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45" windowHeight="111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ФЕР'!$19:$19</definedName>
    <definedName name="_xlnm.Print_Area" localSheetId="0">'Смета 12 гр. по ФЕР'!$A$1:$L$1088</definedName>
  </definedNames>
  <calcPr calcId="124519"/>
</workbook>
</file>

<file path=xl/calcChain.xml><?xml version="1.0" encoding="utf-8"?>
<calcChain xmlns="http://schemas.openxmlformats.org/spreadsheetml/2006/main">
  <c r="A825" i="5"/>
  <c r="B825"/>
  <c r="C825"/>
  <c r="D825"/>
  <c r="E825"/>
  <c r="F825"/>
  <c r="H825"/>
  <c r="J825"/>
  <c r="K825"/>
  <c r="S825"/>
  <c r="T825"/>
  <c r="U825"/>
  <c r="V825"/>
  <c r="Y825"/>
  <c r="K821"/>
  <c r="H821"/>
  <c r="F821"/>
  <c r="AH1079"/>
  <c r="C1079"/>
  <c r="AH1078"/>
  <c r="C1078"/>
  <c r="AH1077"/>
  <c r="C1077"/>
  <c r="AH1076"/>
  <c r="C1076"/>
  <c r="AH1075"/>
  <c r="C1075"/>
  <c r="AH1074"/>
  <c r="C1074"/>
  <c r="AH1073"/>
  <c r="C1073"/>
  <c r="AH1069"/>
  <c r="C1069"/>
  <c r="Y1062"/>
  <c r="X1062"/>
  <c r="W1062"/>
  <c r="G1061"/>
  <c r="E1061"/>
  <c r="J1060"/>
  <c r="I1060"/>
  <c r="E1060"/>
  <c r="J1059"/>
  <c r="I1059"/>
  <c r="E1059"/>
  <c r="J1058"/>
  <c r="G1058"/>
  <c r="F1058"/>
  <c r="F1057"/>
  <c r="E1057"/>
  <c r="D1057"/>
  <c r="I1057"/>
  <c r="C1057"/>
  <c r="B1057"/>
  <c r="A1057"/>
  <c r="Y1056"/>
  <c r="X1056"/>
  <c r="W1056"/>
  <c r="G1055"/>
  <c r="E1055"/>
  <c r="J1054"/>
  <c r="I1054"/>
  <c r="E1054"/>
  <c r="J1053"/>
  <c r="I1053"/>
  <c r="E1053"/>
  <c r="J1052"/>
  <c r="G1052"/>
  <c r="F1052"/>
  <c r="F1051"/>
  <c r="E1051"/>
  <c r="D1051"/>
  <c r="I1051"/>
  <c r="C1051"/>
  <c r="B1051"/>
  <c r="A1051"/>
  <c r="Y1050"/>
  <c r="X1050"/>
  <c r="W1050"/>
  <c r="G1049"/>
  <c r="E1049"/>
  <c r="J1048"/>
  <c r="I1048"/>
  <c r="E1048"/>
  <c r="J1047"/>
  <c r="I1047"/>
  <c r="E1047"/>
  <c r="J1046"/>
  <c r="G1046"/>
  <c r="F1046"/>
  <c r="F1045"/>
  <c r="E1045"/>
  <c r="D1045"/>
  <c r="I1045"/>
  <c r="C1045"/>
  <c r="B1045"/>
  <c r="A1045"/>
  <c r="Y1044"/>
  <c r="X1044"/>
  <c r="W1044"/>
  <c r="G1043"/>
  <c r="E1043"/>
  <c r="J1042"/>
  <c r="I1042"/>
  <c r="E1042"/>
  <c r="J1041"/>
  <c r="I1041"/>
  <c r="E1041"/>
  <c r="J1040"/>
  <c r="G1040"/>
  <c r="F1040"/>
  <c r="F1039"/>
  <c r="E1039"/>
  <c r="D1039"/>
  <c r="I1039"/>
  <c r="C1039"/>
  <c r="B1039"/>
  <c r="A1039"/>
  <c r="Y1038"/>
  <c r="X1038"/>
  <c r="W1038"/>
  <c r="G1037"/>
  <c r="E1037"/>
  <c r="J1036"/>
  <c r="I1036"/>
  <c r="E1036"/>
  <c r="J1035"/>
  <c r="I1035"/>
  <c r="E1035"/>
  <c r="J1034"/>
  <c r="G1034"/>
  <c r="F1034"/>
  <c r="F1033"/>
  <c r="E1033"/>
  <c r="D1033"/>
  <c r="I1033"/>
  <c r="C1033"/>
  <c r="B1033"/>
  <c r="A1033"/>
  <c r="Y1032"/>
  <c r="X1032"/>
  <c r="W1032"/>
  <c r="G1031"/>
  <c r="E1031"/>
  <c r="J1030"/>
  <c r="I1030"/>
  <c r="E1030"/>
  <c r="J1029"/>
  <c r="I1029"/>
  <c r="E1029"/>
  <c r="J1028"/>
  <c r="G1028"/>
  <c r="F1028"/>
  <c r="F1027"/>
  <c r="E1027"/>
  <c r="D1027"/>
  <c r="I1027"/>
  <c r="C1027"/>
  <c r="B1027"/>
  <c r="A1027"/>
  <c r="Y1026"/>
  <c r="X1026"/>
  <c r="W1026"/>
  <c r="G1025"/>
  <c r="E1025"/>
  <c r="J1024"/>
  <c r="I1024"/>
  <c r="E1024"/>
  <c r="J1023"/>
  <c r="I1023"/>
  <c r="E1023"/>
  <c r="J1022"/>
  <c r="G1022"/>
  <c r="F1022"/>
  <c r="F1021"/>
  <c r="E1021"/>
  <c r="D1021"/>
  <c r="I1021"/>
  <c r="C1021"/>
  <c r="B1021"/>
  <c r="A1021"/>
  <c r="Y1020"/>
  <c r="X1020"/>
  <c r="W1020"/>
  <c r="G1019"/>
  <c r="E1019"/>
  <c r="J1018"/>
  <c r="I1018"/>
  <c r="E1018"/>
  <c r="J1017"/>
  <c r="I1017"/>
  <c r="E1017"/>
  <c r="J1016"/>
  <c r="G1016"/>
  <c r="F1016"/>
  <c r="F1015"/>
  <c r="E1015"/>
  <c r="D1015"/>
  <c r="I1015"/>
  <c r="C1015"/>
  <c r="B1015"/>
  <c r="A1015"/>
  <c r="AE1014"/>
  <c r="A1014"/>
  <c r="Y1009"/>
  <c r="X1009"/>
  <c r="W1009"/>
  <c r="G1008"/>
  <c r="E1008"/>
  <c r="J1007"/>
  <c r="I1007"/>
  <c r="E1007"/>
  <c r="J1006"/>
  <c r="I1006"/>
  <c r="E1006"/>
  <c r="J1005"/>
  <c r="G1005"/>
  <c r="F1005"/>
  <c r="F1004"/>
  <c r="E1004"/>
  <c r="D1004"/>
  <c r="I1004"/>
  <c r="C1004"/>
  <c r="B1004"/>
  <c r="A1004"/>
  <c r="Y1003"/>
  <c r="X1003"/>
  <c r="W1003"/>
  <c r="G1002"/>
  <c r="E1002"/>
  <c r="J1001"/>
  <c r="I1001"/>
  <c r="E1001"/>
  <c r="J1000"/>
  <c r="I1000"/>
  <c r="E1000"/>
  <c r="J999"/>
  <c r="G999"/>
  <c r="F999"/>
  <c r="F998"/>
  <c r="E998"/>
  <c r="D998"/>
  <c r="I998"/>
  <c r="C998"/>
  <c r="B998"/>
  <c r="A998"/>
  <c r="Y997"/>
  <c r="X997"/>
  <c r="W997"/>
  <c r="G996"/>
  <c r="E996"/>
  <c r="J995"/>
  <c r="I995"/>
  <c r="E995"/>
  <c r="J994"/>
  <c r="I994"/>
  <c r="E994"/>
  <c r="J993"/>
  <c r="G993"/>
  <c r="F993"/>
  <c r="F992"/>
  <c r="E992"/>
  <c r="D992"/>
  <c r="I992"/>
  <c r="C992"/>
  <c r="B992"/>
  <c r="A992"/>
  <c r="Y991"/>
  <c r="X991"/>
  <c r="W991"/>
  <c r="G990"/>
  <c r="E990"/>
  <c r="J989"/>
  <c r="I989"/>
  <c r="E989"/>
  <c r="J988"/>
  <c r="I988"/>
  <c r="E988"/>
  <c r="J987"/>
  <c r="G987"/>
  <c r="F987"/>
  <c r="F986"/>
  <c r="E986"/>
  <c r="D986"/>
  <c r="I986"/>
  <c r="C986"/>
  <c r="B986"/>
  <c r="A986"/>
  <c r="Y985"/>
  <c r="X985"/>
  <c r="W985"/>
  <c r="G984"/>
  <c r="E984"/>
  <c r="J983"/>
  <c r="I983"/>
  <c r="E983"/>
  <c r="J982"/>
  <c r="I982"/>
  <c r="E982"/>
  <c r="J981"/>
  <c r="G981"/>
  <c r="F981"/>
  <c r="F980"/>
  <c r="E980"/>
  <c r="D980"/>
  <c r="I980"/>
  <c r="C980"/>
  <c r="B980"/>
  <c r="A980"/>
  <c r="Y979"/>
  <c r="X979"/>
  <c r="W979"/>
  <c r="G978"/>
  <c r="E978"/>
  <c r="J977"/>
  <c r="I977"/>
  <c r="E977"/>
  <c r="J976"/>
  <c r="I976"/>
  <c r="E976"/>
  <c r="J975"/>
  <c r="G975"/>
  <c r="F975"/>
  <c r="F974"/>
  <c r="E974"/>
  <c r="D974"/>
  <c r="I974"/>
  <c r="C974"/>
  <c r="B974"/>
  <c r="A974"/>
  <c r="Y973"/>
  <c r="X973"/>
  <c r="W973"/>
  <c r="G972"/>
  <c r="E972"/>
  <c r="J971"/>
  <c r="I971"/>
  <c r="E971"/>
  <c r="J970"/>
  <c r="I970"/>
  <c r="E970"/>
  <c r="J969"/>
  <c r="G969"/>
  <c r="F969"/>
  <c r="F968"/>
  <c r="E968"/>
  <c r="D968"/>
  <c r="I968"/>
  <c r="C968"/>
  <c r="B968"/>
  <c r="A968"/>
  <c r="AE967"/>
  <c r="A967"/>
  <c r="AE965"/>
  <c r="A965"/>
  <c r="Z957"/>
  <c r="Y957"/>
  <c r="X957"/>
  <c r="J956"/>
  <c r="G956"/>
  <c r="F956"/>
  <c r="F955"/>
  <c r="E955"/>
  <c r="D955"/>
  <c r="I955"/>
  <c r="C955"/>
  <c r="B955"/>
  <c r="A955"/>
  <c r="Z954"/>
  <c r="Y954"/>
  <c r="W954"/>
  <c r="G953"/>
  <c r="E953"/>
  <c r="J952"/>
  <c r="I952"/>
  <c r="E952"/>
  <c r="J951"/>
  <c r="I951"/>
  <c r="E951"/>
  <c r="J950"/>
  <c r="G950"/>
  <c r="F950"/>
  <c r="J949"/>
  <c r="G949"/>
  <c r="F949"/>
  <c r="J948"/>
  <c r="G948"/>
  <c r="F948"/>
  <c r="J947"/>
  <c r="G947"/>
  <c r="F947"/>
  <c r="F946"/>
  <c r="E946"/>
  <c r="D946"/>
  <c r="I946"/>
  <c r="C946"/>
  <c r="B946"/>
  <c r="A946"/>
  <c r="Z945"/>
  <c r="Y945"/>
  <c r="X945"/>
  <c r="J944"/>
  <c r="G944"/>
  <c r="F944"/>
  <c r="F943"/>
  <c r="E943"/>
  <c r="D943"/>
  <c r="I943"/>
  <c r="C943"/>
  <c r="B943"/>
  <c r="A943"/>
  <c r="Z942"/>
  <c r="Y942"/>
  <c r="W942"/>
  <c r="G941"/>
  <c r="E941"/>
  <c r="J940"/>
  <c r="I940"/>
  <c r="E940"/>
  <c r="J939"/>
  <c r="I939"/>
  <c r="E939"/>
  <c r="J938"/>
  <c r="G938"/>
  <c r="F938"/>
  <c r="J937"/>
  <c r="G937"/>
  <c r="F937"/>
  <c r="J936"/>
  <c r="G936"/>
  <c r="F936"/>
  <c r="J935"/>
  <c r="G935"/>
  <c r="F935"/>
  <c r="F934"/>
  <c r="E934"/>
  <c r="D934"/>
  <c r="I934"/>
  <c r="C934"/>
  <c r="B934"/>
  <c r="A934"/>
  <c r="Z933"/>
  <c r="Y933"/>
  <c r="X933"/>
  <c r="J932"/>
  <c r="G932"/>
  <c r="F932"/>
  <c r="F931"/>
  <c r="E931"/>
  <c r="D931"/>
  <c r="I931"/>
  <c r="C931"/>
  <c r="B931"/>
  <c r="A931"/>
  <c r="Z930"/>
  <c r="Y930"/>
  <c r="W930"/>
  <c r="G929"/>
  <c r="E929"/>
  <c r="J928"/>
  <c r="I928"/>
  <c r="E928"/>
  <c r="J927"/>
  <c r="I927"/>
  <c r="E927"/>
  <c r="J926"/>
  <c r="G926"/>
  <c r="F926"/>
  <c r="J925"/>
  <c r="G925"/>
  <c r="F925"/>
  <c r="J924"/>
  <c r="G924"/>
  <c r="F924"/>
  <c r="J923"/>
  <c r="G923"/>
  <c r="F923"/>
  <c r="F922"/>
  <c r="E922"/>
  <c r="D922"/>
  <c r="I922"/>
  <c r="C922"/>
  <c r="B922"/>
  <c r="A922"/>
  <c r="Z921"/>
  <c r="Y921"/>
  <c r="X921"/>
  <c r="J920"/>
  <c r="G920"/>
  <c r="F920"/>
  <c r="F919"/>
  <c r="E919"/>
  <c r="D919"/>
  <c r="I919"/>
  <c r="C919"/>
  <c r="B919"/>
  <c r="A919"/>
  <c r="Z918"/>
  <c r="X918"/>
  <c r="W918"/>
  <c r="J917"/>
  <c r="G917"/>
  <c r="F917"/>
  <c r="F916"/>
  <c r="E916"/>
  <c r="D916"/>
  <c r="I916"/>
  <c r="C916"/>
  <c r="B916"/>
  <c r="A916"/>
  <c r="Z915"/>
  <c r="Y915"/>
  <c r="W915"/>
  <c r="G914"/>
  <c r="E914"/>
  <c r="J913"/>
  <c r="I913"/>
  <c r="E913"/>
  <c r="J912"/>
  <c r="I912"/>
  <c r="E912"/>
  <c r="J911"/>
  <c r="G911"/>
  <c r="F911"/>
  <c r="J910"/>
  <c r="G910"/>
  <c r="F910"/>
  <c r="J909"/>
  <c r="G909"/>
  <c r="F909"/>
  <c r="J908"/>
  <c r="G908"/>
  <c r="F908"/>
  <c r="F907"/>
  <c r="E907"/>
  <c r="D907"/>
  <c r="I907"/>
  <c r="C907"/>
  <c r="B907"/>
  <c r="A907"/>
  <c r="Z906"/>
  <c r="X906"/>
  <c r="W906"/>
  <c r="J905"/>
  <c r="G905"/>
  <c r="F905"/>
  <c r="F904"/>
  <c r="E904"/>
  <c r="D904"/>
  <c r="I904"/>
  <c r="C904"/>
  <c r="B904"/>
  <c r="A904"/>
  <c r="Z903"/>
  <c r="Y903"/>
  <c r="X903"/>
  <c r="G902"/>
  <c r="E902"/>
  <c r="J901"/>
  <c r="I901"/>
  <c r="E901"/>
  <c r="J900"/>
  <c r="I900"/>
  <c r="E900"/>
  <c r="J899"/>
  <c r="G899"/>
  <c r="F899"/>
  <c r="J898"/>
  <c r="G898"/>
  <c r="F898"/>
  <c r="J897"/>
  <c r="G897"/>
  <c r="F897"/>
  <c r="J896"/>
  <c r="G896"/>
  <c r="F896"/>
  <c r="F895"/>
  <c r="E895"/>
  <c r="D895"/>
  <c r="I895"/>
  <c r="C895"/>
  <c r="B895"/>
  <c r="A895"/>
  <c r="Z894"/>
  <c r="X894"/>
  <c r="W894"/>
  <c r="J893"/>
  <c r="G893"/>
  <c r="F893"/>
  <c r="F892"/>
  <c r="E892"/>
  <c r="D892"/>
  <c r="I892"/>
  <c r="C892"/>
  <c r="B892"/>
  <c r="A892"/>
  <c r="Z891"/>
  <c r="X891"/>
  <c r="W891"/>
  <c r="J890"/>
  <c r="G890"/>
  <c r="F890"/>
  <c r="F889"/>
  <c r="E889"/>
  <c r="D889"/>
  <c r="I889"/>
  <c r="C889"/>
  <c r="B889"/>
  <c r="A889"/>
  <c r="Z888"/>
  <c r="X888"/>
  <c r="W888"/>
  <c r="J887"/>
  <c r="G887"/>
  <c r="F887"/>
  <c r="F886"/>
  <c r="E886"/>
  <c r="D886"/>
  <c r="I886"/>
  <c r="C886"/>
  <c r="B886"/>
  <c r="A886"/>
  <c r="Z885"/>
  <c r="X885"/>
  <c r="W885"/>
  <c r="J884"/>
  <c r="G884"/>
  <c r="F884"/>
  <c r="F883"/>
  <c r="E883"/>
  <c r="D883"/>
  <c r="I883"/>
  <c r="C883"/>
  <c r="B883"/>
  <c r="A883"/>
  <c r="Z882"/>
  <c r="X882"/>
  <c r="W882"/>
  <c r="J881"/>
  <c r="G881"/>
  <c r="F881"/>
  <c r="F880"/>
  <c r="E880"/>
  <c r="D880"/>
  <c r="I880"/>
  <c r="C880"/>
  <c r="B880"/>
  <c r="A880"/>
  <c r="Z879"/>
  <c r="Y879"/>
  <c r="W879"/>
  <c r="G878"/>
  <c r="E878"/>
  <c r="J877"/>
  <c r="I877"/>
  <c r="E877"/>
  <c r="J876"/>
  <c r="I876"/>
  <c r="E876"/>
  <c r="J875"/>
  <c r="G875"/>
  <c r="F875"/>
  <c r="J874"/>
  <c r="G874"/>
  <c r="F874"/>
  <c r="J873"/>
  <c r="G873"/>
  <c r="F873"/>
  <c r="J872"/>
  <c r="G872"/>
  <c r="F872"/>
  <c r="F871"/>
  <c r="E871"/>
  <c r="D871"/>
  <c r="I871"/>
  <c r="C871"/>
  <c r="B871"/>
  <c r="A871"/>
  <c r="AE870"/>
  <c r="A870"/>
  <c r="Z865"/>
  <c r="Y865"/>
  <c r="X865"/>
  <c r="G864"/>
  <c r="E864"/>
  <c r="J863"/>
  <c r="I863"/>
  <c r="E863"/>
  <c r="J862"/>
  <c r="I862"/>
  <c r="E862"/>
  <c r="J861"/>
  <c r="G861"/>
  <c r="F861"/>
  <c r="J860"/>
  <c r="G860"/>
  <c r="F860"/>
  <c r="F859"/>
  <c r="E859"/>
  <c r="D859"/>
  <c r="I859"/>
  <c r="C859"/>
  <c r="B859"/>
  <c r="A859"/>
  <c r="Z858"/>
  <c r="Y858"/>
  <c r="X858"/>
  <c r="J857"/>
  <c r="G857"/>
  <c r="F857"/>
  <c r="F856"/>
  <c r="E856"/>
  <c r="D856"/>
  <c r="I856"/>
  <c r="C856"/>
  <c r="B856"/>
  <c r="A856"/>
  <c r="Z855"/>
  <c r="Y855"/>
  <c r="W855"/>
  <c r="G854"/>
  <c r="E854"/>
  <c r="J853"/>
  <c r="I853"/>
  <c r="E853"/>
  <c r="J852"/>
  <c r="I852"/>
  <c r="E852"/>
  <c r="J851"/>
  <c r="G851"/>
  <c r="F851"/>
  <c r="F850"/>
  <c r="E850"/>
  <c r="D850"/>
  <c r="I850"/>
  <c r="C850"/>
  <c r="B850"/>
  <c r="A850"/>
  <c r="Z849"/>
  <c r="Y849"/>
  <c r="X849"/>
  <c r="J848"/>
  <c r="Y848"/>
  <c r="F848"/>
  <c r="D848"/>
  <c r="C848"/>
  <c r="B848"/>
  <c r="A848"/>
  <c r="G847"/>
  <c r="E847"/>
  <c r="J846"/>
  <c r="I846"/>
  <c r="E846"/>
  <c r="J845"/>
  <c r="I845"/>
  <c r="E845"/>
  <c r="J844"/>
  <c r="G844"/>
  <c r="F844"/>
  <c r="J843"/>
  <c r="G843"/>
  <c r="F843"/>
  <c r="F842"/>
  <c r="E842"/>
  <c r="D842"/>
  <c r="I842"/>
  <c r="C842"/>
  <c r="B842"/>
  <c r="A842"/>
  <c r="Z841"/>
  <c r="Y841"/>
  <c r="X841"/>
  <c r="J840"/>
  <c r="G840"/>
  <c r="F840"/>
  <c r="F839"/>
  <c r="E839"/>
  <c r="D839"/>
  <c r="I839"/>
  <c r="C839"/>
  <c r="B839"/>
  <c r="A839"/>
  <c r="Z838"/>
  <c r="Y838"/>
  <c r="W838"/>
  <c r="G837"/>
  <c r="E837"/>
  <c r="J836"/>
  <c r="I836"/>
  <c r="E836"/>
  <c r="J835"/>
  <c r="I835"/>
  <c r="E835"/>
  <c r="J834"/>
  <c r="G834"/>
  <c r="F834"/>
  <c r="J833"/>
  <c r="G833"/>
  <c r="F833"/>
  <c r="J832"/>
  <c r="G832"/>
  <c r="F832"/>
  <c r="J831"/>
  <c r="G831"/>
  <c r="F831"/>
  <c r="F830"/>
  <c r="E830"/>
  <c r="D830"/>
  <c r="I830"/>
  <c r="C830"/>
  <c r="B830"/>
  <c r="A830"/>
  <c r="Z829"/>
  <c r="Y829"/>
  <c r="X829"/>
  <c r="J828"/>
  <c r="G828"/>
  <c r="F828"/>
  <c r="F827"/>
  <c r="E827"/>
  <c r="D827"/>
  <c r="I827"/>
  <c r="C827"/>
  <c r="B827"/>
  <c r="A827"/>
  <c r="Z826"/>
  <c r="Y826"/>
  <c r="X826"/>
  <c r="G824"/>
  <c r="E824"/>
  <c r="J823"/>
  <c r="I823"/>
  <c r="E823"/>
  <c r="J822"/>
  <c r="I822"/>
  <c r="E822"/>
  <c r="J821"/>
  <c r="G821"/>
  <c r="J820"/>
  <c r="G820"/>
  <c r="F820"/>
  <c r="J819"/>
  <c r="G819"/>
  <c r="F819"/>
  <c r="J818"/>
  <c r="G818"/>
  <c r="F818"/>
  <c r="F817"/>
  <c r="E817"/>
  <c r="D817"/>
  <c r="I817"/>
  <c r="C817"/>
  <c r="B817"/>
  <c r="A817"/>
  <c r="Z816"/>
  <c r="Y816"/>
  <c r="W816"/>
  <c r="G815"/>
  <c r="E815"/>
  <c r="J814"/>
  <c r="I814"/>
  <c r="E814"/>
  <c r="J813"/>
  <c r="I813"/>
  <c r="E813"/>
  <c r="J812"/>
  <c r="G812"/>
  <c r="F812"/>
  <c r="J811"/>
  <c r="G811"/>
  <c r="F811"/>
  <c r="J810"/>
  <c r="G810"/>
  <c r="F810"/>
  <c r="J809"/>
  <c r="G809"/>
  <c r="F809"/>
  <c r="F808"/>
  <c r="E808"/>
  <c r="D808"/>
  <c r="I808"/>
  <c r="C808"/>
  <c r="B808"/>
  <c r="A808"/>
  <c r="Z807"/>
  <c r="Y807"/>
  <c r="W807"/>
  <c r="G806"/>
  <c r="E806"/>
  <c r="J805"/>
  <c r="I805"/>
  <c r="E805"/>
  <c r="J804"/>
  <c r="I804"/>
  <c r="E804"/>
  <c r="J803"/>
  <c r="G803"/>
  <c r="F803"/>
  <c r="J802"/>
  <c r="G802"/>
  <c r="F802"/>
  <c r="J801"/>
  <c r="G801"/>
  <c r="F801"/>
  <c r="J800"/>
  <c r="G800"/>
  <c r="F800"/>
  <c r="F799"/>
  <c r="E799"/>
  <c r="D799"/>
  <c r="I799"/>
  <c r="C799"/>
  <c r="B799"/>
  <c r="A799"/>
  <c r="Z798"/>
  <c r="Y798"/>
  <c r="W798"/>
  <c r="G797"/>
  <c r="E797"/>
  <c r="J796"/>
  <c r="I796"/>
  <c r="E796"/>
  <c r="J795"/>
  <c r="I795"/>
  <c r="E795"/>
  <c r="J794"/>
  <c r="G794"/>
  <c r="F794"/>
  <c r="J793"/>
  <c r="G793"/>
  <c r="F793"/>
  <c r="J792"/>
  <c r="G792"/>
  <c r="F792"/>
  <c r="J791"/>
  <c r="G791"/>
  <c r="F791"/>
  <c r="F790"/>
  <c r="E790"/>
  <c r="D790"/>
  <c r="I790"/>
  <c r="C790"/>
  <c r="B790"/>
  <c r="A790"/>
  <c r="Z789"/>
  <c r="Y789"/>
  <c r="W789"/>
  <c r="J788"/>
  <c r="Y788"/>
  <c r="F788"/>
  <c r="D788"/>
  <c r="C788"/>
  <c r="B788"/>
  <c r="A788"/>
  <c r="J787"/>
  <c r="Y787"/>
  <c r="F787"/>
  <c r="D787"/>
  <c r="C787"/>
  <c r="B787"/>
  <c r="A787"/>
  <c r="G786"/>
  <c r="E786"/>
  <c r="J785"/>
  <c r="I785"/>
  <c r="E785"/>
  <c r="J784"/>
  <c r="I784"/>
  <c r="E784"/>
  <c r="J783"/>
  <c r="G783"/>
  <c r="F783"/>
  <c r="J782"/>
  <c r="G782"/>
  <c r="F782"/>
  <c r="J781"/>
  <c r="G781"/>
  <c r="F781"/>
  <c r="J780"/>
  <c r="G780"/>
  <c r="F780"/>
  <c r="F779"/>
  <c r="E779"/>
  <c r="D779"/>
  <c r="I779"/>
  <c r="C779"/>
  <c r="B779"/>
  <c r="A779"/>
  <c r="Z778"/>
  <c r="Y778"/>
  <c r="X778"/>
  <c r="J777"/>
  <c r="Y777"/>
  <c r="F777"/>
  <c r="D777"/>
  <c r="C777"/>
  <c r="B777"/>
  <c r="A777"/>
  <c r="G776"/>
  <c r="E776"/>
  <c r="J775"/>
  <c r="I775"/>
  <c r="E775"/>
  <c r="J774"/>
  <c r="I774"/>
  <c r="E774"/>
  <c r="J773"/>
  <c r="G773"/>
  <c r="F773"/>
  <c r="J772"/>
  <c r="G772"/>
  <c r="F772"/>
  <c r="J771"/>
  <c r="G771"/>
  <c r="F771"/>
  <c r="F770"/>
  <c r="E770"/>
  <c r="D770"/>
  <c r="I770"/>
  <c r="C770"/>
  <c r="B770"/>
  <c r="A770"/>
  <c r="Z769"/>
  <c r="Y769"/>
  <c r="X769"/>
  <c r="J768"/>
  <c r="Y768"/>
  <c r="F768"/>
  <c r="D768"/>
  <c r="C768"/>
  <c r="B768"/>
  <c r="A768"/>
  <c r="J767"/>
  <c r="Y767"/>
  <c r="F767"/>
  <c r="D767"/>
  <c r="C767"/>
  <c r="B767"/>
  <c r="A767"/>
  <c r="J766"/>
  <c r="Y766"/>
  <c r="F766"/>
  <c r="D766"/>
  <c r="C766"/>
  <c r="B766"/>
  <c r="A766"/>
  <c r="J765"/>
  <c r="Y765"/>
  <c r="F765"/>
  <c r="D765"/>
  <c r="C765"/>
  <c r="B765"/>
  <c r="A765"/>
  <c r="J764"/>
  <c r="Y764"/>
  <c r="F764"/>
  <c r="D764"/>
  <c r="C764"/>
  <c r="B764"/>
  <c r="A764"/>
  <c r="J763"/>
  <c r="Y763"/>
  <c r="F763"/>
  <c r="D763"/>
  <c r="C763"/>
  <c r="B763"/>
  <c r="A763"/>
  <c r="J762"/>
  <c r="Y762"/>
  <c r="F762"/>
  <c r="D762"/>
  <c r="C762"/>
  <c r="B762"/>
  <c r="A762"/>
  <c r="J761"/>
  <c r="Y761"/>
  <c r="F761"/>
  <c r="D761"/>
  <c r="C761"/>
  <c r="B761"/>
  <c r="A761"/>
  <c r="G760"/>
  <c r="E760"/>
  <c r="J759"/>
  <c r="I759"/>
  <c r="E759"/>
  <c r="J758"/>
  <c r="I758"/>
  <c r="E758"/>
  <c r="J757"/>
  <c r="G757"/>
  <c r="F757"/>
  <c r="J756"/>
  <c r="G756"/>
  <c r="F756"/>
  <c r="J755"/>
  <c r="G755"/>
  <c r="F755"/>
  <c r="F754"/>
  <c r="E754"/>
  <c r="D754"/>
  <c r="I754"/>
  <c r="C754"/>
  <c r="B754"/>
  <c r="A754"/>
  <c r="Z753"/>
  <c r="Y753"/>
  <c r="W753"/>
  <c r="J752"/>
  <c r="Y752"/>
  <c r="F752"/>
  <c r="D752"/>
  <c r="C752"/>
  <c r="B752"/>
  <c r="A752"/>
  <c r="J751"/>
  <c r="Y751"/>
  <c r="F751"/>
  <c r="D751"/>
  <c r="C751"/>
  <c r="B751"/>
  <c r="A751"/>
  <c r="J750"/>
  <c r="Y750"/>
  <c r="F750"/>
  <c r="D750"/>
  <c r="C750"/>
  <c r="B750"/>
  <c r="A750"/>
  <c r="J749"/>
  <c r="Y749"/>
  <c r="F749"/>
  <c r="D749"/>
  <c r="C749"/>
  <c r="B749"/>
  <c r="A749"/>
  <c r="J748"/>
  <c r="Y748"/>
  <c r="F748"/>
  <c r="D748"/>
  <c r="C748"/>
  <c r="B748"/>
  <c r="A748"/>
  <c r="G747"/>
  <c r="E747"/>
  <c r="J746"/>
  <c r="I746"/>
  <c r="E746"/>
  <c r="J745"/>
  <c r="I745"/>
  <c r="E745"/>
  <c r="J744"/>
  <c r="G744"/>
  <c r="F744"/>
  <c r="J743"/>
  <c r="G743"/>
  <c r="F743"/>
  <c r="J742"/>
  <c r="G742"/>
  <c r="F742"/>
  <c r="J741"/>
  <c r="G741"/>
  <c r="F741"/>
  <c r="F740"/>
  <c r="E740"/>
  <c r="D740"/>
  <c r="I740"/>
  <c r="C740"/>
  <c r="B740"/>
  <c r="A740"/>
  <c r="Z739"/>
  <c r="Y739"/>
  <c r="X739"/>
  <c r="J738"/>
  <c r="Y738"/>
  <c r="F738"/>
  <c r="D738"/>
  <c r="C738"/>
  <c r="B738"/>
  <c r="A738"/>
  <c r="G737"/>
  <c r="E737"/>
  <c r="J736"/>
  <c r="I736"/>
  <c r="E736"/>
  <c r="J735"/>
  <c r="I735"/>
  <c r="E735"/>
  <c r="J734"/>
  <c r="G734"/>
  <c r="F734"/>
  <c r="J733"/>
  <c r="G733"/>
  <c r="F733"/>
  <c r="J732"/>
  <c r="G732"/>
  <c r="F732"/>
  <c r="F731"/>
  <c r="E731"/>
  <c r="D731"/>
  <c r="I731"/>
  <c r="C731"/>
  <c r="B731"/>
  <c r="A731"/>
  <c r="Z730"/>
  <c r="Y730"/>
  <c r="X730"/>
  <c r="J729"/>
  <c r="Y729"/>
  <c r="F729"/>
  <c r="D729"/>
  <c r="C729"/>
  <c r="B729"/>
  <c r="A729"/>
  <c r="J728"/>
  <c r="Y728"/>
  <c r="F728"/>
  <c r="D728"/>
  <c r="C728"/>
  <c r="B728"/>
  <c r="A728"/>
  <c r="G727"/>
  <c r="E727"/>
  <c r="J726"/>
  <c r="I726"/>
  <c r="E726"/>
  <c r="J725"/>
  <c r="I725"/>
  <c r="E725"/>
  <c r="J724"/>
  <c r="G724"/>
  <c r="F724"/>
  <c r="J723"/>
  <c r="G723"/>
  <c r="F723"/>
  <c r="J722"/>
  <c r="G722"/>
  <c r="F722"/>
  <c r="J721"/>
  <c r="G721"/>
  <c r="F721"/>
  <c r="F720"/>
  <c r="E720"/>
  <c r="D720"/>
  <c r="I720"/>
  <c r="C720"/>
  <c r="B720"/>
  <c r="A720"/>
  <c r="Z719"/>
  <c r="Y719"/>
  <c r="X719"/>
  <c r="J718"/>
  <c r="Y718"/>
  <c r="F718"/>
  <c r="D718"/>
  <c r="C718"/>
  <c r="B718"/>
  <c r="A718"/>
  <c r="G717"/>
  <c r="E717"/>
  <c r="J716"/>
  <c r="I716"/>
  <c r="E716"/>
  <c r="J715"/>
  <c r="I715"/>
  <c r="E715"/>
  <c r="J714"/>
  <c r="G714"/>
  <c r="F714"/>
  <c r="J713"/>
  <c r="G713"/>
  <c r="F713"/>
  <c r="J712"/>
  <c r="G712"/>
  <c r="F712"/>
  <c r="J711"/>
  <c r="G711"/>
  <c r="F711"/>
  <c r="F710"/>
  <c r="E710"/>
  <c r="D710"/>
  <c r="I710"/>
  <c r="C710"/>
  <c r="B710"/>
  <c r="A710"/>
  <c r="Z709"/>
  <c r="Y709"/>
  <c r="X709"/>
  <c r="J708"/>
  <c r="Y708"/>
  <c r="F708"/>
  <c r="D708"/>
  <c r="C708"/>
  <c r="B708"/>
  <c r="A708"/>
  <c r="G707"/>
  <c r="E707"/>
  <c r="J706"/>
  <c r="I706"/>
  <c r="E706"/>
  <c r="J705"/>
  <c r="I705"/>
  <c r="E705"/>
  <c r="J704"/>
  <c r="G704"/>
  <c r="F704"/>
  <c r="J703"/>
  <c r="G703"/>
  <c r="F703"/>
  <c r="J702"/>
  <c r="G702"/>
  <c r="F702"/>
  <c r="J701"/>
  <c r="G701"/>
  <c r="F701"/>
  <c r="F700"/>
  <c r="E700"/>
  <c r="D700"/>
  <c r="I700"/>
  <c r="C700"/>
  <c r="B700"/>
  <c r="A700"/>
  <c r="Z699"/>
  <c r="Y699"/>
  <c r="X699"/>
  <c r="J698"/>
  <c r="Y698"/>
  <c r="F698"/>
  <c r="D698"/>
  <c r="C698"/>
  <c r="B698"/>
  <c r="A698"/>
  <c r="G697"/>
  <c r="E697"/>
  <c r="J696"/>
  <c r="I696"/>
  <c r="E696"/>
  <c r="J695"/>
  <c r="I695"/>
  <c r="E695"/>
  <c r="J694"/>
  <c r="G694"/>
  <c r="F694"/>
  <c r="J693"/>
  <c r="G693"/>
  <c r="F693"/>
  <c r="J692"/>
  <c r="G692"/>
  <c r="F692"/>
  <c r="J691"/>
  <c r="G691"/>
  <c r="F691"/>
  <c r="F690"/>
  <c r="E690"/>
  <c r="D690"/>
  <c r="I690"/>
  <c r="C690"/>
  <c r="B690"/>
  <c r="A690"/>
  <c r="Z689"/>
  <c r="Y689"/>
  <c r="X689"/>
  <c r="J688"/>
  <c r="Y688"/>
  <c r="F688"/>
  <c r="D688"/>
  <c r="C688"/>
  <c r="B688"/>
  <c r="A688"/>
  <c r="G687"/>
  <c r="E687"/>
  <c r="J686"/>
  <c r="I686"/>
  <c r="E686"/>
  <c r="J685"/>
  <c r="I685"/>
  <c r="E685"/>
  <c r="J684"/>
  <c r="G684"/>
  <c r="F684"/>
  <c r="J683"/>
  <c r="G683"/>
  <c r="F683"/>
  <c r="J682"/>
  <c r="G682"/>
  <c r="F682"/>
  <c r="J681"/>
  <c r="G681"/>
  <c r="F681"/>
  <c r="F680"/>
  <c r="E680"/>
  <c r="D680"/>
  <c r="I680"/>
  <c r="C680"/>
  <c r="B680"/>
  <c r="A680"/>
  <c r="Z679"/>
  <c r="Y679"/>
  <c r="X679"/>
  <c r="J678"/>
  <c r="Y678"/>
  <c r="F678"/>
  <c r="D678"/>
  <c r="C678"/>
  <c r="B678"/>
  <c r="A678"/>
  <c r="G677"/>
  <c r="E677"/>
  <c r="J676"/>
  <c r="I676"/>
  <c r="E676"/>
  <c r="J675"/>
  <c r="I675"/>
  <c r="E675"/>
  <c r="J674"/>
  <c r="G674"/>
  <c r="F674"/>
  <c r="J673"/>
  <c r="G673"/>
  <c r="F673"/>
  <c r="J672"/>
  <c r="G672"/>
  <c r="F672"/>
  <c r="J671"/>
  <c r="G671"/>
  <c r="F671"/>
  <c r="F670"/>
  <c r="E670"/>
  <c r="D670"/>
  <c r="I670"/>
  <c r="C670"/>
  <c r="B670"/>
  <c r="A670"/>
  <c r="Z669"/>
  <c r="Y669"/>
  <c r="X669"/>
  <c r="J668"/>
  <c r="Y668"/>
  <c r="F668"/>
  <c r="D668"/>
  <c r="C668"/>
  <c r="B668"/>
  <c r="A668"/>
  <c r="J667"/>
  <c r="Y667"/>
  <c r="F667"/>
  <c r="D667"/>
  <c r="C667"/>
  <c r="B667"/>
  <c r="A667"/>
  <c r="J666"/>
  <c r="Y666"/>
  <c r="F666"/>
  <c r="D666"/>
  <c r="C666"/>
  <c r="B666"/>
  <c r="A666"/>
  <c r="J665"/>
  <c r="Y665"/>
  <c r="F665"/>
  <c r="D665"/>
  <c r="C665"/>
  <c r="B665"/>
  <c r="A665"/>
  <c r="G664"/>
  <c r="E664"/>
  <c r="J663"/>
  <c r="I663"/>
  <c r="E663"/>
  <c r="J662"/>
  <c r="I662"/>
  <c r="E662"/>
  <c r="J661"/>
  <c r="G661"/>
  <c r="F661"/>
  <c r="J660"/>
  <c r="G660"/>
  <c r="F660"/>
  <c r="J659"/>
  <c r="G659"/>
  <c r="F659"/>
  <c r="J658"/>
  <c r="G658"/>
  <c r="F658"/>
  <c r="F657"/>
  <c r="E657"/>
  <c r="D657"/>
  <c r="I657"/>
  <c r="C657"/>
  <c r="B657"/>
  <c r="A657"/>
  <c r="Z656"/>
  <c r="Y656"/>
  <c r="X656"/>
  <c r="J655"/>
  <c r="Y655"/>
  <c r="F655"/>
  <c r="D655"/>
  <c r="C655"/>
  <c r="B655"/>
  <c r="A655"/>
  <c r="G654"/>
  <c r="E654"/>
  <c r="J653"/>
  <c r="I653"/>
  <c r="E653"/>
  <c r="J652"/>
  <c r="I652"/>
  <c r="E652"/>
  <c r="J651"/>
  <c r="G651"/>
  <c r="F651"/>
  <c r="J650"/>
  <c r="G650"/>
  <c r="F650"/>
  <c r="J649"/>
  <c r="G649"/>
  <c r="F649"/>
  <c r="F648"/>
  <c r="E648"/>
  <c r="D648"/>
  <c r="I648"/>
  <c r="C648"/>
  <c r="B648"/>
  <c r="A648"/>
  <c r="Z647"/>
  <c r="Y647"/>
  <c r="W647"/>
  <c r="J646"/>
  <c r="Y646"/>
  <c r="F646"/>
  <c r="D646"/>
  <c r="C646"/>
  <c r="B646"/>
  <c r="A646"/>
  <c r="G645"/>
  <c r="E645"/>
  <c r="J644"/>
  <c r="I644"/>
  <c r="E644"/>
  <c r="J643"/>
  <c r="I643"/>
  <c r="E643"/>
  <c r="J642"/>
  <c r="G642"/>
  <c r="F642"/>
  <c r="J641"/>
  <c r="G641"/>
  <c r="F641"/>
  <c r="J640"/>
  <c r="G640"/>
  <c r="F640"/>
  <c r="J639"/>
  <c r="G639"/>
  <c r="F639"/>
  <c r="F638"/>
  <c r="E638"/>
  <c r="D638"/>
  <c r="I638"/>
  <c r="C638"/>
  <c r="B638"/>
  <c r="A638"/>
  <c r="Z637"/>
  <c r="Y637"/>
  <c r="W637"/>
  <c r="J636"/>
  <c r="Y636"/>
  <c r="F636"/>
  <c r="D636"/>
  <c r="C636"/>
  <c r="B636"/>
  <c r="A636"/>
  <c r="J635"/>
  <c r="Y635"/>
  <c r="F635"/>
  <c r="D635"/>
  <c r="C635"/>
  <c r="B635"/>
  <c r="A635"/>
  <c r="J634"/>
  <c r="Y634"/>
  <c r="F634"/>
  <c r="D634"/>
  <c r="C634"/>
  <c r="B634"/>
  <c r="A634"/>
  <c r="J633"/>
  <c r="Y633"/>
  <c r="F633"/>
  <c r="D633"/>
  <c r="C633"/>
  <c r="B633"/>
  <c r="A633"/>
  <c r="G632"/>
  <c r="E632"/>
  <c r="J631"/>
  <c r="I631"/>
  <c r="E631"/>
  <c r="J630"/>
  <c r="I630"/>
  <c r="E630"/>
  <c r="J629"/>
  <c r="G629"/>
  <c r="F629"/>
  <c r="J628"/>
  <c r="G628"/>
  <c r="F628"/>
  <c r="J627"/>
  <c r="G627"/>
  <c r="F627"/>
  <c r="J626"/>
  <c r="G626"/>
  <c r="F626"/>
  <c r="F625"/>
  <c r="E625"/>
  <c r="D625"/>
  <c r="I625"/>
  <c r="C625"/>
  <c r="B625"/>
  <c r="A625"/>
  <c r="Z624"/>
  <c r="Y624"/>
  <c r="X624"/>
  <c r="J623"/>
  <c r="G623"/>
  <c r="F623"/>
  <c r="F622"/>
  <c r="E622"/>
  <c r="D622"/>
  <c r="I622"/>
  <c r="C622"/>
  <c r="B622"/>
  <c r="A622"/>
  <c r="Z621"/>
  <c r="Y621"/>
  <c r="X621"/>
  <c r="G620"/>
  <c r="E620"/>
  <c r="J619"/>
  <c r="I619"/>
  <c r="E619"/>
  <c r="J618"/>
  <c r="I618"/>
  <c r="E618"/>
  <c r="J617"/>
  <c r="G617"/>
  <c r="F617"/>
  <c r="J616"/>
  <c r="G616"/>
  <c r="F616"/>
  <c r="J615"/>
  <c r="G615"/>
  <c r="F615"/>
  <c r="J614"/>
  <c r="G614"/>
  <c r="F614"/>
  <c r="F613"/>
  <c r="E613"/>
  <c r="D613"/>
  <c r="I613"/>
  <c r="C613"/>
  <c r="B613"/>
  <c r="A613"/>
  <c r="Z612"/>
  <c r="Y612"/>
  <c r="X612"/>
  <c r="J611"/>
  <c r="Y611"/>
  <c r="F611"/>
  <c r="D611"/>
  <c r="C611"/>
  <c r="B611"/>
  <c r="A611"/>
  <c r="J610"/>
  <c r="Y610"/>
  <c r="F610"/>
  <c r="D610"/>
  <c r="C610"/>
  <c r="B610"/>
  <c r="A610"/>
  <c r="J609"/>
  <c r="Y609"/>
  <c r="F609"/>
  <c r="D609"/>
  <c r="C609"/>
  <c r="B609"/>
  <c r="A609"/>
  <c r="J608"/>
  <c r="Y608"/>
  <c r="F608"/>
  <c r="D608"/>
  <c r="C608"/>
  <c r="B608"/>
  <c r="A608"/>
  <c r="J607"/>
  <c r="Y607"/>
  <c r="F607"/>
  <c r="D607"/>
  <c r="C607"/>
  <c r="B607"/>
  <c r="A607"/>
  <c r="G606"/>
  <c r="E606"/>
  <c r="J605"/>
  <c r="I605"/>
  <c r="E605"/>
  <c r="J604"/>
  <c r="I604"/>
  <c r="E604"/>
  <c r="J603"/>
  <c r="G603"/>
  <c r="F603"/>
  <c r="J602"/>
  <c r="G602"/>
  <c r="F602"/>
  <c r="J601"/>
  <c r="G601"/>
  <c r="F601"/>
  <c r="F600"/>
  <c r="E600"/>
  <c r="D600"/>
  <c r="I600"/>
  <c r="C600"/>
  <c r="B600"/>
  <c r="A600"/>
  <c r="Z599"/>
  <c r="Y599"/>
  <c r="X599"/>
  <c r="G598"/>
  <c r="E598"/>
  <c r="J597"/>
  <c r="I597"/>
  <c r="E597"/>
  <c r="J596"/>
  <c r="I596"/>
  <c r="E596"/>
  <c r="J595"/>
  <c r="G595"/>
  <c r="F595"/>
  <c r="J594"/>
  <c r="G594"/>
  <c r="F594"/>
  <c r="J593"/>
  <c r="G593"/>
  <c r="F593"/>
  <c r="F592"/>
  <c r="E592"/>
  <c r="D592"/>
  <c r="I592"/>
  <c r="C592"/>
  <c r="B592"/>
  <c r="A592"/>
  <c r="Z591"/>
  <c r="Y591"/>
  <c r="X591"/>
  <c r="J590"/>
  <c r="Y590"/>
  <c r="F590"/>
  <c r="D590"/>
  <c r="C590"/>
  <c r="B590"/>
  <c r="A590"/>
  <c r="J589"/>
  <c r="Y589"/>
  <c r="F589"/>
  <c r="D589"/>
  <c r="C589"/>
  <c r="B589"/>
  <c r="A589"/>
  <c r="G588"/>
  <c r="E588"/>
  <c r="J587"/>
  <c r="I587"/>
  <c r="E587"/>
  <c r="J586"/>
  <c r="I586"/>
  <c r="E586"/>
  <c r="J585"/>
  <c r="G585"/>
  <c r="F585"/>
  <c r="J584"/>
  <c r="G584"/>
  <c r="F584"/>
  <c r="J583"/>
  <c r="G583"/>
  <c r="F583"/>
  <c r="J582"/>
  <c r="G582"/>
  <c r="F582"/>
  <c r="F581"/>
  <c r="E581"/>
  <c r="D581"/>
  <c r="I581"/>
  <c r="C581"/>
  <c r="B581"/>
  <c r="A581"/>
  <c r="Z580"/>
  <c r="Y580"/>
  <c r="X580"/>
  <c r="J579"/>
  <c r="Y579"/>
  <c r="F579"/>
  <c r="D579"/>
  <c r="C579"/>
  <c r="B579"/>
  <c r="A579"/>
  <c r="J578"/>
  <c r="Y578"/>
  <c r="F578"/>
  <c r="D578"/>
  <c r="C578"/>
  <c r="B578"/>
  <c r="A578"/>
  <c r="G577"/>
  <c r="E577"/>
  <c r="J576"/>
  <c r="I576"/>
  <c r="E576"/>
  <c r="J575"/>
  <c r="I575"/>
  <c r="E575"/>
  <c r="J574"/>
  <c r="G574"/>
  <c r="F574"/>
  <c r="J573"/>
  <c r="G573"/>
  <c r="F573"/>
  <c r="J572"/>
  <c r="G572"/>
  <c r="F572"/>
  <c r="J571"/>
  <c r="G571"/>
  <c r="F571"/>
  <c r="F570"/>
  <c r="E570"/>
  <c r="D570"/>
  <c r="I570"/>
  <c r="C570"/>
  <c r="B570"/>
  <c r="A570"/>
  <c r="Z569"/>
  <c r="Y569"/>
  <c r="X569"/>
  <c r="J568"/>
  <c r="Y568"/>
  <c r="F568"/>
  <c r="D568"/>
  <c r="C568"/>
  <c r="B568"/>
  <c r="A568"/>
  <c r="J567"/>
  <c r="Y567"/>
  <c r="F567"/>
  <c r="D567"/>
  <c r="C567"/>
  <c r="B567"/>
  <c r="A567"/>
  <c r="G566"/>
  <c r="E566"/>
  <c r="J565"/>
  <c r="I565"/>
  <c r="E565"/>
  <c r="J564"/>
  <c r="I564"/>
  <c r="E564"/>
  <c r="J563"/>
  <c r="G563"/>
  <c r="F563"/>
  <c r="J562"/>
  <c r="G562"/>
  <c r="F562"/>
  <c r="J561"/>
  <c r="G561"/>
  <c r="F561"/>
  <c r="J560"/>
  <c r="G560"/>
  <c r="F560"/>
  <c r="F559"/>
  <c r="E559"/>
  <c r="D559"/>
  <c r="I559"/>
  <c r="C559"/>
  <c r="B559"/>
  <c r="A559"/>
  <c r="Z558"/>
  <c r="Y558"/>
  <c r="X558"/>
  <c r="G557"/>
  <c r="E557"/>
  <c r="J556"/>
  <c r="I556"/>
  <c r="E556"/>
  <c r="J555"/>
  <c r="I555"/>
  <c r="E555"/>
  <c r="J554"/>
  <c r="G554"/>
  <c r="F554"/>
  <c r="J553"/>
  <c r="G553"/>
  <c r="F553"/>
  <c r="J552"/>
  <c r="G552"/>
  <c r="F552"/>
  <c r="F551"/>
  <c r="E551"/>
  <c r="D551"/>
  <c r="I551"/>
  <c r="C551"/>
  <c r="B551"/>
  <c r="A551"/>
  <c r="Z550"/>
  <c r="Y550"/>
  <c r="X550"/>
  <c r="J549"/>
  <c r="Y549"/>
  <c r="F549"/>
  <c r="D549"/>
  <c r="C549"/>
  <c r="B549"/>
  <c r="A549"/>
  <c r="J548"/>
  <c r="Y548"/>
  <c r="F548"/>
  <c r="D548"/>
  <c r="C548"/>
  <c r="B548"/>
  <c r="A548"/>
  <c r="G547"/>
  <c r="E547"/>
  <c r="J546"/>
  <c r="I546"/>
  <c r="E546"/>
  <c r="J545"/>
  <c r="I545"/>
  <c r="E545"/>
  <c r="J544"/>
  <c r="G544"/>
  <c r="F544"/>
  <c r="J543"/>
  <c r="G543"/>
  <c r="F543"/>
  <c r="J542"/>
  <c r="G542"/>
  <c r="F542"/>
  <c r="J541"/>
  <c r="G541"/>
  <c r="F541"/>
  <c r="F540"/>
  <c r="E540"/>
  <c r="D540"/>
  <c r="I540"/>
  <c r="C540"/>
  <c r="B540"/>
  <c r="A540"/>
  <c r="Z539"/>
  <c r="Y539"/>
  <c r="X539"/>
  <c r="J538"/>
  <c r="Y538"/>
  <c r="F538"/>
  <c r="D538"/>
  <c r="C538"/>
  <c r="B538"/>
  <c r="A538"/>
  <c r="J537"/>
  <c r="Y537"/>
  <c r="F537"/>
  <c r="D537"/>
  <c r="C537"/>
  <c r="B537"/>
  <c r="A537"/>
  <c r="G536"/>
  <c r="E536"/>
  <c r="J535"/>
  <c r="I535"/>
  <c r="E535"/>
  <c r="J534"/>
  <c r="I534"/>
  <c r="E534"/>
  <c r="J533"/>
  <c r="G533"/>
  <c r="F533"/>
  <c r="J532"/>
  <c r="G532"/>
  <c r="F532"/>
  <c r="J531"/>
  <c r="G531"/>
  <c r="F531"/>
  <c r="J530"/>
  <c r="G530"/>
  <c r="F530"/>
  <c r="F529"/>
  <c r="E529"/>
  <c r="D529"/>
  <c r="I529"/>
  <c r="C529"/>
  <c r="B529"/>
  <c r="A529"/>
  <c r="Z528"/>
  <c r="Y528"/>
  <c r="X528"/>
  <c r="J527"/>
  <c r="Y527"/>
  <c r="F527"/>
  <c r="D527"/>
  <c r="C527"/>
  <c r="B527"/>
  <c r="A527"/>
  <c r="J526"/>
  <c r="Y526"/>
  <c r="F526"/>
  <c r="D526"/>
  <c r="C526"/>
  <c r="B526"/>
  <c r="A526"/>
  <c r="G525"/>
  <c r="E525"/>
  <c r="J524"/>
  <c r="I524"/>
  <c r="E524"/>
  <c r="J523"/>
  <c r="I523"/>
  <c r="E523"/>
  <c r="J522"/>
  <c r="G522"/>
  <c r="F522"/>
  <c r="J521"/>
  <c r="G521"/>
  <c r="F521"/>
  <c r="J520"/>
  <c r="G520"/>
  <c r="F520"/>
  <c r="J519"/>
  <c r="G519"/>
  <c r="F519"/>
  <c r="F518"/>
  <c r="E518"/>
  <c r="D518"/>
  <c r="I518"/>
  <c r="C518"/>
  <c r="B518"/>
  <c r="A518"/>
  <c r="Z517"/>
  <c r="Y517"/>
  <c r="X517"/>
  <c r="G516"/>
  <c r="E516"/>
  <c r="J515"/>
  <c r="I515"/>
  <c r="E515"/>
  <c r="J514"/>
  <c r="I514"/>
  <c r="E514"/>
  <c r="J513"/>
  <c r="G513"/>
  <c r="F513"/>
  <c r="J512"/>
  <c r="G512"/>
  <c r="F512"/>
  <c r="J511"/>
  <c r="G511"/>
  <c r="F511"/>
  <c r="F510"/>
  <c r="E510"/>
  <c r="D510"/>
  <c r="I510"/>
  <c r="C510"/>
  <c r="B510"/>
  <c r="A510"/>
  <c r="Z509"/>
  <c r="Y509"/>
  <c r="W509"/>
  <c r="J508"/>
  <c r="Y508"/>
  <c r="F508"/>
  <c r="D508"/>
  <c r="C508"/>
  <c r="B508"/>
  <c r="A508"/>
  <c r="J507"/>
  <c r="Y507"/>
  <c r="F507"/>
  <c r="D507"/>
  <c r="C507"/>
  <c r="B507"/>
  <c r="A507"/>
  <c r="G506"/>
  <c r="E506"/>
  <c r="J505"/>
  <c r="I505"/>
  <c r="E505"/>
  <c r="J504"/>
  <c r="I504"/>
  <c r="E504"/>
  <c r="J503"/>
  <c r="G503"/>
  <c r="F503"/>
  <c r="J502"/>
  <c r="G502"/>
  <c r="F502"/>
  <c r="J501"/>
  <c r="G501"/>
  <c r="F501"/>
  <c r="J500"/>
  <c r="G500"/>
  <c r="F500"/>
  <c r="F499"/>
  <c r="E499"/>
  <c r="D499"/>
  <c r="I499"/>
  <c r="C499"/>
  <c r="B499"/>
  <c r="A499"/>
  <c r="Z498"/>
  <c r="Y498"/>
  <c r="X498"/>
  <c r="G497"/>
  <c r="E497"/>
  <c r="J496"/>
  <c r="I496"/>
  <c r="E496"/>
  <c r="J495"/>
  <c r="I495"/>
  <c r="E495"/>
  <c r="J494"/>
  <c r="G494"/>
  <c r="F494"/>
  <c r="J493"/>
  <c r="G493"/>
  <c r="F493"/>
  <c r="J492"/>
  <c r="G492"/>
  <c r="F492"/>
  <c r="J491"/>
  <c r="G491"/>
  <c r="F491"/>
  <c r="F490"/>
  <c r="E490"/>
  <c r="D490"/>
  <c r="I490"/>
  <c r="C490"/>
  <c r="B490"/>
  <c r="A490"/>
  <c r="Z489"/>
  <c r="Y489"/>
  <c r="X489"/>
  <c r="J488"/>
  <c r="G488"/>
  <c r="F488"/>
  <c r="F487"/>
  <c r="E487"/>
  <c r="D487"/>
  <c r="I487"/>
  <c r="C487"/>
  <c r="B487"/>
  <c r="A487"/>
  <c r="Z486"/>
  <c r="Y486"/>
  <c r="X486"/>
  <c r="J485"/>
  <c r="G485"/>
  <c r="F485"/>
  <c r="F484"/>
  <c r="E484"/>
  <c r="D484"/>
  <c r="I484"/>
  <c r="C484"/>
  <c r="B484"/>
  <c r="A484"/>
  <c r="Z483"/>
  <c r="Y483"/>
  <c r="X483"/>
  <c r="G482"/>
  <c r="E482"/>
  <c r="J481"/>
  <c r="I481"/>
  <c r="E481"/>
  <c r="J480"/>
  <c r="I480"/>
  <c r="E480"/>
  <c r="J479"/>
  <c r="G479"/>
  <c r="F479"/>
  <c r="J478"/>
  <c r="G478"/>
  <c r="F478"/>
  <c r="J477"/>
  <c r="G477"/>
  <c r="F477"/>
  <c r="J476"/>
  <c r="G476"/>
  <c r="F476"/>
  <c r="F475"/>
  <c r="E475"/>
  <c r="D475"/>
  <c r="I475"/>
  <c r="C475"/>
  <c r="B475"/>
  <c r="A475"/>
  <c r="AE474"/>
  <c r="A474"/>
  <c r="AE472"/>
  <c r="A472"/>
  <c r="Z464"/>
  <c r="Y464"/>
  <c r="X464"/>
  <c r="J463"/>
  <c r="G463"/>
  <c r="F463"/>
  <c r="F462"/>
  <c r="E462"/>
  <c r="D462"/>
  <c r="I462"/>
  <c r="C462"/>
  <c r="B462"/>
  <c r="A462"/>
  <c r="Z461"/>
  <c r="Y461"/>
  <c r="W461"/>
  <c r="G460"/>
  <c r="E460"/>
  <c r="J459"/>
  <c r="I459"/>
  <c r="E459"/>
  <c r="J458"/>
  <c r="I458"/>
  <c r="E458"/>
  <c r="J457"/>
  <c r="G457"/>
  <c r="F457"/>
  <c r="J456"/>
  <c r="G456"/>
  <c r="F456"/>
  <c r="J455"/>
  <c r="G455"/>
  <c r="F455"/>
  <c r="J454"/>
  <c r="G454"/>
  <c r="F454"/>
  <c r="F453"/>
  <c r="E453"/>
  <c r="D453"/>
  <c r="I453"/>
  <c r="C453"/>
  <c r="B453"/>
  <c r="A453"/>
  <c r="Z452"/>
  <c r="Y452"/>
  <c r="X452"/>
  <c r="J451"/>
  <c r="G451"/>
  <c r="F451"/>
  <c r="F450"/>
  <c r="E450"/>
  <c r="D450"/>
  <c r="I450"/>
  <c r="C450"/>
  <c r="B450"/>
  <c r="A450"/>
  <c r="Z449"/>
  <c r="Y449"/>
  <c r="W449"/>
  <c r="G448"/>
  <c r="E448"/>
  <c r="J447"/>
  <c r="I447"/>
  <c r="E447"/>
  <c r="J446"/>
  <c r="I446"/>
  <c r="E446"/>
  <c r="J445"/>
  <c r="G445"/>
  <c r="F445"/>
  <c r="J444"/>
  <c r="G444"/>
  <c r="F444"/>
  <c r="J443"/>
  <c r="G443"/>
  <c r="F443"/>
  <c r="J442"/>
  <c r="G442"/>
  <c r="F442"/>
  <c r="F441"/>
  <c r="E441"/>
  <c r="D441"/>
  <c r="I441"/>
  <c r="C441"/>
  <c r="B441"/>
  <c r="A441"/>
  <c r="Z440"/>
  <c r="Y440"/>
  <c r="X440"/>
  <c r="J439"/>
  <c r="G439"/>
  <c r="F439"/>
  <c r="F438"/>
  <c r="E438"/>
  <c r="D438"/>
  <c r="I438"/>
  <c r="C438"/>
  <c r="B438"/>
  <c r="A438"/>
  <c r="Z437"/>
  <c r="Y437"/>
  <c r="W437"/>
  <c r="G436"/>
  <c r="E436"/>
  <c r="J435"/>
  <c r="I435"/>
  <c r="E435"/>
  <c r="J434"/>
  <c r="I434"/>
  <c r="E434"/>
  <c r="J433"/>
  <c r="G433"/>
  <c r="F433"/>
  <c r="J432"/>
  <c r="G432"/>
  <c r="F432"/>
  <c r="J431"/>
  <c r="G431"/>
  <c r="F431"/>
  <c r="J430"/>
  <c r="G430"/>
  <c r="F430"/>
  <c r="F429"/>
  <c r="E429"/>
  <c r="D429"/>
  <c r="I429"/>
  <c r="C429"/>
  <c r="B429"/>
  <c r="A429"/>
  <c r="Z428"/>
  <c r="Y428"/>
  <c r="X428"/>
  <c r="J427"/>
  <c r="G427"/>
  <c r="F427"/>
  <c r="F426"/>
  <c r="E426"/>
  <c r="D426"/>
  <c r="I426"/>
  <c r="C426"/>
  <c r="B426"/>
  <c r="A426"/>
  <c r="Z425"/>
  <c r="X425"/>
  <c r="W425"/>
  <c r="J424"/>
  <c r="G424"/>
  <c r="F424"/>
  <c r="F423"/>
  <c r="E423"/>
  <c r="D423"/>
  <c r="I423"/>
  <c r="C423"/>
  <c r="B423"/>
  <c r="A423"/>
  <c r="Z422"/>
  <c r="Y422"/>
  <c r="W422"/>
  <c r="G421"/>
  <c r="E421"/>
  <c r="J420"/>
  <c r="I420"/>
  <c r="E420"/>
  <c r="J419"/>
  <c r="I419"/>
  <c r="E419"/>
  <c r="J418"/>
  <c r="G418"/>
  <c r="F418"/>
  <c r="J417"/>
  <c r="G417"/>
  <c r="F417"/>
  <c r="J416"/>
  <c r="G416"/>
  <c r="F416"/>
  <c r="J415"/>
  <c r="G415"/>
  <c r="F415"/>
  <c r="F414"/>
  <c r="E414"/>
  <c r="D414"/>
  <c r="I414"/>
  <c r="C414"/>
  <c r="B414"/>
  <c r="A414"/>
  <c r="Z413"/>
  <c r="X413"/>
  <c r="W413"/>
  <c r="J412"/>
  <c r="G412"/>
  <c r="F412"/>
  <c r="F411"/>
  <c r="E411"/>
  <c r="D411"/>
  <c r="I411"/>
  <c r="C411"/>
  <c r="B411"/>
  <c r="A411"/>
  <c r="Z410"/>
  <c r="X410"/>
  <c r="W410"/>
  <c r="J409"/>
  <c r="G409"/>
  <c r="F409"/>
  <c r="F408"/>
  <c r="E408"/>
  <c r="D408"/>
  <c r="I408"/>
  <c r="C408"/>
  <c r="B408"/>
  <c r="A408"/>
  <c r="Z407"/>
  <c r="X407"/>
  <c r="W407"/>
  <c r="J406"/>
  <c r="G406"/>
  <c r="F406"/>
  <c r="F405"/>
  <c r="E405"/>
  <c r="D405"/>
  <c r="I405"/>
  <c r="C405"/>
  <c r="B405"/>
  <c r="A405"/>
  <c r="Z404"/>
  <c r="X404"/>
  <c r="W404"/>
  <c r="J403"/>
  <c r="G403"/>
  <c r="F403"/>
  <c r="F402"/>
  <c r="E402"/>
  <c r="D402"/>
  <c r="I402"/>
  <c r="C402"/>
  <c r="B402"/>
  <c r="A402"/>
  <c r="Z401"/>
  <c r="X401"/>
  <c r="W401"/>
  <c r="J400"/>
  <c r="G400"/>
  <c r="F400"/>
  <c r="F399"/>
  <c r="E399"/>
  <c r="D399"/>
  <c r="I399"/>
  <c r="C399"/>
  <c r="B399"/>
  <c r="A399"/>
  <c r="Z398"/>
  <c r="X398"/>
  <c r="W398"/>
  <c r="J397"/>
  <c r="G397"/>
  <c r="F397"/>
  <c r="F396"/>
  <c r="E396"/>
  <c r="D396"/>
  <c r="I396"/>
  <c r="C396"/>
  <c r="B396"/>
  <c r="A396"/>
  <c r="Z395"/>
  <c r="Y395"/>
  <c r="W395"/>
  <c r="G394"/>
  <c r="E394"/>
  <c r="J393"/>
  <c r="I393"/>
  <c r="E393"/>
  <c r="J392"/>
  <c r="I392"/>
  <c r="E392"/>
  <c r="J391"/>
  <c r="G391"/>
  <c r="F391"/>
  <c r="J390"/>
  <c r="G390"/>
  <c r="F390"/>
  <c r="J389"/>
  <c r="G389"/>
  <c r="F389"/>
  <c r="J388"/>
  <c r="G388"/>
  <c r="F388"/>
  <c r="F387"/>
  <c r="E387"/>
  <c r="D387"/>
  <c r="I387"/>
  <c r="C387"/>
  <c r="B387"/>
  <c r="A387"/>
  <c r="AE386"/>
  <c r="A386"/>
  <c r="Z381"/>
  <c r="Y381"/>
  <c r="X381"/>
  <c r="G380"/>
  <c r="E380"/>
  <c r="J379"/>
  <c r="I379"/>
  <c r="E379"/>
  <c r="J378"/>
  <c r="I378"/>
  <c r="E378"/>
  <c r="J377"/>
  <c r="G377"/>
  <c r="F377"/>
  <c r="J376"/>
  <c r="G376"/>
  <c r="F376"/>
  <c r="F375"/>
  <c r="E375"/>
  <c r="D375"/>
  <c r="I375"/>
  <c r="C375"/>
  <c r="B375"/>
  <c r="A375"/>
  <c r="Z374"/>
  <c r="Y374"/>
  <c r="X374"/>
  <c r="J373"/>
  <c r="G373"/>
  <c r="F373"/>
  <c r="F372"/>
  <c r="E372"/>
  <c r="D372"/>
  <c r="I372"/>
  <c r="C372"/>
  <c r="B372"/>
  <c r="A372"/>
  <c r="Z371"/>
  <c r="Y371"/>
  <c r="W371"/>
  <c r="G370"/>
  <c r="E370"/>
  <c r="J369"/>
  <c r="I369"/>
  <c r="E369"/>
  <c r="J368"/>
  <c r="I368"/>
  <c r="E368"/>
  <c r="J367"/>
  <c r="G367"/>
  <c r="F367"/>
  <c r="F366"/>
  <c r="E366"/>
  <c r="D366"/>
  <c r="I366"/>
  <c r="C366"/>
  <c r="B366"/>
  <c r="A366"/>
  <c r="Z365"/>
  <c r="Y365"/>
  <c r="X365"/>
  <c r="J364"/>
  <c r="Y364"/>
  <c r="F364"/>
  <c r="D364"/>
  <c r="C364"/>
  <c r="B364"/>
  <c r="A364"/>
  <c r="G363"/>
  <c r="E363"/>
  <c r="J362"/>
  <c r="I362"/>
  <c r="E362"/>
  <c r="J361"/>
  <c r="I361"/>
  <c r="E361"/>
  <c r="J360"/>
  <c r="G360"/>
  <c r="F360"/>
  <c r="J359"/>
  <c r="G359"/>
  <c r="F359"/>
  <c r="F358"/>
  <c r="E358"/>
  <c r="D358"/>
  <c r="I358"/>
  <c r="C358"/>
  <c r="B358"/>
  <c r="A358"/>
  <c r="Z357"/>
  <c r="Y357"/>
  <c r="X357"/>
  <c r="J356"/>
  <c r="Y356"/>
  <c r="F356"/>
  <c r="D356"/>
  <c r="C356"/>
  <c r="B356"/>
  <c r="A356"/>
  <c r="G355"/>
  <c r="E355"/>
  <c r="J354"/>
  <c r="I354"/>
  <c r="E354"/>
  <c r="J353"/>
  <c r="I353"/>
  <c r="E353"/>
  <c r="J352"/>
  <c r="G352"/>
  <c r="F352"/>
  <c r="J351"/>
  <c r="G351"/>
  <c r="F351"/>
  <c r="J350"/>
  <c r="G350"/>
  <c r="F350"/>
  <c r="F349"/>
  <c r="E349"/>
  <c r="D349"/>
  <c r="I349"/>
  <c r="C349"/>
  <c r="B349"/>
  <c r="A349"/>
  <c r="Z348"/>
  <c r="Y348"/>
  <c r="X348"/>
  <c r="J347"/>
  <c r="Y347"/>
  <c r="F347"/>
  <c r="D347"/>
  <c r="C347"/>
  <c r="B347"/>
  <c r="A347"/>
  <c r="J346"/>
  <c r="Y346"/>
  <c r="F346"/>
  <c r="D346"/>
  <c r="C346"/>
  <c r="B346"/>
  <c r="A346"/>
  <c r="J345"/>
  <c r="Y345"/>
  <c r="F345"/>
  <c r="D345"/>
  <c r="C345"/>
  <c r="B345"/>
  <c r="A345"/>
  <c r="J344"/>
  <c r="Y344"/>
  <c r="F344"/>
  <c r="D344"/>
  <c r="C344"/>
  <c r="B344"/>
  <c r="A344"/>
  <c r="J343"/>
  <c r="Y343"/>
  <c r="F343"/>
  <c r="D343"/>
  <c r="C343"/>
  <c r="B343"/>
  <c r="A343"/>
  <c r="J342"/>
  <c r="Y342"/>
  <c r="F342"/>
  <c r="D342"/>
  <c r="C342"/>
  <c r="B342"/>
  <c r="A342"/>
  <c r="J341"/>
  <c r="Y341"/>
  <c r="F341"/>
  <c r="D341"/>
  <c r="C341"/>
  <c r="B341"/>
  <c r="A341"/>
  <c r="G340"/>
  <c r="E340"/>
  <c r="J339"/>
  <c r="I339"/>
  <c r="E339"/>
  <c r="J338"/>
  <c r="I338"/>
  <c r="E338"/>
  <c r="J337"/>
  <c r="G337"/>
  <c r="F337"/>
  <c r="J336"/>
  <c r="G336"/>
  <c r="F336"/>
  <c r="J335"/>
  <c r="G335"/>
  <c r="F335"/>
  <c r="F334"/>
  <c r="E334"/>
  <c r="D334"/>
  <c r="I334"/>
  <c r="C334"/>
  <c r="B334"/>
  <c r="A334"/>
  <c r="Z333"/>
  <c r="Y333"/>
  <c r="W333"/>
  <c r="J332"/>
  <c r="Y332"/>
  <c r="F332"/>
  <c r="D332"/>
  <c r="C332"/>
  <c r="B332"/>
  <c r="A332"/>
  <c r="J331"/>
  <c r="Y331"/>
  <c r="F331"/>
  <c r="D331"/>
  <c r="C331"/>
  <c r="B331"/>
  <c r="A331"/>
  <c r="J330"/>
  <c r="Y330"/>
  <c r="F330"/>
  <c r="D330"/>
  <c r="C330"/>
  <c r="B330"/>
  <c r="A330"/>
  <c r="J329"/>
  <c r="Y329"/>
  <c r="F329"/>
  <c r="D329"/>
  <c r="C329"/>
  <c r="B329"/>
  <c r="A329"/>
  <c r="J328"/>
  <c r="Y328"/>
  <c r="F328"/>
  <c r="D328"/>
  <c r="C328"/>
  <c r="B328"/>
  <c r="A328"/>
  <c r="G327"/>
  <c r="E327"/>
  <c r="J326"/>
  <c r="I326"/>
  <c r="E326"/>
  <c r="J325"/>
  <c r="I325"/>
  <c r="E325"/>
  <c r="J324"/>
  <c r="G324"/>
  <c r="F324"/>
  <c r="J323"/>
  <c r="G323"/>
  <c r="F323"/>
  <c r="J322"/>
  <c r="G322"/>
  <c r="F322"/>
  <c r="J321"/>
  <c r="G321"/>
  <c r="F321"/>
  <c r="F320"/>
  <c r="E320"/>
  <c r="D320"/>
  <c r="I320"/>
  <c r="C320"/>
  <c r="B320"/>
  <c r="A320"/>
  <c r="Z319"/>
  <c r="Y319"/>
  <c r="X319"/>
  <c r="J318"/>
  <c r="Y318"/>
  <c r="F318"/>
  <c r="D318"/>
  <c r="C318"/>
  <c r="B318"/>
  <c r="A318"/>
  <c r="G317"/>
  <c r="E317"/>
  <c r="J316"/>
  <c r="I316"/>
  <c r="E316"/>
  <c r="J315"/>
  <c r="I315"/>
  <c r="E315"/>
  <c r="J314"/>
  <c r="G314"/>
  <c r="F314"/>
  <c r="J313"/>
  <c r="G313"/>
  <c r="F313"/>
  <c r="J312"/>
  <c r="G312"/>
  <c r="F312"/>
  <c r="F311"/>
  <c r="E311"/>
  <c r="D311"/>
  <c r="I311"/>
  <c r="C311"/>
  <c r="B311"/>
  <c r="A311"/>
  <c r="Z310"/>
  <c r="Y310"/>
  <c r="X310"/>
  <c r="J309"/>
  <c r="Y309"/>
  <c r="F309"/>
  <c r="D309"/>
  <c r="C309"/>
  <c r="B309"/>
  <c r="A309"/>
  <c r="J308"/>
  <c r="Y308"/>
  <c r="F308"/>
  <c r="D308"/>
  <c r="C308"/>
  <c r="B308"/>
  <c r="A308"/>
  <c r="G307"/>
  <c r="E307"/>
  <c r="J306"/>
  <c r="I306"/>
  <c r="E306"/>
  <c r="J305"/>
  <c r="I305"/>
  <c r="E305"/>
  <c r="J304"/>
  <c r="G304"/>
  <c r="F304"/>
  <c r="J303"/>
  <c r="G303"/>
  <c r="F303"/>
  <c r="J302"/>
  <c r="G302"/>
  <c r="F302"/>
  <c r="J301"/>
  <c r="G301"/>
  <c r="F301"/>
  <c r="F300"/>
  <c r="E300"/>
  <c r="D300"/>
  <c r="I300"/>
  <c r="C300"/>
  <c r="B300"/>
  <c r="A300"/>
  <c r="Z299"/>
  <c r="Y299"/>
  <c r="X299"/>
  <c r="J298"/>
  <c r="Y298"/>
  <c r="F298"/>
  <c r="D298"/>
  <c r="C298"/>
  <c r="B298"/>
  <c r="A298"/>
  <c r="G297"/>
  <c r="E297"/>
  <c r="J296"/>
  <c r="I296"/>
  <c r="E296"/>
  <c r="J295"/>
  <c r="I295"/>
  <c r="E295"/>
  <c r="J294"/>
  <c r="G294"/>
  <c r="F294"/>
  <c r="J293"/>
  <c r="G293"/>
  <c r="F293"/>
  <c r="J292"/>
  <c r="G292"/>
  <c r="F292"/>
  <c r="J291"/>
  <c r="G291"/>
  <c r="F291"/>
  <c r="F290"/>
  <c r="E290"/>
  <c r="D290"/>
  <c r="I290"/>
  <c r="C290"/>
  <c r="B290"/>
  <c r="A290"/>
  <c r="Z289"/>
  <c r="Y289"/>
  <c r="X289"/>
  <c r="J288"/>
  <c r="Y288"/>
  <c r="F288"/>
  <c r="D288"/>
  <c r="C288"/>
  <c r="B288"/>
  <c r="A288"/>
  <c r="G287"/>
  <c r="E287"/>
  <c r="J286"/>
  <c r="I286"/>
  <c r="E286"/>
  <c r="J285"/>
  <c r="I285"/>
  <c r="E285"/>
  <c r="J284"/>
  <c r="G284"/>
  <c r="F284"/>
  <c r="J283"/>
  <c r="G283"/>
  <c r="F283"/>
  <c r="J282"/>
  <c r="G282"/>
  <c r="F282"/>
  <c r="J281"/>
  <c r="G281"/>
  <c r="F281"/>
  <c r="F280"/>
  <c r="E280"/>
  <c r="D280"/>
  <c r="I280"/>
  <c r="C280"/>
  <c r="B280"/>
  <c r="A280"/>
  <c r="Z279"/>
  <c r="Y279"/>
  <c r="X279"/>
  <c r="J278"/>
  <c r="Y278"/>
  <c r="F278"/>
  <c r="D278"/>
  <c r="C278"/>
  <c r="B278"/>
  <c r="A278"/>
  <c r="G277"/>
  <c r="E277"/>
  <c r="J276"/>
  <c r="I276"/>
  <c r="E276"/>
  <c r="J275"/>
  <c r="I275"/>
  <c r="E275"/>
  <c r="J274"/>
  <c r="G274"/>
  <c r="F274"/>
  <c r="J273"/>
  <c r="G273"/>
  <c r="F273"/>
  <c r="J272"/>
  <c r="G272"/>
  <c r="F272"/>
  <c r="J271"/>
  <c r="G271"/>
  <c r="F271"/>
  <c r="F270"/>
  <c r="E270"/>
  <c r="D270"/>
  <c r="I270"/>
  <c r="C270"/>
  <c r="B270"/>
  <c r="A270"/>
  <c r="Z269"/>
  <c r="Y269"/>
  <c r="X269"/>
  <c r="J268"/>
  <c r="Y268"/>
  <c r="F268"/>
  <c r="D268"/>
  <c r="C268"/>
  <c r="B268"/>
  <c r="A268"/>
  <c r="G267"/>
  <c r="E267"/>
  <c r="J266"/>
  <c r="I266"/>
  <c r="E266"/>
  <c r="J265"/>
  <c r="I265"/>
  <c r="E265"/>
  <c r="J264"/>
  <c r="G264"/>
  <c r="F264"/>
  <c r="J263"/>
  <c r="G263"/>
  <c r="F263"/>
  <c r="J262"/>
  <c r="G262"/>
  <c r="F262"/>
  <c r="J261"/>
  <c r="G261"/>
  <c r="F261"/>
  <c r="F260"/>
  <c r="E260"/>
  <c r="D260"/>
  <c r="I260"/>
  <c r="C260"/>
  <c r="B260"/>
  <c r="A260"/>
  <c r="Z259"/>
  <c r="Y259"/>
  <c r="X259"/>
  <c r="J258"/>
  <c r="Y258"/>
  <c r="F258"/>
  <c r="D258"/>
  <c r="C258"/>
  <c r="B258"/>
  <c r="A258"/>
  <c r="G257"/>
  <c r="E257"/>
  <c r="J256"/>
  <c r="I256"/>
  <c r="E256"/>
  <c r="J255"/>
  <c r="I255"/>
  <c r="E255"/>
  <c r="J254"/>
  <c r="G254"/>
  <c r="F254"/>
  <c r="J253"/>
  <c r="G253"/>
  <c r="F253"/>
  <c r="J252"/>
  <c r="G252"/>
  <c r="F252"/>
  <c r="J251"/>
  <c r="G251"/>
  <c r="F251"/>
  <c r="F250"/>
  <c r="E250"/>
  <c r="D250"/>
  <c r="I250"/>
  <c r="C250"/>
  <c r="B250"/>
  <c r="A250"/>
  <c r="Z249"/>
  <c r="Y249"/>
  <c r="X249"/>
  <c r="J248"/>
  <c r="Y248"/>
  <c r="F248"/>
  <c r="D248"/>
  <c r="C248"/>
  <c r="B248"/>
  <c r="A248"/>
  <c r="J247"/>
  <c r="Y247"/>
  <c r="F247"/>
  <c r="D247"/>
  <c r="C247"/>
  <c r="B247"/>
  <c r="A247"/>
  <c r="J246"/>
  <c r="Y246"/>
  <c r="F246"/>
  <c r="D246"/>
  <c r="C246"/>
  <c r="B246"/>
  <c r="A246"/>
  <c r="J245"/>
  <c r="Y245"/>
  <c r="F245"/>
  <c r="D245"/>
  <c r="C245"/>
  <c r="B245"/>
  <c r="A245"/>
  <c r="G244"/>
  <c r="E244"/>
  <c r="J243"/>
  <c r="I243"/>
  <c r="E243"/>
  <c r="J242"/>
  <c r="I242"/>
  <c r="E242"/>
  <c r="J241"/>
  <c r="G241"/>
  <c r="F241"/>
  <c r="J240"/>
  <c r="G240"/>
  <c r="F240"/>
  <c r="J239"/>
  <c r="G239"/>
  <c r="F239"/>
  <c r="J238"/>
  <c r="G238"/>
  <c r="F238"/>
  <c r="F237"/>
  <c r="E237"/>
  <c r="D237"/>
  <c r="I237"/>
  <c r="C237"/>
  <c r="B237"/>
  <c r="A237"/>
  <c r="Z236"/>
  <c r="Y236"/>
  <c r="X236"/>
  <c r="J235"/>
  <c r="Y235"/>
  <c r="F235"/>
  <c r="D235"/>
  <c r="C235"/>
  <c r="B235"/>
  <c r="A235"/>
  <c r="G234"/>
  <c r="E234"/>
  <c r="J233"/>
  <c r="I233"/>
  <c r="E233"/>
  <c r="J232"/>
  <c r="I232"/>
  <c r="E232"/>
  <c r="J231"/>
  <c r="G231"/>
  <c r="F231"/>
  <c r="J230"/>
  <c r="G230"/>
  <c r="F230"/>
  <c r="J229"/>
  <c r="G229"/>
  <c r="F229"/>
  <c r="F228"/>
  <c r="E228"/>
  <c r="D228"/>
  <c r="I228"/>
  <c r="C228"/>
  <c r="B228"/>
  <c r="A228"/>
  <c r="Z227"/>
  <c r="Y227"/>
  <c r="W227"/>
  <c r="J226"/>
  <c r="Y226"/>
  <c r="F226"/>
  <c r="D226"/>
  <c r="C226"/>
  <c r="B226"/>
  <c r="A226"/>
  <c r="G225"/>
  <c r="E225"/>
  <c r="J224"/>
  <c r="I224"/>
  <c r="E224"/>
  <c r="J223"/>
  <c r="I223"/>
  <c r="E223"/>
  <c r="J222"/>
  <c r="G222"/>
  <c r="F222"/>
  <c r="J221"/>
  <c r="G221"/>
  <c r="F221"/>
  <c r="J220"/>
  <c r="G220"/>
  <c r="F220"/>
  <c r="J219"/>
  <c r="G219"/>
  <c r="F219"/>
  <c r="F218"/>
  <c r="E218"/>
  <c r="D218"/>
  <c r="I218"/>
  <c r="C218"/>
  <c r="B218"/>
  <c r="A218"/>
  <c r="Z217"/>
  <c r="Y217"/>
  <c r="W217"/>
  <c r="J216"/>
  <c r="Y216"/>
  <c r="F216"/>
  <c r="D216"/>
  <c r="C216"/>
  <c r="B216"/>
  <c r="A216"/>
  <c r="J215"/>
  <c r="Y215"/>
  <c r="F215"/>
  <c r="D215"/>
  <c r="C215"/>
  <c r="B215"/>
  <c r="A215"/>
  <c r="J214"/>
  <c r="Y214"/>
  <c r="F214"/>
  <c r="D214"/>
  <c r="C214"/>
  <c r="B214"/>
  <c r="A214"/>
  <c r="J213"/>
  <c r="Y213"/>
  <c r="F213"/>
  <c r="D213"/>
  <c r="C213"/>
  <c r="B213"/>
  <c r="A213"/>
  <c r="G212"/>
  <c r="E212"/>
  <c r="J211"/>
  <c r="I211"/>
  <c r="E211"/>
  <c r="J210"/>
  <c r="I210"/>
  <c r="E210"/>
  <c r="J209"/>
  <c r="G209"/>
  <c r="F209"/>
  <c r="J208"/>
  <c r="G208"/>
  <c r="F208"/>
  <c r="J207"/>
  <c r="G207"/>
  <c r="F207"/>
  <c r="J206"/>
  <c r="G206"/>
  <c r="F206"/>
  <c r="F205"/>
  <c r="E205"/>
  <c r="D205"/>
  <c r="I205"/>
  <c r="C205"/>
  <c r="B205"/>
  <c r="A205"/>
  <c r="Z204"/>
  <c r="Y204"/>
  <c r="X204"/>
  <c r="J203"/>
  <c r="G203"/>
  <c r="F203"/>
  <c r="F202"/>
  <c r="E202"/>
  <c r="D202"/>
  <c r="I202"/>
  <c r="C202"/>
  <c r="B202"/>
  <c r="A202"/>
  <c r="Z201"/>
  <c r="Y201"/>
  <c r="X201"/>
  <c r="J200"/>
  <c r="Y200"/>
  <c r="F200"/>
  <c r="D200"/>
  <c r="C200"/>
  <c r="B200"/>
  <c r="A200"/>
  <c r="G199"/>
  <c r="E199"/>
  <c r="J198"/>
  <c r="I198"/>
  <c r="E198"/>
  <c r="J197"/>
  <c r="I197"/>
  <c r="E197"/>
  <c r="J196"/>
  <c r="G196"/>
  <c r="F196"/>
  <c r="J195"/>
  <c r="G195"/>
  <c r="F195"/>
  <c r="J194"/>
  <c r="G194"/>
  <c r="F194"/>
  <c r="J193"/>
  <c r="G193"/>
  <c r="F193"/>
  <c r="F192"/>
  <c r="E192"/>
  <c r="D192"/>
  <c r="I192"/>
  <c r="C192"/>
  <c r="B192"/>
  <c r="A192"/>
  <c r="Z191"/>
  <c r="Y191"/>
  <c r="X191"/>
  <c r="J190"/>
  <c r="Y190"/>
  <c r="F190"/>
  <c r="D190"/>
  <c r="C190"/>
  <c r="B190"/>
  <c r="A190"/>
  <c r="J189"/>
  <c r="Y189"/>
  <c r="F189"/>
  <c r="D189"/>
  <c r="C189"/>
  <c r="B189"/>
  <c r="A189"/>
  <c r="J188"/>
  <c r="Y188"/>
  <c r="F188"/>
  <c r="D188"/>
  <c r="C188"/>
  <c r="B188"/>
  <c r="A188"/>
  <c r="J187"/>
  <c r="Y187"/>
  <c r="F187"/>
  <c r="D187"/>
  <c r="C187"/>
  <c r="B187"/>
  <c r="A187"/>
  <c r="J186"/>
  <c r="Y186"/>
  <c r="F186"/>
  <c r="D186"/>
  <c r="C186"/>
  <c r="B186"/>
  <c r="A186"/>
  <c r="J185"/>
  <c r="Y185"/>
  <c r="F185"/>
  <c r="D185"/>
  <c r="C185"/>
  <c r="B185"/>
  <c r="A185"/>
  <c r="G184"/>
  <c r="E184"/>
  <c r="J183"/>
  <c r="I183"/>
  <c r="E183"/>
  <c r="J182"/>
  <c r="I182"/>
  <c r="E182"/>
  <c r="J181"/>
  <c r="G181"/>
  <c r="F181"/>
  <c r="J180"/>
  <c r="G180"/>
  <c r="F180"/>
  <c r="J179"/>
  <c r="G179"/>
  <c r="F179"/>
  <c r="F178"/>
  <c r="E178"/>
  <c r="D178"/>
  <c r="I178"/>
  <c r="C178"/>
  <c r="B178"/>
  <c r="A178"/>
  <c r="Z177"/>
  <c r="Y177"/>
  <c r="X177"/>
  <c r="G176"/>
  <c r="E176"/>
  <c r="J175"/>
  <c r="I175"/>
  <c r="E175"/>
  <c r="J174"/>
  <c r="I174"/>
  <c r="E174"/>
  <c r="J173"/>
  <c r="G173"/>
  <c r="F173"/>
  <c r="J172"/>
  <c r="G172"/>
  <c r="F172"/>
  <c r="J171"/>
  <c r="G171"/>
  <c r="F171"/>
  <c r="F170"/>
  <c r="E170"/>
  <c r="D170"/>
  <c r="I170"/>
  <c r="C170"/>
  <c r="B170"/>
  <c r="A170"/>
  <c r="Z169"/>
  <c r="Y169"/>
  <c r="X169"/>
  <c r="J168"/>
  <c r="Y168"/>
  <c r="F168"/>
  <c r="D168"/>
  <c r="C168"/>
  <c r="B168"/>
  <c r="A168"/>
  <c r="J167"/>
  <c r="Y167"/>
  <c r="F167"/>
  <c r="D167"/>
  <c r="C167"/>
  <c r="B167"/>
  <c r="A167"/>
  <c r="G166"/>
  <c r="E166"/>
  <c r="J165"/>
  <c r="I165"/>
  <c r="E165"/>
  <c r="J164"/>
  <c r="I164"/>
  <c r="E164"/>
  <c r="J163"/>
  <c r="G163"/>
  <c r="F163"/>
  <c r="J162"/>
  <c r="G162"/>
  <c r="F162"/>
  <c r="J161"/>
  <c r="G161"/>
  <c r="F161"/>
  <c r="J160"/>
  <c r="G160"/>
  <c r="F160"/>
  <c r="F159"/>
  <c r="E159"/>
  <c r="D159"/>
  <c r="I159"/>
  <c r="C159"/>
  <c r="B159"/>
  <c r="A159"/>
  <c r="Z158"/>
  <c r="Y158"/>
  <c r="X158"/>
  <c r="J157"/>
  <c r="Y157"/>
  <c r="F157"/>
  <c r="D157"/>
  <c r="C157"/>
  <c r="B157"/>
  <c r="A157"/>
  <c r="J156"/>
  <c r="Y156"/>
  <c r="F156"/>
  <c r="D156"/>
  <c r="C156"/>
  <c r="B156"/>
  <c r="A156"/>
  <c r="G155"/>
  <c r="E155"/>
  <c r="J154"/>
  <c r="I154"/>
  <c r="E154"/>
  <c r="J153"/>
  <c r="I153"/>
  <c r="E153"/>
  <c r="J152"/>
  <c r="G152"/>
  <c r="F152"/>
  <c r="J151"/>
  <c r="G151"/>
  <c r="F151"/>
  <c r="J150"/>
  <c r="G150"/>
  <c r="F150"/>
  <c r="J149"/>
  <c r="G149"/>
  <c r="F149"/>
  <c r="F148"/>
  <c r="E148"/>
  <c r="D148"/>
  <c r="I148"/>
  <c r="C148"/>
  <c r="B148"/>
  <c r="A148"/>
  <c r="Z147"/>
  <c r="Y147"/>
  <c r="X147"/>
  <c r="J146"/>
  <c r="Y146"/>
  <c r="F146"/>
  <c r="D146"/>
  <c r="C146"/>
  <c r="B146"/>
  <c r="A146"/>
  <c r="J145"/>
  <c r="Y145"/>
  <c r="F145"/>
  <c r="D145"/>
  <c r="C145"/>
  <c r="B145"/>
  <c r="A145"/>
  <c r="G144"/>
  <c r="E144"/>
  <c r="J143"/>
  <c r="I143"/>
  <c r="E143"/>
  <c r="J142"/>
  <c r="I142"/>
  <c r="E142"/>
  <c r="J141"/>
  <c r="G141"/>
  <c r="F141"/>
  <c r="J140"/>
  <c r="G140"/>
  <c r="F140"/>
  <c r="J139"/>
  <c r="G139"/>
  <c r="F139"/>
  <c r="J138"/>
  <c r="G138"/>
  <c r="F138"/>
  <c r="F137"/>
  <c r="E137"/>
  <c r="D137"/>
  <c r="I137"/>
  <c r="C137"/>
  <c r="B137"/>
  <c r="A137"/>
  <c r="Z136"/>
  <c r="Y136"/>
  <c r="X136"/>
  <c r="G135"/>
  <c r="E135"/>
  <c r="J134"/>
  <c r="I134"/>
  <c r="E134"/>
  <c r="J133"/>
  <c r="I133"/>
  <c r="E133"/>
  <c r="J132"/>
  <c r="G132"/>
  <c r="F132"/>
  <c r="J131"/>
  <c r="G131"/>
  <c r="F131"/>
  <c r="J130"/>
  <c r="G130"/>
  <c r="F130"/>
  <c r="F129"/>
  <c r="E129"/>
  <c r="D129"/>
  <c r="I129"/>
  <c r="C129"/>
  <c r="B129"/>
  <c r="A129"/>
  <c r="Z128"/>
  <c r="Y128"/>
  <c r="X128"/>
  <c r="J127"/>
  <c r="Y127"/>
  <c r="F127"/>
  <c r="D127"/>
  <c r="C127"/>
  <c r="B127"/>
  <c r="A127"/>
  <c r="J126"/>
  <c r="Y126"/>
  <c r="F126"/>
  <c r="D126"/>
  <c r="C126"/>
  <c r="B126"/>
  <c r="A126"/>
  <c r="G125"/>
  <c r="E125"/>
  <c r="J124"/>
  <c r="I124"/>
  <c r="E124"/>
  <c r="J123"/>
  <c r="I123"/>
  <c r="E123"/>
  <c r="J122"/>
  <c r="G122"/>
  <c r="F122"/>
  <c r="J121"/>
  <c r="G121"/>
  <c r="F121"/>
  <c r="J120"/>
  <c r="G120"/>
  <c r="F120"/>
  <c r="J119"/>
  <c r="G119"/>
  <c r="F119"/>
  <c r="F118"/>
  <c r="E118"/>
  <c r="D118"/>
  <c r="I118"/>
  <c r="C118"/>
  <c r="B118"/>
  <c r="A118"/>
  <c r="Z117"/>
  <c r="Y117"/>
  <c r="X117"/>
  <c r="J116"/>
  <c r="Y116"/>
  <c r="F116"/>
  <c r="D116"/>
  <c r="C116"/>
  <c r="B116"/>
  <c r="A116"/>
  <c r="J115"/>
  <c r="Y115"/>
  <c r="F115"/>
  <c r="D115"/>
  <c r="C115"/>
  <c r="B115"/>
  <c r="A115"/>
  <c r="G114"/>
  <c r="E114"/>
  <c r="J113"/>
  <c r="I113"/>
  <c r="E113"/>
  <c r="J112"/>
  <c r="I112"/>
  <c r="E112"/>
  <c r="J111"/>
  <c r="G111"/>
  <c r="F111"/>
  <c r="J110"/>
  <c r="G110"/>
  <c r="F110"/>
  <c r="J109"/>
  <c r="G109"/>
  <c r="F109"/>
  <c r="J108"/>
  <c r="G108"/>
  <c r="F108"/>
  <c r="F107"/>
  <c r="E107"/>
  <c r="D107"/>
  <c r="I107"/>
  <c r="C107"/>
  <c r="B107"/>
  <c r="A107"/>
  <c r="Z106"/>
  <c r="Y106"/>
  <c r="X106"/>
  <c r="J105"/>
  <c r="Y105"/>
  <c r="F105"/>
  <c r="D105"/>
  <c r="C105"/>
  <c r="B105"/>
  <c r="A105"/>
  <c r="J104"/>
  <c r="Y104"/>
  <c r="F104"/>
  <c r="D104"/>
  <c r="C104"/>
  <c r="B104"/>
  <c r="A104"/>
  <c r="G103"/>
  <c r="E103"/>
  <c r="J102"/>
  <c r="I102"/>
  <c r="E102"/>
  <c r="J101"/>
  <c r="I101"/>
  <c r="E101"/>
  <c r="J100"/>
  <c r="G100"/>
  <c r="F100"/>
  <c r="J99"/>
  <c r="G99"/>
  <c r="F99"/>
  <c r="J98"/>
  <c r="G98"/>
  <c r="F98"/>
  <c r="J97"/>
  <c r="G97"/>
  <c r="F97"/>
  <c r="F96"/>
  <c r="E96"/>
  <c r="D96"/>
  <c r="I96"/>
  <c r="C96"/>
  <c r="B96"/>
  <c r="A96"/>
  <c r="Z95"/>
  <c r="Y95"/>
  <c r="X95"/>
  <c r="G94"/>
  <c r="E94"/>
  <c r="J93"/>
  <c r="I93"/>
  <c r="E93"/>
  <c r="J92"/>
  <c r="I92"/>
  <c r="E92"/>
  <c r="J91"/>
  <c r="G91"/>
  <c r="F91"/>
  <c r="J90"/>
  <c r="G90"/>
  <c r="F90"/>
  <c r="J89"/>
  <c r="G89"/>
  <c r="F89"/>
  <c r="F88"/>
  <c r="E88"/>
  <c r="D88"/>
  <c r="I88"/>
  <c r="C88"/>
  <c r="B88"/>
  <c r="A88"/>
  <c r="Z87"/>
  <c r="Y87"/>
  <c r="W87"/>
  <c r="J86"/>
  <c r="Y86"/>
  <c r="F86"/>
  <c r="D86"/>
  <c r="C86"/>
  <c r="B86"/>
  <c r="A86"/>
  <c r="J85"/>
  <c r="Y85"/>
  <c r="F85"/>
  <c r="D85"/>
  <c r="C85"/>
  <c r="B85"/>
  <c r="A85"/>
  <c r="G84"/>
  <c r="E84"/>
  <c r="J83"/>
  <c r="I83"/>
  <c r="E83"/>
  <c r="J82"/>
  <c r="I82"/>
  <c r="E82"/>
  <c r="J81"/>
  <c r="G81"/>
  <c r="F81"/>
  <c r="J80"/>
  <c r="G80"/>
  <c r="F80"/>
  <c r="J79"/>
  <c r="G79"/>
  <c r="F79"/>
  <c r="J78"/>
  <c r="G78"/>
  <c r="F78"/>
  <c r="F77"/>
  <c r="E77"/>
  <c r="D77"/>
  <c r="I77"/>
  <c r="C77"/>
  <c r="B77"/>
  <c r="A77"/>
  <c r="Z76"/>
  <c r="Y76"/>
  <c r="X76"/>
  <c r="G75"/>
  <c r="E75"/>
  <c r="J74"/>
  <c r="I74"/>
  <c r="E74"/>
  <c r="J73"/>
  <c r="I73"/>
  <c r="E73"/>
  <c r="J72"/>
  <c r="G72"/>
  <c r="F72"/>
  <c r="J71"/>
  <c r="G71"/>
  <c r="F71"/>
  <c r="J70"/>
  <c r="G70"/>
  <c r="F70"/>
  <c r="J69"/>
  <c r="G69"/>
  <c r="F69"/>
  <c r="F68"/>
  <c r="E68"/>
  <c r="D68"/>
  <c r="I68"/>
  <c r="C68"/>
  <c r="B68"/>
  <c r="A68"/>
  <c r="Z67"/>
  <c r="Y67"/>
  <c r="X67"/>
  <c r="J66"/>
  <c r="G66"/>
  <c r="F66"/>
  <c r="F65"/>
  <c r="E65"/>
  <c r="D65"/>
  <c r="I65"/>
  <c r="C65"/>
  <c r="B65"/>
  <c r="A65"/>
  <c r="Z64"/>
  <c r="Y64"/>
  <c r="X64"/>
  <c r="J63"/>
  <c r="G63"/>
  <c r="F63"/>
  <c r="F62"/>
  <c r="E62"/>
  <c r="D62"/>
  <c r="I62"/>
  <c r="C62"/>
  <c r="B62"/>
  <c r="A62"/>
  <c r="Z61"/>
  <c r="Y61"/>
  <c r="X61"/>
  <c r="G60"/>
  <c r="E60"/>
  <c r="J59"/>
  <c r="I59"/>
  <c r="E59"/>
  <c r="J58"/>
  <c r="I58"/>
  <c r="E58"/>
  <c r="J57"/>
  <c r="G57"/>
  <c r="F57"/>
  <c r="J56"/>
  <c r="G56"/>
  <c r="F56"/>
  <c r="J55"/>
  <c r="G55"/>
  <c r="F55"/>
  <c r="J54"/>
  <c r="G54"/>
  <c r="F54"/>
  <c r="F53"/>
  <c r="E53"/>
  <c r="D53"/>
  <c r="I53"/>
  <c r="C53"/>
  <c r="B53"/>
  <c r="A53"/>
  <c r="AE52"/>
  <c r="A52"/>
  <c r="AE50"/>
  <c r="A50"/>
  <c r="Z45"/>
  <c r="Y45"/>
  <c r="X45"/>
  <c r="J44"/>
  <c r="G44"/>
  <c r="F44"/>
  <c r="F43"/>
  <c r="E43"/>
  <c r="D43"/>
  <c r="I43"/>
  <c r="C43"/>
  <c r="B43"/>
  <c r="A43"/>
  <c r="Z42"/>
  <c r="Y42"/>
  <c r="X42"/>
  <c r="G41"/>
  <c r="E41"/>
  <c r="J40"/>
  <c r="I40"/>
  <c r="E40"/>
  <c r="J39"/>
  <c r="I39"/>
  <c r="E39"/>
  <c r="J38"/>
  <c r="G38"/>
  <c r="F38"/>
  <c r="J37"/>
  <c r="G37"/>
  <c r="F37"/>
  <c r="J36"/>
  <c r="G36"/>
  <c r="F36"/>
  <c r="J35"/>
  <c r="G35"/>
  <c r="F35"/>
  <c r="F34"/>
  <c r="E34"/>
  <c r="D34"/>
  <c r="I34"/>
  <c r="C34"/>
  <c r="B34"/>
  <c r="A34"/>
  <c r="Z33"/>
  <c r="Y33"/>
  <c r="X33"/>
  <c r="J32"/>
  <c r="Y32"/>
  <c r="F32"/>
  <c r="D32"/>
  <c r="C32"/>
  <c r="B32"/>
  <c r="A32"/>
  <c r="J31"/>
  <c r="Y31"/>
  <c r="F31"/>
  <c r="D31"/>
  <c r="C31"/>
  <c r="B31"/>
  <c r="A31"/>
  <c r="J30"/>
  <c r="Y30"/>
  <c r="F30"/>
  <c r="D30"/>
  <c r="C30"/>
  <c r="B30"/>
  <c r="A30"/>
  <c r="G29"/>
  <c r="E29"/>
  <c r="J28"/>
  <c r="I28"/>
  <c r="E28"/>
  <c r="J27"/>
  <c r="I27"/>
  <c r="E27"/>
  <c r="J26"/>
  <c r="G26"/>
  <c r="F26"/>
  <c r="J25"/>
  <c r="G25"/>
  <c r="F25"/>
  <c r="J24"/>
  <c r="G24"/>
  <c r="F24"/>
  <c r="J23"/>
  <c r="G23"/>
  <c r="F23"/>
  <c r="F22"/>
  <c r="E22"/>
  <c r="D22"/>
  <c r="I22"/>
  <c r="C22"/>
  <c r="B22"/>
  <c r="A22"/>
  <c r="AE21"/>
  <c r="A21"/>
  <c r="AE17"/>
  <c r="A1" i="4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D12" i="1"/>
  <c r="E18"/>
  <c r="Z18"/>
  <c r="AA18"/>
  <c r="AB18"/>
  <c r="AC18"/>
  <c r="AD18"/>
  <c r="AE18"/>
  <c r="AF18"/>
  <c r="AG18"/>
  <c r="AH18"/>
  <c r="AI18"/>
  <c r="AJ18"/>
  <c r="AK18"/>
  <c r="AL18"/>
  <c r="AM18"/>
  <c r="AN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20"/>
  <c r="E22"/>
  <c r="Z22"/>
  <c r="AA22"/>
  <c r="AB22"/>
  <c r="AC22"/>
  <c r="AD22"/>
  <c r="AE22"/>
  <c r="AF22"/>
  <c r="AG22"/>
  <c r="AH22"/>
  <c r="AI22"/>
  <c r="AJ22"/>
  <c r="AK22"/>
  <c r="AL22"/>
  <c r="AM22"/>
  <c r="AN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24"/>
  <c r="E26"/>
  <c r="Z26"/>
  <c r="AA26"/>
  <c r="AM26"/>
  <c r="AN26"/>
  <c r="AV26"/>
  <c r="AW26"/>
  <c r="AX26"/>
  <c r="AY26"/>
  <c r="AZ26"/>
  <c r="BA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C28"/>
  <c r="D28"/>
  <c r="AC28"/>
  <c r="CQ28" s="1"/>
  <c r="AE28"/>
  <c r="AD28" s="1"/>
  <c r="CR28" s="1"/>
  <c r="AF28"/>
  <c r="AG28"/>
  <c r="CU28" s="1"/>
  <c r="T28" s="1"/>
  <c r="AH28"/>
  <c r="AI28"/>
  <c r="CW28" s="1"/>
  <c r="V28" s="1"/>
  <c r="AJ28"/>
  <c r="CX28" s="1"/>
  <c r="W28" s="1"/>
  <c r="CT28"/>
  <c r="CV28"/>
  <c r="U28" s="1"/>
  <c r="FR28"/>
  <c r="GL28"/>
  <c r="GO28"/>
  <c r="GP28"/>
  <c r="I29"/>
  <c r="E30" i="5" s="1"/>
  <c r="AC29" i="1"/>
  <c r="CQ29" s="1"/>
  <c r="AE29"/>
  <c r="AD29" s="1"/>
  <c r="AF29"/>
  <c r="CT29" s="1"/>
  <c r="AG29"/>
  <c r="CU29" s="1"/>
  <c r="T29" s="1"/>
  <c r="AH29"/>
  <c r="CV29" s="1"/>
  <c r="U29" s="1"/>
  <c r="AI29"/>
  <c r="AJ29"/>
  <c r="CX29" s="1"/>
  <c r="W29" s="1"/>
  <c r="CS29"/>
  <c r="R29" s="1"/>
  <c r="GK29" s="1"/>
  <c r="CW29"/>
  <c r="V29" s="1"/>
  <c r="FR29"/>
  <c r="GL29"/>
  <c r="GO29"/>
  <c r="GP29"/>
  <c r="I30"/>
  <c r="E31" i="5" s="1"/>
  <c r="AC30" i="1"/>
  <c r="AE30"/>
  <c r="CS30" s="1"/>
  <c r="AF30"/>
  <c r="CT30" s="1"/>
  <c r="S30" s="1"/>
  <c r="AG30"/>
  <c r="CU30" s="1"/>
  <c r="T30" s="1"/>
  <c r="AH30"/>
  <c r="AI30"/>
  <c r="CW30" s="1"/>
  <c r="AJ30"/>
  <c r="CV30"/>
  <c r="CX30"/>
  <c r="FR30"/>
  <c r="GL30"/>
  <c r="GO30"/>
  <c r="GP30"/>
  <c r="BH35" s="1"/>
  <c r="BH26" s="1"/>
  <c r="I31"/>
  <c r="E32" i="5" s="1"/>
  <c r="AC31" i="1"/>
  <c r="AE31"/>
  <c r="AD31" s="1"/>
  <c r="CR31" s="1"/>
  <c r="AF31"/>
  <c r="CT31" s="1"/>
  <c r="AG31"/>
  <c r="CU31" s="1"/>
  <c r="T31" s="1"/>
  <c r="AH31"/>
  <c r="CV31" s="1"/>
  <c r="AI31"/>
  <c r="CW31" s="1"/>
  <c r="AJ31"/>
  <c r="CX31" s="1"/>
  <c r="W31" s="1"/>
  <c r="CQ31"/>
  <c r="P31" s="1"/>
  <c r="FR31"/>
  <c r="GL31"/>
  <c r="GO31"/>
  <c r="GP31"/>
  <c r="C32"/>
  <c r="D32"/>
  <c r="AC32"/>
  <c r="CQ32" s="1"/>
  <c r="P32" s="1"/>
  <c r="AE32"/>
  <c r="AD32" s="1"/>
  <c r="CR32" s="1"/>
  <c r="AF32"/>
  <c r="CT32" s="1"/>
  <c r="AG32"/>
  <c r="AH32"/>
  <c r="CV32" s="1"/>
  <c r="U32" s="1"/>
  <c r="AI32"/>
  <c r="CW32" s="1"/>
  <c r="V32" s="1"/>
  <c r="AJ32"/>
  <c r="CX32" s="1"/>
  <c r="W32" s="1"/>
  <c r="CU32"/>
  <c r="T32" s="1"/>
  <c r="FR32"/>
  <c r="GL32"/>
  <c r="GO32"/>
  <c r="GP32"/>
  <c r="AC33"/>
  <c r="AE33"/>
  <c r="AD33" s="1"/>
  <c r="AF33"/>
  <c r="CT33" s="1"/>
  <c r="AG33"/>
  <c r="CU33" s="1"/>
  <c r="T33" s="1"/>
  <c r="AH33"/>
  <c r="CV33" s="1"/>
  <c r="U33" s="1"/>
  <c r="L45" i="5" s="1"/>
  <c r="Q45" s="1"/>
  <c r="AI33" i="1"/>
  <c r="CW33" s="1"/>
  <c r="V33" s="1"/>
  <c r="AJ33"/>
  <c r="CX33" s="1"/>
  <c r="W33" s="1"/>
  <c r="CQ33"/>
  <c r="H44" i="5" s="1"/>
  <c r="FR33" i="1"/>
  <c r="GL33"/>
  <c r="GO33"/>
  <c r="GP33"/>
  <c r="B35"/>
  <c r="B26" s="1"/>
  <c r="C35"/>
  <c r="C26" s="1"/>
  <c r="D35"/>
  <c r="D26" s="1"/>
  <c r="F35"/>
  <c r="F26" s="1"/>
  <c r="G35"/>
  <c r="AF47" i="5" s="1"/>
  <c r="BB35" i="1"/>
  <c r="BB26" s="1"/>
  <c r="BC35"/>
  <c r="D56"/>
  <c r="E58"/>
  <c r="Z58"/>
  <c r="AA58"/>
  <c r="AB58"/>
  <c r="AC58"/>
  <c r="AD58"/>
  <c r="AE58"/>
  <c r="AF58"/>
  <c r="AG58"/>
  <c r="AH58"/>
  <c r="AI58"/>
  <c r="AJ58"/>
  <c r="AK58"/>
  <c r="AL58"/>
  <c r="AM58"/>
  <c r="AN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BP58"/>
  <c r="BQ58"/>
  <c r="BR58"/>
  <c r="BS58"/>
  <c r="BT58"/>
  <c r="BU58"/>
  <c r="BV58"/>
  <c r="BW58"/>
  <c r="BX58"/>
  <c r="BY58"/>
  <c r="BZ58"/>
  <c r="CA58"/>
  <c r="CB58"/>
  <c r="CC58"/>
  <c r="CD58"/>
  <c r="CE58"/>
  <c r="CF58"/>
  <c r="CG58"/>
  <c r="CH58"/>
  <c r="CI58"/>
  <c r="CJ58"/>
  <c r="CK58"/>
  <c r="CL58"/>
  <c r="CM58"/>
  <c r="CN58"/>
  <c r="CO58"/>
  <c r="CP58"/>
  <c r="CQ58"/>
  <c r="CR58"/>
  <c r="CS58"/>
  <c r="CT58"/>
  <c r="CU58"/>
  <c r="CV58"/>
  <c r="CW58"/>
  <c r="CX58"/>
  <c r="CY58"/>
  <c r="CZ58"/>
  <c r="DA58"/>
  <c r="DB58"/>
  <c r="DC58"/>
  <c r="DD58"/>
  <c r="DE58"/>
  <c r="DF58"/>
  <c r="DG58"/>
  <c r="DH58"/>
  <c r="DI58"/>
  <c r="DJ58"/>
  <c r="DK58"/>
  <c r="DL58"/>
  <c r="DM58"/>
  <c r="DN58"/>
  <c r="D60"/>
  <c r="E62"/>
  <c r="Z62"/>
  <c r="AA62"/>
  <c r="AM62"/>
  <c r="AN62"/>
  <c r="AV62"/>
  <c r="AW62"/>
  <c r="AX62"/>
  <c r="AY62"/>
  <c r="AZ62"/>
  <c r="BA62"/>
  <c r="BI62"/>
  <c r="BJ62"/>
  <c r="BK62"/>
  <c r="BL62"/>
  <c r="BM62"/>
  <c r="BN62"/>
  <c r="BO62"/>
  <c r="BP62"/>
  <c r="BQ62"/>
  <c r="BR62"/>
  <c r="BS62"/>
  <c r="BT62"/>
  <c r="BU62"/>
  <c r="BV62"/>
  <c r="BW62"/>
  <c r="BX62"/>
  <c r="BY62"/>
  <c r="BZ62"/>
  <c r="CA62"/>
  <c r="CB62"/>
  <c r="CC62"/>
  <c r="CD62"/>
  <c r="CE62"/>
  <c r="CF62"/>
  <c r="CG62"/>
  <c r="CH62"/>
  <c r="CI62"/>
  <c r="CJ62"/>
  <c r="CK62"/>
  <c r="CL62"/>
  <c r="CM62"/>
  <c r="CN62"/>
  <c r="CO62"/>
  <c r="CP62"/>
  <c r="CQ62"/>
  <c r="CR62"/>
  <c r="CS62"/>
  <c r="CT62"/>
  <c r="CU62"/>
  <c r="CV62"/>
  <c r="CW62"/>
  <c r="CX62"/>
  <c r="CY62"/>
  <c r="CZ62"/>
  <c r="DA62"/>
  <c r="DB62"/>
  <c r="DC62"/>
  <c r="DD62"/>
  <c r="DE62"/>
  <c r="DF62"/>
  <c r="DG62"/>
  <c r="DH62"/>
  <c r="DI62"/>
  <c r="DJ62"/>
  <c r="DK62"/>
  <c r="DL62"/>
  <c r="DM62"/>
  <c r="DN62"/>
  <c r="C64"/>
  <c r="D64"/>
  <c r="AC64"/>
  <c r="AD64"/>
  <c r="CR64" s="1"/>
  <c r="AE64"/>
  <c r="CS64" s="1"/>
  <c r="H56" i="5" s="1"/>
  <c r="R56" s="1"/>
  <c r="AF64" i="1"/>
  <c r="CT64" s="1"/>
  <c r="AG64"/>
  <c r="CU64" s="1"/>
  <c r="T64" s="1"/>
  <c r="AH64"/>
  <c r="CV64" s="1"/>
  <c r="U64" s="1"/>
  <c r="AI64"/>
  <c r="AJ64"/>
  <c r="CW64"/>
  <c r="V64" s="1"/>
  <c r="CX64"/>
  <c r="W64" s="1"/>
  <c r="FR64"/>
  <c r="GL64"/>
  <c r="GO64"/>
  <c r="GP64"/>
  <c r="AC65"/>
  <c r="AE65"/>
  <c r="AF65"/>
  <c r="CT65" s="1"/>
  <c r="AG65"/>
  <c r="CU65" s="1"/>
  <c r="T65" s="1"/>
  <c r="AH65"/>
  <c r="AI65"/>
  <c r="CW65" s="1"/>
  <c r="V65" s="1"/>
  <c r="AJ65"/>
  <c r="CX65" s="1"/>
  <c r="W65" s="1"/>
  <c r="CQ65"/>
  <c r="CV65"/>
  <c r="U65" s="1"/>
  <c r="CY65"/>
  <c r="X65" s="1"/>
  <c r="T62" i="5" s="1"/>
  <c r="CZ65" i="1"/>
  <c r="Y65" s="1"/>
  <c r="V62" i="5" s="1"/>
  <c r="FR65" i="1"/>
  <c r="GL65"/>
  <c r="GO65"/>
  <c r="GP65"/>
  <c r="AC66"/>
  <c r="AD66"/>
  <c r="CR66" s="1"/>
  <c r="Q66" s="1"/>
  <c r="AE66"/>
  <c r="AF66"/>
  <c r="CT66" s="1"/>
  <c r="AG66"/>
  <c r="CU66" s="1"/>
  <c r="T66" s="1"/>
  <c r="AH66"/>
  <c r="CV66" s="1"/>
  <c r="U66" s="1"/>
  <c r="L67" i="5" s="1"/>
  <c r="Q67" s="1"/>
  <c r="AI66" i="1"/>
  <c r="AJ66"/>
  <c r="CS66"/>
  <c r="R66" s="1"/>
  <c r="GK66" s="1"/>
  <c r="CW66"/>
  <c r="V66" s="1"/>
  <c r="CX66"/>
  <c r="W66" s="1"/>
  <c r="CY66"/>
  <c r="X66" s="1"/>
  <c r="T65" i="5" s="1"/>
  <c r="CZ66" i="1"/>
  <c r="Y66" s="1"/>
  <c r="V65" i="5" s="1"/>
  <c r="FR66" i="1"/>
  <c r="GL66"/>
  <c r="GO66"/>
  <c r="GP66"/>
  <c r="C67"/>
  <c r="D67"/>
  <c r="AC67"/>
  <c r="AD67"/>
  <c r="CR67" s="1"/>
  <c r="AE67"/>
  <c r="AF67"/>
  <c r="CT67" s="1"/>
  <c r="AG67"/>
  <c r="CU67" s="1"/>
  <c r="T67" s="1"/>
  <c r="AH67"/>
  <c r="CV67" s="1"/>
  <c r="U67" s="1"/>
  <c r="AI67"/>
  <c r="AJ67"/>
  <c r="CS67"/>
  <c r="H71" i="5" s="1"/>
  <c r="R71" s="1"/>
  <c r="CW67" i="1"/>
  <c r="V67" s="1"/>
  <c r="CX67"/>
  <c r="W67" s="1"/>
  <c r="FR67"/>
  <c r="GL67"/>
  <c r="GO67"/>
  <c r="GP67"/>
  <c r="C68"/>
  <c r="D68"/>
  <c r="AC68"/>
  <c r="AD68"/>
  <c r="CR68" s="1"/>
  <c r="AE68"/>
  <c r="CS68" s="1"/>
  <c r="H80" i="5" s="1"/>
  <c r="R80" s="1"/>
  <c r="AF68" i="1"/>
  <c r="CT68" s="1"/>
  <c r="AG68"/>
  <c r="CU68" s="1"/>
  <c r="T68" s="1"/>
  <c r="AH68"/>
  <c r="CV68" s="1"/>
  <c r="U68" s="1"/>
  <c r="AI68"/>
  <c r="CW68" s="1"/>
  <c r="V68" s="1"/>
  <c r="AJ68"/>
  <c r="CX68"/>
  <c r="W68" s="1"/>
  <c r="FR68"/>
  <c r="GL68"/>
  <c r="GN68"/>
  <c r="GP68"/>
  <c r="I69"/>
  <c r="E85" i="5" s="1"/>
  <c r="AC69" i="1"/>
  <c r="AE69"/>
  <c r="CS69" s="1"/>
  <c r="AF69"/>
  <c r="CT69" s="1"/>
  <c r="AG69"/>
  <c r="CU69" s="1"/>
  <c r="T69" s="1"/>
  <c r="AH69"/>
  <c r="CV69" s="1"/>
  <c r="AI69"/>
  <c r="CW69" s="1"/>
  <c r="AJ69"/>
  <c r="CX69" s="1"/>
  <c r="W69" s="1"/>
  <c r="CQ69"/>
  <c r="P69" s="1"/>
  <c r="FR69"/>
  <c r="GL69"/>
  <c r="GN69"/>
  <c r="GP69"/>
  <c r="I70"/>
  <c r="E86" i="5" s="1"/>
  <c r="AC70" i="1"/>
  <c r="CQ70" s="1"/>
  <c r="AE70"/>
  <c r="AF70"/>
  <c r="CT70" s="1"/>
  <c r="AG70"/>
  <c r="CU70" s="1"/>
  <c r="T70" s="1"/>
  <c r="AH70"/>
  <c r="AI70"/>
  <c r="CW70" s="1"/>
  <c r="AJ70"/>
  <c r="CX70" s="1"/>
  <c r="CV70"/>
  <c r="FR70"/>
  <c r="GL70"/>
  <c r="GN70"/>
  <c r="GP70"/>
  <c r="C71"/>
  <c r="D71"/>
  <c r="AC71"/>
  <c r="AE71"/>
  <c r="AF71"/>
  <c r="CT71" s="1"/>
  <c r="AG71"/>
  <c r="CU71" s="1"/>
  <c r="T71" s="1"/>
  <c r="AH71"/>
  <c r="AI71"/>
  <c r="CW71" s="1"/>
  <c r="V71" s="1"/>
  <c r="AJ71"/>
  <c r="CX71" s="1"/>
  <c r="W71" s="1"/>
  <c r="CQ71"/>
  <c r="CV71"/>
  <c r="U71" s="1"/>
  <c r="FR71"/>
  <c r="GL71"/>
  <c r="GO71"/>
  <c r="GP71"/>
  <c r="C72"/>
  <c r="D72"/>
  <c r="AC72"/>
  <c r="AE72"/>
  <c r="AF72"/>
  <c r="CT72" s="1"/>
  <c r="AG72"/>
  <c r="CU72" s="1"/>
  <c r="T72" s="1"/>
  <c r="AH72"/>
  <c r="AI72"/>
  <c r="CW72" s="1"/>
  <c r="V72" s="1"/>
  <c r="AJ72"/>
  <c r="CX72" s="1"/>
  <c r="W72" s="1"/>
  <c r="CQ72"/>
  <c r="CV72"/>
  <c r="U72" s="1"/>
  <c r="FR72"/>
  <c r="GL72"/>
  <c r="GO72"/>
  <c r="GP72"/>
  <c r="I73"/>
  <c r="E104" i="5" s="1"/>
  <c r="AB73" i="1"/>
  <c r="AC73"/>
  <c r="CQ73" s="1"/>
  <c r="AE73"/>
  <c r="AD73" s="1"/>
  <c r="CR73" s="1"/>
  <c r="AF73"/>
  <c r="CT73" s="1"/>
  <c r="AG73"/>
  <c r="CU73" s="1"/>
  <c r="AH73"/>
  <c r="AI73"/>
  <c r="AJ73"/>
  <c r="CX73" s="1"/>
  <c r="CS73"/>
  <c r="R73" s="1"/>
  <c r="GK73" s="1"/>
  <c r="CV73"/>
  <c r="CW73"/>
  <c r="V73" s="1"/>
  <c r="FR73"/>
  <c r="GL73"/>
  <c r="GO73"/>
  <c r="GP73"/>
  <c r="I74"/>
  <c r="E105" i="5" s="1"/>
  <c r="AC74" i="1"/>
  <c r="AE74"/>
  <c r="AD74" s="1"/>
  <c r="CR74" s="1"/>
  <c r="Q74" s="1"/>
  <c r="AF74"/>
  <c r="CT74" s="1"/>
  <c r="AG74"/>
  <c r="CU74" s="1"/>
  <c r="T74" s="1"/>
  <c r="AH74"/>
  <c r="CV74" s="1"/>
  <c r="AI74"/>
  <c r="AJ74"/>
  <c r="CW74"/>
  <c r="V74" s="1"/>
  <c r="CX74"/>
  <c r="W74" s="1"/>
  <c r="FR74"/>
  <c r="GL74"/>
  <c r="GO74"/>
  <c r="GP74"/>
  <c r="C75"/>
  <c r="D75"/>
  <c r="AC75"/>
  <c r="AE75"/>
  <c r="CS75" s="1"/>
  <c r="H110" i="5" s="1"/>
  <c r="R110" s="1"/>
  <c r="AF75" i="1"/>
  <c r="CT75" s="1"/>
  <c r="S75" s="1"/>
  <c r="AG75"/>
  <c r="CU75" s="1"/>
  <c r="T75" s="1"/>
  <c r="AH75"/>
  <c r="CV75" s="1"/>
  <c r="U75" s="1"/>
  <c r="AI75"/>
  <c r="AJ75"/>
  <c r="CW75"/>
  <c r="V75" s="1"/>
  <c r="CX75"/>
  <c r="W75" s="1"/>
  <c r="FR75"/>
  <c r="GL75"/>
  <c r="GO75"/>
  <c r="GP75"/>
  <c r="I76"/>
  <c r="E115" i="5" s="1"/>
  <c r="AC76" i="1"/>
  <c r="AD76"/>
  <c r="CR76" s="1"/>
  <c r="Q76" s="1"/>
  <c r="AE76"/>
  <c r="CS76" s="1"/>
  <c r="AF76"/>
  <c r="AG76"/>
  <c r="CU76" s="1"/>
  <c r="AH76"/>
  <c r="CV76" s="1"/>
  <c r="U76" s="1"/>
  <c r="AI76"/>
  <c r="CW76" s="1"/>
  <c r="AJ76"/>
  <c r="CQ76"/>
  <c r="CT76"/>
  <c r="CX76"/>
  <c r="W76" s="1"/>
  <c r="FR76"/>
  <c r="GL76"/>
  <c r="GO76"/>
  <c r="GP76"/>
  <c r="I77"/>
  <c r="E116" i="5" s="1"/>
  <c r="AC77" i="1"/>
  <c r="CQ77" s="1"/>
  <c r="AE77"/>
  <c r="AF77"/>
  <c r="CT77" s="1"/>
  <c r="AG77"/>
  <c r="AH77"/>
  <c r="CV77" s="1"/>
  <c r="AI77"/>
  <c r="CW77" s="1"/>
  <c r="AJ77"/>
  <c r="CX77" s="1"/>
  <c r="W77" s="1"/>
  <c r="CU77"/>
  <c r="T77" s="1"/>
  <c r="FR77"/>
  <c r="GL77"/>
  <c r="GO77"/>
  <c r="GP77"/>
  <c r="C78"/>
  <c r="D78"/>
  <c r="AC78"/>
  <c r="CQ78" s="1"/>
  <c r="AE78"/>
  <c r="AF78"/>
  <c r="CT78" s="1"/>
  <c r="AG78"/>
  <c r="AH78"/>
  <c r="CV78" s="1"/>
  <c r="U78" s="1"/>
  <c r="AI78"/>
  <c r="CW78" s="1"/>
  <c r="V78" s="1"/>
  <c r="AJ78"/>
  <c r="CX78" s="1"/>
  <c r="W78" s="1"/>
  <c r="CU78"/>
  <c r="T78" s="1"/>
  <c r="FR78"/>
  <c r="GL78"/>
  <c r="GO78"/>
  <c r="GP78"/>
  <c r="I79"/>
  <c r="AC79"/>
  <c r="CQ79" s="1"/>
  <c r="AE79"/>
  <c r="AD79" s="1"/>
  <c r="CR79" s="1"/>
  <c r="AF79"/>
  <c r="CT79" s="1"/>
  <c r="AG79"/>
  <c r="CU79" s="1"/>
  <c r="AH79"/>
  <c r="AI79"/>
  <c r="AJ79"/>
  <c r="CX79" s="1"/>
  <c r="CV79"/>
  <c r="CW79"/>
  <c r="FR79"/>
  <c r="GL79"/>
  <c r="GO79"/>
  <c r="GP79"/>
  <c r="I80"/>
  <c r="E127" i="5" s="1"/>
  <c r="AC80" i="1"/>
  <c r="AE80"/>
  <c r="CS80" s="1"/>
  <c r="R80" s="1"/>
  <c r="GK80" s="1"/>
  <c r="AF80"/>
  <c r="CT80" s="1"/>
  <c r="AG80"/>
  <c r="CU80" s="1"/>
  <c r="T80" s="1"/>
  <c r="AH80"/>
  <c r="CV80" s="1"/>
  <c r="U80" s="1"/>
  <c r="AI80"/>
  <c r="AJ80"/>
  <c r="CW80"/>
  <c r="V80" s="1"/>
  <c r="CX80"/>
  <c r="W80" s="1"/>
  <c r="FR80"/>
  <c r="GL80"/>
  <c r="GO80"/>
  <c r="GP80"/>
  <c r="C81"/>
  <c r="D81"/>
  <c r="AC81"/>
  <c r="AD81"/>
  <c r="CR81" s="1"/>
  <c r="AE81"/>
  <c r="CS81" s="1"/>
  <c r="R81" s="1"/>
  <c r="GK81" s="1"/>
  <c r="AF81"/>
  <c r="CT81" s="1"/>
  <c r="S81" s="1"/>
  <c r="AG81"/>
  <c r="CU81" s="1"/>
  <c r="T81" s="1"/>
  <c r="AH81"/>
  <c r="CV81" s="1"/>
  <c r="U81" s="1"/>
  <c r="AI81"/>
  <c r="AJ81"/>
  <c r="CW81"/>
  <c r="V81" s="1"/>
  <c r="CX81"/>
  <c r="W81" s="1"/>
  <c r="FR81"/>
  <c r="GL81"/>
  <c r="GO81"/>
  <c r="GP81"/>
  <c r="C82"/>
  <c r="D82"/>
  <c r="AC82"/>
  <c r="AD82"/>
  <c r="CR82" s="1"/>
  <c r="AE82"/>
  <c r="CS82" s="1"/>
  <c r="H140" i="5" s="1"/>
  <c r="R140" s="1"/>
  <c r="AF82" i="1"/>
  <c r="CT82" s="1"/>
  <c r="AG82"/>
  <c r="CU82" s="1"/>
  <c r="T82" s="1"/>
  <c r="AH82"/>
  <c r="CV82" s="1"/>
  <c r="U82" s="1"/>
  <c r="AI82"/>
  <c r="AJ82"/>
  <c r="CW82"/>
  <c r="V82" s="1"/>
  <c r="CX82"/>
  <c r="W82" s="1"/>
  <c r="FR82"/>
  <c r="GL82"/>
  <c r="GO82"/>
  <c r="GP82"/>
  <c r="I83"/>
  <c r="E145" i="5" s="1"/>
  <c r="AC83" i="1"/>
  <c r="AD83"/>
  <c r="CR83" s="1"/>
  <c r="Q83" s="1"/>
  <c r="AE83"/>
  <c r="CS83" s="1"/>
  <c r="R83" s="1"/>
  <c r="GK83" s="1"/>
  <c r="AF83"/>
  <c r="AG83"/>
  <c r="CU83" s="1"/>
  <c r="T83" s="1"/>
  <c r="AH83"/>
  <c r="CV83" s="1"/>
  <c r="U83" s="1"/>
  <c r="AI83"/>
  <c r="CW83" s="1"/>
  <c r="V83" s="1"/>
  <c r="AJ83"/>
  <c r="CQ83"/>
  <c r="P83" s="1"/>
  <c r="CT83"/>
  <c r="CX83"/>
  <c r="W83" s="1"/>
  <c r="FR83"/>
  <c r="GL83"/>
  <c r="GO83"/>
  <c r="GP83"/>
  <c r="I84"/>
  <c r="E146" i="5" s="1"/>
  <c r="AC84" i="1"/>
  <c r="CQ84" s="1"/>
  <c r="AE84"/>
  <c r="AF84"/>
  <c r="CT84" s="1"/>
  <c r="AG84"/>
  <c r="AH84"/>
  <c r="CV84" s="1"/>
  <c r="U84" s="1"/>
  <c r="AI84"/>
  <c r="CW84" s="1"/>
  <c r="AJ84"/>
  <c r="CX84" s="1"/>
  <c r="W84" s="1"/>
  <c r="CU84"/>
  <c r="T84" s="1"/>
  <c r="FR84"/>
  <c r="GL84"/>
  <c r="GO84"/>
  <c r="GP84"/>
  <c r="C85"/>
  <c r="D85"/>
  <c r="AC85"/>
  <c r="CQ85" s="1"/>
  <c r="AE85"/>
  <c r="AF85"/>
  <c r="CT85" s="1"/>
  <c r="AG85"/>
  <c r="AH85"/>
  <c r="CV85" s="1"/>
  <c r="U85" s="1"/>
  <c r="AI85"/>
  <c r="CW85" s="1"/>
  <c r="V85" s="1"/>
  <c r="AJ85"/>
  <c r="CX85" s="1"/>
  <c r="W85" s="1"/>
  <c r="CU85"/>
  <c r="T85" s="1"/>
  <c r="FR85"/>
  <c r="GL85"/>
  <c r="GO85"/>
  <c r="GP85"/>
  <c r="I86"/>
  <c r="E156" i="5" s="1"/>
  <c r="AC86" i="1"/>
  <c r="CQ86" s="1"/>
  <c r="AE86"/>
  <c r="AD86" s="1"/>
  <c r="AF86"/>
  <c r="CT86" s="1"/>
  <c r="AG86"/>
  <c r="CU86" s="1"/>
  <c r="AH86"/>
  <c r="AI86"/>
  <c r="AJ86"/>
  <c r="CX86" s="1"/>
  <c r="CV86"/>
  <c r="CW86"/>
  <c r="FR86"/>
  <c r="GL86"/>
  <c r="GO86"/>
  <c r="GP86"/>
  <c r="I87"/>
  <c r="E157" i="5" s="1"/>
  <c r="AC87" i="1"/>
  <c r="AE87"/>
  <c r="AD87" s="1"/>
  <c r="CR87" s="1"/>
  <c r="Q87" s="1"/>
  <c r="AF87"/>
  <c r="CT87" s="1"/>
  <c r="S87" s="1"/>
  <c r="AG87"/>
  <c r="CU87" s="1"/>
  <c r="AH87"/>
  <c r="CV87" s="1"/>
  <c r="AI87"/>
  <c r="AJ87"/>
  <c r="CW87"/>
  <c r="CX87"/>
  <c r="W87" s="1"/>
  <c r="FR87"/>
  <c r="GL87"/>
  <c r="GO87"/>
  <c r="GP87"/>
  <c r="C88"/>
  <c r="D88"/>
  <c r="AC88"/>
  <c r="AD88"/>
  <c r="CR88" s="1"/>
  <c r="AE88"/>
  <c r="AF88"/>
  <c r="AG88"/>
  <c r="CU88" s="1"/>
  <c r="T88" s="1"/>
  <c r="AH88"/>
  <c r="CV88" s="1"/>
  <c r="U88" s="1"/>
  <c r="AI88"/>
  <c r="AJ88"/>
  <c r="CS88"/>
  <c r="H162" i="5" s="1"/>
  <c r="R162" s="1"/>
  <c r="CT88" i="1"/>
  <c r="CW88"/>
  <c r="V88" s="1"/>
  <c r="CX88"/>
  <c r="W88" s="1"/>
  <c r="FR88"/>
  <c r="GL88"/>
  <c r="GO88"/>
  <c r="GP88"/>
  <c r="I89"/>
  <c r="E167" i="5" s="1"/>
  <c r="AC89" i="1"/>
  <c r="AE89"/>
  <c r="CS89" s="1"/>
  <c r="R89" s="1"/>
  <c r="GK89" s="1"/>
  <c r="AF89"/>
  <c r="CT89" s="1"/>
  <c r="AG89"/>
  <c r="CU89" s="1"/>
  <c r="T89" s="1"/>
  <c r="AH89"/>
  <c r="CV89" s="1"/>
  <c r="AI89"/>
  <c r="CW89" s="1"/>
  <c r="V89" s="1"/>
  <c r="AJ89"/>
  <c r="CQ89"/>
  <c r="CX89"/>
  <c r="W89" s="1"/>
  <c r="FR89"/>
  <c r="GL89"/>
  <c r="GO89"/>
  <c r="GP89"/>
  <c r="I90"/>
  <c r="E168" i="5" s="1"/>
  <c r="AC90" i="1"/>
  <c r="CQ90" s="1"/>
  <c r="AE90"/>
  <c r="AF90"/>
  <c r="CT90" s="1"/>
  <c r="AG90"/>
  <c r="AH90"/>
  <c r="CV90" s="1"/>
  <c r="AI90"/>
  <c r="CW90" s="1"/>
  <c r="AJ90"/>
  <c r="CX90" s="1"/>
  <c r="W90" s="1"/>
  <c r="CU90"/>
  <c r="T90" s="1"/>
  <c r="FR90"/>
  <c r="GL90"/>
  <c r="GO90"/>
  <c r="GP90"/>
  <c r="C91"/>
  <c r="D91"/>
  <c r="AC91"/>
  <c r="CQ91" s="1"/>
  <c r="AE91"/>
  <c r="AF91"/>
  <c r="CT91" s="1"/>
  <c r="AG91"/>
  <c r="CU91" s="1"/>
  <c r="T91" s="1"/>
  <c r="AH91"/>
  <c r="AI91"/>
  <c r="CW91" s="1"/>
  <c r="V91" s="1"/>
  <c r="AJ91"/>
  <c r="CX91" s="1"/>
  <c r="W91" s="1"/>
  <c r="CV91"/>
  <c r="U91" s="1"/>
  <c r="FR91"/>
  <c r="GL91"/>
  <c r="GO91"/>
  <c r="GP91"/>
  <c r="C92"/>
  <c r="D92"/>
  <c r="AC92"/>
  <c r="AE92"/>
  <c r="AF92"/>
  <c r="CT92" s="1"/>
  <c r="AG92"/>
  <c r="CU92" s="1"/>
  <c r="T92" s="1"/>
  <c r="AH92"/>
  <c r="AI92"/>
  <c r="CW92" s="1"/>
  <c r="V92" s="1"/>
  <c r="AJ92"/>
  <c r="CX92" s="1"/>
  <c r="W92" s="1"/>
  <c r="CQ92"/>
  <c r="CV92"/>
  <c r="U92" s="1"/>
  <c r="FR92"/>
  <c r="GL92"/>
  <c r="GO92"/>
  <c r="GP92"/>
  <c r="I93"/>
  <c r="E185" i="5" s="1"/>
  <c r="AC93" i="1"/>
  <c r="CQ93" s="1"/>
  <c r="AE93"/>
  <c r="AD93" s="1"/>
  <c r="CR93" s="1"/>
  <c r="AF93"/>
  <c r="CT93" s="1"/>
  <c r="AG93"/>
  <c r="CU93" s="1"/>
  <c r="AH93"/>
  <c r="AI93"/>
  <c r="AJ93"/>
  <c r="CX93" s="1"/>
  <c r="W93" s="1"/>
  <c r="CS93"/>
  <c r="CV93"/>
  <c r="CW93"/>
  <c r="FR93"/>
  <c r="GL93"/>
  <c r="GO93"/>
  <c r="GP93"/>
  <c r="I94"/>
  <c r="E186" i="5" s="1"/>
  <c r="AC94" i="1"/>
  <c r="AD94"/>
  <c r="CR94" s="1"/>
  <c r="AE94"/>
  <c r="AF94"/>
  <c r="CT94" s="1"/>
  <c r="AG94"/>
  <c r="CU94" s="1"/>
  <c r="AH94"/>
  <c r="CV94" s="1"/>
  <c r="AI94"/>
  <c r="AJ94"/>
  <c r="CS94"/>
  <c r="CW94"/>
  <c r="CX94"/>
  <c r="W94" s="1"/>
  <c r="FR94"/>
  <c r="GL94"/>
  <c r="GO94"/>
  <c r="GP94"/>
  <c r="I95"/>
  <c r="E187" i="5" s="1"/>
  <c r="AC95" i="1"/>
  <c r="AD95"/>
  <c r="CR95" s="1"/>
  <c r="Q95" s="1"/>
  <c r="AE95"/>
  <c r="CS95" s="1"/>
  <c r="R95" s="1"/>
  <c r="GK95" s="1"/>
  <c r="AF95"/>
  <c r="CT95" s="1"/>
  <c r="AG95"/>
  <c r="AH95"/>
  <c r="CV95" s="1"/>
  <c r="U95" s="1"/>
  <c r="AI95"/>
  <c r="CW95" s="1"/>
  <c r="V95" s="1"/>
  <c r="AJ95"/>
  <c r="CQ95"/>
  <c r="CU95"/>
  <c r="T95" s="1"/>
  <c r="CX95"/>
  <c r="W95" s="1"/>
  <c r="FR95"/>
  <c r="GL95"/>
  <c r="GO95"/>
  <c r="GP95"/>
  <c r="I96"/>
  <c r="E188" i="5" s="1"/>
  <c r="AC96" i="1"/>
  <c r="CQ96" s="1"/>
  <c r="AE96"/>
  <c r="AF96"/>
  <c r="CT96" s="1"/>
  <c r="AG96"/>
  <c r="AH96"/>
  <c r="CV96" s="1"/>
  <c r="AI96"/>
  <c r="CW96" s="1"/>
  <c r="V96" s="1"/>
  <c r="AJ96"/>
  <c r="CX96" s="1"/>
  <c r="W96" s="1"/>
  <c r="CU96"/>
  <c r="T96" s="1"/>
  <c r="FR96"/>
  <c r="GL96"/>
  <c r="GO96"/>
  <c r="GP96"/>
  <c r="I97"/>
  <c r="E189" i="5" s="1"/>
  <c r="AC97" i="1"/>
  <c r="CQ97" s="1"/>
  <c r="AE97"/>
  <c r="AD97" s="1"/>
  <c r="CR97" s="1"/>
  <c r="AF97"/>
  <c r="CT97" s="1"/>
  <c r="AG97"/>
  <c r="CU97" s="1"/>
  <c r="AH97"/>
  <c r="AI97"/>
  <c r="AJ97"/>
  <c r="CX97" s="1"/>
  <c r="CV97"/>
  <c r="CW97"/>
  <c r="FR97"/>
  <c r="GL97"/>
  <c r="GO97"/>
  <c r="GP97"/>
  <c r="I98"/>
  <c r="E190" i="5" s="1"/>
  <c r="AC98" i="1"/>
  <c r="AE98"/>
  <c r="AD98" s="1"/>
  <c r="CR98" s="1"/>
  <c r="Q98" s="1"/>
  <c r="AF98"/>
  <c r="CT98" s="1"/>
  <c r="AG98"/>
  <c r="CU98" s="1"/>
  <c r="T98" s="1"/>
  <c r="AH98"/>
  <c r="CV98" s="1"/>
  <c r="AI98"/>
  <c r="CW98" s="1"/>
  <c r="V98" s="1"/>
  <c r="AJ98"/>
  <c r="CX98"/>
  <c r="W98" s="1"/>
  <c r="FR98"/>
  <c r="GL98"/>
  <c r="GO98"/>
  <c r="GP98"/>
  <c r="C99"/>
  <c r="D99"/>
  <c r="AC99"/>
  <c r="AD99"/>
  <c r="CR99" s="1"/>
  <c r="AE99"/>
  <c r="CS99" s="1"/>
  <c r="H195" i="5" s="1"/>
  <c r="R195" s="1"/>
  <c r="AF99" i="1"/>
  <c r="AG99"/>
  <c r="CU99" s="1"/>
  <c r="T99" s="1"/>
  <c r="AH99"/>
  <c r="CV99" s="1"/>
  <c r="U99" s="1"/>
  <c r="AI99"/>
  <c r="AJ99"/>
  <c r="CT99"/>
  <c r="S99" s="1"/>
  <c r="CW99"/>
  <c r="V99" s="1"/>
  <c r="CX99"/>
  <c r="W99" s="1"/>
  <c r="FR99"/>
  <c r="GL99"/>
  <c r="GO99"/>
  <c r="GP99"/>
  <c r="I100"/>
  <c r="E200" i="5" s="1"/>
  <c r="AC100" i="1"/>
  <c r="CQ100" s="1"/>
  <c r="AE100"/>
  <c r="CS100" s="1"/>
  <c r="R100" s="1"/>
  <c r="GK100" s="1"/>
  <c r="AF100"/>
  <c r="CT100" s="1"/>
  <c r="AG100"/>
  <c r="CU100" s="1"/>
  <c r="T100" s="1"/>
  <c r="AH100"/>
  <c r="CV100" s="1"/>
  <c r="AI100"/>
  <c r="CW100" s="1"/>
  <c r="V100" s="1"/>
  <c r="AJ100"/>
  <c r="CX100"/>
  <c r="W100" s="1"/>
  <c r="FR100"/>
  <c r="GL100"/>
  <c r="GO100"/>
  <c r="GP100"/>
  <c r="AC101"/>
  <c r="CQ101" s="1"/>
  <c r="AE101"/>
  <c r="AD101" s="1"/>
  <c r="CR101" s="1"/>
  <c r="Q101" s="1"/>
  <c r="AF101"/>
  <c r="CT101" s="1"/>
  <c r="AG101"/>
  <c r="CU101" s="1"/>
  <c r="T101" s="1"/>
  <c r="AH101"/>
  <c r="AI101"/>
  <c r="AJ101"/>
  <c r="CX101" s="1"/>
  <c r="W101" s="1"/>
  <c r="CS101"/>
  <c r="R101" s="1"/>
  <c r="GK101" s="1"/>
  <c r="CV101"/>
  <c r="U101" s="1"/>
  <c r="L204" i="5" s="1"/>
  <c r="Q204" s="1"/>
  <c r="CW101" i="1"/>
  <c r="V101" s="1"/>
  <c r="FR101"/>
  <c r="GL101"/>
  <c r="GO101"/>
  <c r="GP101"/>
  <c r="C102"/>
  <c r="D102"/>
  <c r="V102"/>
  <c r="AC102"/>
  <c r="CQ102" s="1"/>
  <c r="AE102"/>
  <c r="AD102" s="1"/>
  <c r="CR102" s="1"/>
  <c r="AF102"/>
  <c r="CT102" s="1"/>
  <c r="AG102"/>
  <c r="CU102" s="1"/>
  <c r="T102" s="1"/>
  <c r="AH102"/>
  <c r="AI102"/>
  <c r="AJ102"/>
  <c r="CX102" s="1"/>
  <c r="W102" s="1"/>
  <c r="CS102"/>
  <c r="H208" i="5" s="1"/>
  <c r="R208" s="1"/>
  <c r="CV102" i="1"/>
  <c r="U102" s="1"/>
  <c r="CW102"/>
  <c r="FR102"/>
  <c r="GL102"/>
  <c r="GN102"/>
  <c r="GP102"/>
  <c r="I103"/>
  <c r="E213" i="5" s="1"/>
  <c r="AC103" i="1"/>
  <c r="AD103"/>
  <c r="CR103" s="1"/>
  <c r="AE103"/>
  <c r="CS103" s="1"/>
  <c r="AF103"/>
  <c r="CT103" s="1"/>
  <c r="S103" s="1"/>
  <c r="AG103"/>
  <c r="CU103" s="1"/>
  <c r="AH103"/>
  <c r="CV103" s="1"/>
  <c r="AI103"/>
  <c r="AJ103"/>
  <c r="CX103" s="1"/>
  <c r="W103" s="1"/>
  <c r="CW103"/>
  <c r="FR103"/>
  <c r="GL103"/>
  <c r="GN103"/>
  <c r="GP103"/>
  <c r="I104"/>
  <c r="E214" i="5" s="1"/>
  <c r="AC104" i="1"/>
  <c r="CQ104" s="1"/>
  <c r="P104" s="1"/>
  <c r="AE104"/>
  <c r="CS104" s="1"/>
  <c r="R104" s="1"/>
  <c r="GK104" s="1"/>
  <c r="AF104"/>
  <c r="CT104" s="1"/>
  <c r="AG104"/>
  <c r="CU104" s="1"/>
  <c r="T104" s="1"/>
  <c r="AH104"/>
  <c r="CV104" s="1"/>
  <c r="AI104"/>
  <c r="CW104" s="1"/>
  <c r="V104" s="1"/>
  <c r="AJ104"/>
  <c r="CX104"/>
  <c r="FR104"/>
  <c r="GL104"/>
  <c r="GN104"/>
  <c r="GP104"/>
  <c r="I105"/>
  <c r="E215" i="5" s="1"/>
  <c r="AC105" i="1"/>
  <c r="AE105"/>
  <c r="AF105"/>
  <c r="CT105" s="1"/>
  <c r="AG105"/>
  <c r="CU105" s="1"/>
  <c r="T105" s="1"/>
  <c r="AH105"/>
  <c r="AI105"/>
  <c r="CW105" s="1"/>
  <c r="AJ105"/>
  <c r="CX105" s="1"/>
  <c r="CQ105"/>
  <c r="CV105"/>
  <c r="FR105"/>
  <c r="GL105"/>
  <c r="GN105"/>
  <c r="GP105"/>
  <c r="I106"/>
  <c r="E216" i="5" s="1"/>
  <c r="AC106" i="1"/>
  <c r="CQ106" s="1"/>
  <c r="AE106"/>
  <c r="AD106" s="1"/>
  <c r="AF106"/>
  <c r="CT106" s="1"/>
  <c r="AG106"/>
  <c r="CU106" s="1"/>
  <c r="T106" s="1"/>
  <c r="AH106"/>
  <c r="AI106"/>
  <c r="AJ106"/>
  <c r="CX106" s="1"/>
  <c r="CV106"/>
  <c r="CW106"/>
  <c r="V106" s="1"/>
  <c r="FR106"/>
  <c r="GL106"/>
  <c r="GN106"/>
  <c r="GP106"/>
  <c r="C107"/>
  <c r="D107"/>
  <c r="AC107"/>
  <c r="CQ107" s="1"/>
  <c r="AE107"/>
  <c r="CS107" s="1"/>
  <c r="H221" i="5" s="1"/>
  <c r="R221" s="1"/>
  <c r="AF107" i="1"/>
  <c r="CT107" s="1"/>
  <c r="AG107"/>
  <c r="CU107" s="1"/>
  <c r="T107" s="1"/>
  <c r="AH107"/>
  <c r="CV107" s="1"/>
  <c r="U107" s="1"/>
  <c r="AI107"/>
  <c r="CW107" s="1"/>
  <c r="V107" s="1"/>
  <c r="AJ107"/>
  <c r="CX107" s="1"/>
  <c r="W107" s="1"/>
  <c r="FR107"/>
  <c r="GL107"/>
  <c r="GN107"/>
  <c r="GP107"/>
  <c r="I108"/>
  <c r="E226" i="5" s="1"/>
  <c r="AC108" i="1"/>
  <c r="AD108"/>
  <c r="CR108" s="1"/>
  <c r="AE108"/>
  <c r="AF108"/>
  <c r="CT108" s="1"/>
  <c r="AG108"/>
  <c r="CU108" s="1"/>
  <c r="AH108"/>
  <c r="CV108" s="1"/>
  <c r="AI108"/>
  <c r="AJ108"/>
  <c r="CS108"/>
  <c r="CW108"/>
  <c r="CX108"/>
  <c r="W108" s="1"/>
  <c r="FR108"/>
  <c r="GL108"/>
  <c r="GN108"/>
  <c r="GP108"/>
  <c r="C109"/>
  <c r="D109"/>
  <c r="AC109"/>
  <c r="AE109"/>
  <c r="AD109" s="1"/>
  <c r="CR109" s="1"/>
  <c r="AF109"/>
  <c r="AG109"/>
  <c r="CU109" s="1"/>
  <c r="T109" s="1"/>
  <c r="AH109"/>
  <c r="CV109" s="1"/>
  <c r="U109" s="1"/>
  <c r="AI109"/>
  <c r="AJ109"/>
  <c r="CS109"/>
  <c r="R109" s="1"/>
  <c r="GK109" s="1"/>
  <c r="CT109"/>
  <c r="CW109"/>
  <c r="V109" s="1"/>
  <c r="CX109"/>
  <c r="W109" s="1"/>
  <c r="FR109"/>
  <c r="GL109"/>
  <c r="GO109"/>
  <c r="GP109"/>
  <c r="I110"/>
  <c r="E235" i="5" s="1"/>
  <c r="AC110" i="1"/>
  <c r="AE110"/>
  <c r="CS110" s="1"/>
  <c r="R110" s="1"/>
  <c r="GK110" s="1"/>
  <c r="AF110"/>
  <c r="CT110" s="1"/>
  <c r="AG110"/>
  <c r="AH110"/>
  <c r="CV110" s="1"/>
  <c r="AI110"/>
  <c r="CW110" s="1"/>
  <c r="V110" s="1"/>
  <c r="AJ110"/>
  <c r="CQ110"/>
  <c r="CU110"/>
  <c r="T110" s="1"/>
  <c r="CX110"/>
  <c r="FR110"/>
  <c r="GL110"/>
  <c r="GN110"/>
  <c r="GP110"/>
  <c r="C111"/>
  <c r="D111"/>
  <c r="AC111"/>
  <c r="AD111"/>
  <c r="AE111"/>
  <c r="CS111" s="1"/>
  <c r="AF111"/>
  <c r="CT111" s="1"/>
  <c r="AG111"/>
  <c r="CU111" s="1"/>
  <c r="T111" s="1"/>
  <c r="AH111"/>
  <c r="CV111" s="1"/>
  <c r="U111" s="1"/>
  <c r="AI111"/>
  <c r="CW111" s="1"/>
  <c r="V111" s="1"/>
  <c r="AJ111"/>
  <c r="CQ111"/>
  <c r="CX111"/>
  <c r="W111" s="1"/>
  <c r="FR111"/>
  <c r="GL111"/>
  <c r="GO111"/>
  <c r="GP111"/>
  <c r="I112"/>
  <c r="E245" i="5" s="1"/>
  <c r="AC112" i="1"/>
  <c r="CQ112" s="1"/>
  <c r="AE112"/>
  <c r="AF112"/>
  <c r="CT112" s="1"/>
  <c r="AG112"/>
  <c r="AH112"/>
  <c r="CV112" s="1"/>
  <c r="U112" s="1"/>
  <c r="AI112"/>
  <c r="CW112" s="1"/>
  <c r="V112" s="1"/>
  <c r="AJ112"/>
  <c r="CX112" s="1"/>
  <c r="W112" s="1"/>
  <c r="CU112"/>
  <c r="T112" s="1"/>
  <c r="FR112"/>
  <c r="GL112"/>
  <c r="GO112"/>
  <c r="GP112"/>
  <c r="I113"/>
  <c r="E246" i="5" s="1"/>
  <c r="AC113" i="1"/>
  <c r="CQ113" s="1"/>
  <c r="AE113"/>
  <c r="AD113" s="1"/>
  <c r="CR113" s="1"/>
  <c r="AF113"/>
  <c r="AG113"/>
  <c r="CU113" s="1"/>
  <c r="AH113"/>
  <c r="AI113"/>
  <c r="AJ113"/>
  <c r="CX113" s="1"/>
  <c r="CV113"/>
  <c r="CW113"/>
  <c r="FR113"/>
  <c r="GL113"/>
  <c r="GO113"/>
  <c r="GP113"/>
  <c r="I114"/>
  <c r="E247" i="5" s="1"/>
  <c r="AC114" i="1"/>
  <c r="AE114"/>
  <c r="CS114" s="1"/>
  <c r="R114" s="1"/>
  <c r="GK114" s="1"/>
  <c r="AF114"/>
  <c r="CT114" s="1"/>
  <c r="AG114"/>
  <c r="CU114" s="1"/>
  <c r="AH114"/>
  <c r="CV114" s="1"/>
  <c r="AI114"/>
  <c r="CW114" s="1"/>
  <c r="V114" s="1"/>
  <c r="AJ114"/>
  <c r="CX114"/>
  <c r="W114" s="1"/>
  <c r="FR114"/>
  <c r="GL114"/>
  <c r="GO114"/>
  <c r="GP114"/>
  <c r="I115"/>
  <c r="E248" i="5" s="1"/>
  <c r="AC115" i="1"/>
  <c r="AE115"/>
  <c r="CS115" s="1"/>
  <c r="AF115"/>
  <c r="CT115" s="1"/>
  <c r="AG115"/>
  <c r="CU115" s="1"/>
  <c r="T115" s="1"/>
  <c r="AH115"/>
  <c r="CV115" s="1"/>
  <c r="AI115"/>
  <c r="CW115" s="1"/>
  <c r="AJ115"/>
  <c r="CX115" s="1"/>
  <c r="CQ115"/>
  <c r="P115" s="1"/>
  <c r="FR115"/>
  <c r="GL115"/>
  <c r="GO115"/>
  <c r="GP115"/>
  <c r="C116"/>
  <c r="D116"/>
  <c r="P116"/>
  <c r="AC116"/>
  <c r="AE116"/>
  <c r="CS116" s="1"/>
  <c r="AF116"/>
  <c r="CT116" s="1"/>
  <c r="AG116"/>
  <c r="AH116"/>
  <c r="CV116" s="1"/>
  <c r="U116" s="1"/>
  <c r="AI116"/>
  <c r="CW116" s="1"/>
  <c r="V116" s="1"/>
  <c r="AJ116"/>
  <c r="CQ116"/>
  <c r="CU116"/>
  <c r="T116" s="1"/>
  <c r="CX116"/>
  <c r="W116" s="1"/>
  <c r="FR116"/>
  <c r="GL116"/>
  <c r="GO116"/>
  <c r="GP116"/>
  <c r="I117"/>
  <c r="E258" i="5" s="1"/>
  <c r="AC117" i="1"/>
  <c r="CQ117" s="1"/>
  <c r="AE117"/>
  <c r="AF117"/>
  <c r="CT117" s="1"/>
  <c r="AG117"/>
  <c r="AH117"/>
  <c r="CV117" s="1"/>
  <c r="AI117"/>
  <c r="CW117" s="1"/>
  <c r="V117" s="1"/>
  <c r="AJ117"/>
  <c r="CX117" s="1"/>
  <c r="W117" s="1"/>
  <c r="CU117"/>
  <c r="T117" s="1"/>
  <c r="FR117"/>
  <c r="GL117"/>
  <c r="GO117"/>
  <c r="GP117"/>
  <c r="C118"/>
  <c r="D118"/>
  <c r="AC118"/>
  <c r="CQ118" s="1"/>
  <c r="AE118"/>
  <c r="AF118"/>
  <c r="CT118" s="1"/>
  <c r="AG118"/>
  <c r="AH118"/>
  <c r="CV118" s="1"/>
  <c r="U118" s="1"/>
  <c r="AI118"/>
  <c r="CW118" s="1"/>
  <c r="V118" s="1"/>
  <c r="AJ118"/>
  <c r="CX118" s="1"/>
  <c r="W118" s="1"/>
  <c r="CU118"/>
  <c r="T118" s="1"/>
  <c r="FR118"/>
  <c r="GL118"/>
  <c r="GO118"/>
  <c r="GP118"/>
  <c r="I119"/>
  <c r="E268" i="5" s="1"/>
  <c r="AC119" i="1"/>
  <c r="CQ119" s="1"/>
  <c r="AE119"/>
  <c r="AD119" s="1"/>
  <c r="CR119" s="1"/>
  <c r="AF119"/>
  <c r="CT119" s="1"/>
  <c r="AG119"/>
  <c r="CU119" s="1"/>
  <c r="AH119"/>
  <c r="AI119"/>
  <c r="AJ119"/>
  <c r="CX119" s="1"/>
  <c r="CS119"/>
  <c r="CV119"/>
  <c r="CW119"/>
  <c r="FR119"/>
  <c r="GL119"/>
  <c r="GO119"/>
  <c r="GP119"/>
  <c r="C120"/>
  <c r="D120"/>
  <c r="AC120"/>
  <c r="CQ120" s="1"/>
  <c r="AE120"/>
  <c r="AD120" s="1"/>
  <c r="CR120" s="1"/>
  <c r="AF120"/>
  <c r="CT120" s="1"/>
  <c r="AG120"/>
  <c r="CU120" s="1"/>
  <c r="T120" s="1"/>
  <c r="AH120"/>
  <c r="AI120"/>
  <c r="AJ120"/>
  <c r="CX120" s="1"/>
  <c r="W120" s="1"/>
  <c r="CV120"/>
  <c r="U120" s="1"/>
  <c r="CW120"/>
  <c r="V120" s="1"/>
  <c r="FR120"/>
  <c r="GL120"/>
  <c r="GO120"/>
  <c r="GP120"/>
  <c r="I121"/>
  <c r="E278" i="5" s="1"/>
  <c r="AC121" i="1"/>
  <c r="AE121"/>
  <c r="AD121" s="1"/>
  <c r="CR121" s="1"/>
  <c r="AF121"/>
  <c r="CT121" s="1"/>
  <c r="AG121"/>
  <c r="CU121" s="1"/>
  <c r="T121" s="1"/>
  <c r="AH121"/>
  <c r="CV121" s="1"/>
  <c r="AI121"/>
  <c r="AJ121"/>
  <c r="CS121"/>
  <c r="R121" s="1"/>
  <c r="GK121" s="1"/>
  <c r="CW121"/>
  <c r="CX121"/>
  <c r="W121" s="1"/>
  <c r="FR121"/>
  <c r="GL121"/>
  <c r="GO121"/>
  <c r="GP121"/>
  <c r="C122"/>
  <c r="D122"/>
  <c r="AC122"/>
  <c r="AE122"/>
  <c r="AD122" s="1"/>
  <c r="CR122" s="1"/>
  <c r="AF122"/>
  <c r="CT122" s="1"/>
  <c r="AG122"/>
  <c r="CU122" s="1"/>
  <c r="T122" s="1"/>
  <c r="AH122"/>
  <c r="CV122" s="1"/>
  <c r="U122" s="1"/>
  <c r="AI122"/>
  <c r="CW122" s="1"/>
  <c r="V122" s="1"/>
  <c r="AJ122"/>
  <c r="CX122"/>
  <c r="W122" s="1"/>
  <c r="FR122"/>
  <c r="GL122"/>
  <c r="GO122"/>
  <c r="GP122"/>
  <c r="I123"/>
  <c r="E288" i="5" s="1"/>
  <c r="AC123" i="1"/>
  <c r="AE123"/>
  <c r="CS123" s="1"/>
  <c r="AF123"/>
  <c r="CT123" s="1"/>
  <c r="AG123"/>
  <c r="CU123" s="1"/>
  <c r="T123" s="1"/>
  <c r="AH123"/>
  <c r="CV123" s="1"/>
  <c r="AI123"/>
  <c r="CW123" s="1"/>
  <c r="AJ123"/>
  <c r="CQ123"/>
  <c r="P123" s="1"/>
  <c r="CX123"/>
  <c r="FR123"/>
  <c r="GL123"/>
  <c r="GO123"/>
  <c r="GP123"/>
  <c r="C124"/>
  <c r="D124"/>
  <c r="AC124"/>
  <c r="AD124"/>
  <c r="CR124" s="1"/>
  <c r="AE124"/>
  <c r="AF124"/>
  <c r="CT124" s="1"/>
  <c r="AG124"/>
  <c r="CU124" s="1"/>
  <c r="T124" s="1"/>
  <c r="AH124"/>
  <c r="CV124" s="1"/>
  <c r="U124" s="1"/>
  <c r="AI124"/>
  <c r="CW124" s="1"/>
  <c r="V124" s="1"/>
  <c r="AJ124"/>
  <c r="CX124" s="1"/>
  <c r="W124" s="1"/>
  <c r="CQ124"/>
  <c r="P124" s="1"/>
  <c r="CS124"/>
  <c r="H293" i="5" s="1"/>
  <c r="R293" s="1"/>
  <c r="FR124" i="1"/>
  <c r="GL124"/>
  <c r="GO124"/>
  <c r="GP124"/>
  <c r="I125"/>
  <c r="E298" i="5" s="1"/>
  <c r="AC125" i="1"/>
  <c r="AE125"/>
  <c r="AF125"/>
  <c r="CT125" s="1"/>
  <c r="AG125"/>
  <c r="CU125" s="1"/>
  <c r="AH125"/>
  <c r="AI125"/>
  <c r="CW125" s="1"/>
  <c r="AJ125"/>
  <c r="CX125" s="1"/>
  <c r="W125" s="1"/>
  <c r="CV125"/>
  <c r="FR125"/>
  <c r="GL125"/>
  <c r="GO125"/>
  <c r="GP125"/>
  <c r="C126"/>
  <c r="D126"/>
  <c r="AC126"/>
  <c r="AE126"/>
  <c r="AF126"/>
  <c r="CT126" s="1"/>
  <c r="AG126"/>
  <c r="CU126" s="1"/>
  <c r="T126" s="1"/>
  <c r="AH126"/>
  <c r="AI126"/>
  <c r="CW126" s="1"/>
  <c r="V126" s="1"/>
  <c r="AJ126"/>
  <c r="CX126" s="1"/>
  <c r="W126" s="1"/>
  <c r="CV126"/>
  <c r="U126" s="1"/>
  <c r="FR126"/>
  <c r="GL126"/>
  <c r="GO126"/>
  <c r="GP126"/>
  <c r="I127"/>
  <c r="E308" i="5" s="1"/>
  <c r="AC127" i="1"/>
  <c r="CQ127" s="1"/>
  <c r="AE127"/>
  <c r="AD127" s="1"/>
  <c r="CR127" s="1"/>
  <c r="AF127"/>
  <c r="CT127" s="1"/>
  <c r="AG127"/>
  <c r="CU127" s="1"/>
  <c r="AH127"/>
  <c r="AI127"/>
  <c r="AJ127"/>
  <c r="CX127" s="1"/>
  <c r="W127" s="1"/>
  <c r="CS127"/>
  <c r="CV127"/>
  <c r="CW127"/>
  <c r="FR127"/>
  <c r="GL127"/>
  <c r="GO127"/>
  <c r="GP127"/>
  <c r="I128"/>
  <c r="E309" i="5" s="1"/>
  <c r="AC128" i="1"/>
  <c r="AD128"/>
  <c r="CR128" s="1"/>
  <c r="AE128"/>
  <c r="AF128"/>
  <c r="CT128" s="1"/>
  <c r="AG128"/>
  <c r="CU128" s="1"/>
  <c r="AH128"/>
  <c r="CV128" s="1"/>
  <c r="AI128"/>
  <c r="AJ128"/>
  <c r="CX128" s="1"/>
  <c r="W128" s="1"/>
  <c r="CS128"/>
  <c r="CW128"/>
  <c r="FR128"/>
  <c r="GL128"/>
  <c r="GO128"/>
  <c r="GP128"/>
  <c r="C129"/>
  <c r="D129"/>
  <c r="AC129"/>
  <c r="AE129"/>
  <c r="CS129" s="1"/>
  <c r="R129" s="1"/>
  <c r="GK129" s="1"/>
  <c r="AF129"/>
  <c r="CT129" s="1"/>
  <c r="AG129"/>
  <c r="CU129" s="1"/>
  <c r="T129" s="1"/>
  <c r="AH129"/>
  <c r="CV129" s="1"/>
  <c r="U129" s="1"/>
  <c r="AI129"/>
  <c r="CW129" s="1"/>
  <c r="V129" s="1"/>
  <c r="AJ129"/>
  <c r="CX129"/>
  <c r="W129" s="1"/>
  <c r="FR129"/>
  <c r="GL129"/>
  <c r="GO129"/>
  <c r="GP129"/>
  <c r="I130"/>
  <c r="E318" i="5" s="1"/>
  <c r="AC130" i="1"/>
  <c r="AE130"/>
  <c r="CS130" s="1"/>
  <c r="AF130"/>
  <c r="CT130" s="1"/>
  <c r="AG130"/>
  <c r="CU130" s="1"/>
  <c r="T130" s="1"/>
  <c r="AH130"/>
  <c r="CV130" s="1"/>
  <c r="AI130"/>
  <c r="CW130" s="1"/>
  <c r="AJ130"/>
  <c r="CX130" s="1"/>
  <c r="W130" s="1"/>
  <c r="CQ130"/>
  <c r="FR130"/>
  <c r="GL130"/>
  <c r="GO130"/>
  <c r="GP130"/>
  <c r="C131"/>
  <c r="D131"/>
  <c r="P131"/>
  <c r="AC131"/>
  <c r="AD131"/>
  <c r="CR131" s="1"/>
  <c r="AE131"/>
  <c r="CS131" s="1"/>
  <c r="AF131"/>
  <c r="AG131"/>
  <c r="AH131"/>
  <c r="CV131" s="1"/>
  <c r="U131" s="1"/>
  <c r="AI131"/>
  <c r="CW131" s="1"/>
  <c r="V131" s="1"/>
  <c r="AJ131"/>
  <c r="CQ131"/>
  <c r="CT131"/>
  <c r="CU131"/>
  <c r="T131" s="1"/>
  <c r="CX131"/>
  <c r="W131" s="1"/>
  <c r="FR131"/>
  <c r="GL131"/>
  <c r="GN131"/>
  <c r="GP131"/>
  <c r="I132"/>
  <c r="E328" i="5" s="1"/>
  <c r="AC132" i="1"/>
  <c r="CQ132" s="1"/>
  <c r="AE132"/>
  <c r="AF132"/>
  <c r="CT132" s="1"/>
  <c r="AG132"/>
  <c r="AH132"/>
  <c r="CV132" s="1"/>
  <c r="U132" s="1"/>
  <c r="AI132"/>
  <c r="CW132" s="1"/>
  <c r="V132" s="1"/>
  <c r="AJ132"/>
  <c r="CX132" s="1"/>
  <c r="W132" s="1"/>
  <c r="CU132"/>
  <c r="T132" s="1"/>
  <c r="FR132"/>
  <c r="GL132"/>
  <c r="GN132"/>
  <c r="GP132"/>
  <c r="I133"/>
  <c r="E329" i="5" s="1"/>
  <c r="AC133" i="1"/>
  <c r="CQ133" s="1"/>
  <c r="AE133"/>
  <c r="AD133" s="1"/>
  <c r="CR133" s="1"/>
  <c r="AF133"/>
  <c r="CT133" s="1"/>
  <c r="AG133"/>
  <c r="CU133" s="1"/>
  <c r="AH133"/>
  <c r="AI133"/>
  <c r="AJ133"/>
  <c r="CX133" s="1"/>
  <c r="CV133"/>
  <c r="U133" s="1"/>
  <c r="CW133"/>
  <c r="FR133"/>
  <c r="GL133"/>
  <c r="GN133"/>
  <c r="GP133"/>
  <c r="I134"/>
  <c r="E330" i="5" s="1"/>
  <c r="AC134" i="1"/>
  <c r="AD134"/>
  <c r="CR134" s="1"/>
  <c r="Q134" s="1"/>
  <c r="AE134"/>
  <c r="CS134" s="1"/>
  <c r="AF134"/>
  <c r="AG134"/>
  <c r="CU134" s="1"/>
  <c r="AH134"/>
  <c r="CV134" s="1"/>
  <c r="U134" s="1"/>
  <c r="AI134"/>
  <c r="AJ134"/>
  <c r="CT134"/>
  <c r="CW134"/>
  <c r="CX134"/>
  <c r="W134" s="1"/>
  <c r="FR134"/>
  <c r="GL134"/>
  <c r="GN134"/>
  <c r="GP134"/>
  <c r="I135"/>
  <c r="E331" i="5" s="1"/>
  <c r="AC135" i="1"/>
  <c r="AE135"/>
  <c r="CS135" s="1"/>
  <c r="R135" s="1"/>
  <c r="GK135" s="1"/>
  <c r="AF135"/>
  <c r="AG135"/>
  <c r="CU135" s="1"/>
  <c r="T135" s="1"/>
  <c r="AH135"/>
  <c r="CV135" s="1"/>
  <c r="U135" s="1"/>
  <c r="AI135"/>
  <c r="CW135" s="1"/>
  <c r="V135" s="1"/>
  <c r="AJ135"/>
  <c r="CQ135"/>
  <c r="P135" s="1"/>
  <c r="CT135"/>
  <c r="CX135"/>
  <c r="W135" s="1"/>
  <c r="FR135"/>
  <c r="GL135"/>
  <c r="GN135"/>
  <c r="GP135"/>
  <c r="I136"/>
  <c r="E332" i="5" s="1"/>
  <c r="AC136" i="1"/>
  <c r="AE136"/>
  <c r="AF136"/>
  <c r="CT136" s="1"/>
  <c r="AG136"/>
  <c r="CU136" s="1"/>
  <c r="T136" s="1"/>
  <c r="AH136"/>
  <c r="AI136"/>
  <c r="CW136" s="1"/>
  <c r="AJ136"/>
  <c r="CX136" s="1"/>
  <c r="CQ136"/>
  <c r="CV136"/>
  <c r="FR136"/>
  <c r="GL136"/>
  <c r="GN136"/>
  <c r="GP136"/>
  <c r="C137"/>
  <c r="D137"/>
  <c r="AC137"/>
  <c r="CQ137" s="1"/>
  <c r="AE137"/>
  <c r="AF137"/>
  <c r="CT137" s="1"/>
  <c r="AG137"/>
  <c r="CU137" s="1"/>
  <c r="T137" s="1"/>
  <c r="AH137"/>
  <c r="AI137"/>
  <c r="CW137" s="1"/>
  <c r="V137" s="1"/>
  <c r="AJ137"/>
  <c r="CX137" s="1"/>
  <c r="W137" s="1"/>
  <c r="CV137"/>
  <c r="U137" s="1"/>
  <c r="FR137"/>
  <c r="GL137"/>
  <c r="GO137"/>
  <c r="GP137"/>
  <c r="I138"/>
  <c r="E341" i="5" s="1"/>
  <c r="AC138" i="1"/>
  <c r="AE138"/>
  <c r="AD138" s="1"/>
  <c r="CR138" s="1"/>
  <c r="AF138"/>
  <c r="CT138" s="1"/>
  <c r="AG138"/>
  <c r="CU138" s="1"/>
  <c r="AH138"/>
  <c r="CV138" s="1"/>
  <c r="AI138"/>
  <c r="AJ138"/>
  <c r="CS138"/>
  <c r="R138" s="1"/>
  <c r="GK138" s="1"/>
  <c r="CW138"/>
  <c r="CX138"/>
  <c r="W138" s="1"/>
  <c r="FR138"/>
  <c r="GL138"/>
  <c r="GO138"/>
  <c r="GP138"/>
  <c r="I139"/>
  <c r="E342" i="5" s="1"/>
  <c r="AC139" i="1"/>
  <c r="AE139"/>
  <c r="CS139" s="1"/>
  <c r="AF139"/>
  <c r="CT139" s="1"/>
  <c r="AG139"/>
  <c r="CU139" s="1"/>
  <c r="T139" s="1"/>
  <c r="AH139"/>
  <c r="CV139" s="1"/>
  <c r="AI139"/>
  <c r="CW139" s="1"/>
  <c r="AJ139"/>
  <c r="CQ139"/>
  <c r="CX139"/>
  <c r="W139" s="1"/>
  <c r="FR139"/>
  <c r="GL139"/>
  <c r="GO139"/>
  <c r="GP139"/>
  <c r="I140"/>
  <c r="E343" i="5" s="1"/>
  <c r="AC140" i="1"/>
  <c r="AE140"/>
  <c r="AF140"/>
  <c r="CT140" s="1"/>
  <c r="AG140"/>
  <c r="CU140" s="1"/>
  <c r="T140" s="1"/>
  <c r="AH140"/>
  <c r="AI140"/>
  <c r="CW140" s="1"/>
  <c r="AJ140"/>
  <c r="CX140" s="1"/>
  <c r="CQ140"/>
  <c r="CV140"/>
  <c r="FR140"/>
  <c r="GL140"/>
  <c r="GO140"/>
  <c r="GP140"/>
  <c r="I141"/>
  <c r="E344" i="5" s="1"/>
  <c r="AC141" i="1"/>
  <c r="CQ141" s="1"/>
  <c r="AE141"/>
  <c r="AD141" s="1"/>
  <c r="CR141" s="1"/>
  <c r="Q141" s="1"/>
  <c r="AF141"/>
  <c r="AG141"/>
  <c r="CU141" s="1"/>
  <c r="T141" s="1"/>
  <c r="AH141"/>
  <c r="CV141" s="1"/>
  <c r="U141" s="1"/>
  <c r="AI141"/>
  <c r="AJ141"/>
  <c r="CX141" s="1"/>
  <c r="W141" s="1"/>
  <c r="CW141"/>
  <c r="V141" s="1"/>
  <c r="FR141"/>
  <c r="GL141"/>
  <c r="GO141"/>
  <c r="GP141"/>
  <c r="I142"/>
  <c r="E345" i="5" s="1"/>
  <c r="AC142" i="1"/>
  <c r="AE142"/>
  <c r="AD142" s="1"/>
  <c r="CR142" s="1"/>
  <c r="Q142" s="1"/>
  <c r="AF142"/>
  <c r="CT142" s="1"/>
  <c r="AG142"/>
  <c r="CU142" s="1"/>
  <c r="AH142"/>
  <c r="CV142" s="1"/>
  <c r="AI142"/>
  <c r="AJ142"/>
  <c r="CW142"/>
  <c r="V142" s="1"/>
  <c r="CX142"/>
  <c r="W142" s="1"/>
  <c r="FR142"/>
  <c r="GL142"/>
  <c r="GO142"/>
  <c r="GP142"/>
  <c r="I143"/>
  <c r="E346" i="5" s="1"/>
  <c r="AC143" i="1"/>
  <c r="CQ143" s="1"/>
  <c r="P143" s="1"/>
  <c r="AE143"/>
  <c r="CS143" s="1"/>
  <c r="R143" s="1"/>
  <c r="GK143" s="1"/>
  <c r="AF143"/>
  <c r="AG143"/>
  <c r="AH143"/>
  <c r="CV143" s="1"/>
  <c r="AI143"/>
  <c r="CW143" s="1"/>
  <c r="V143" s="1"/>
  <c r="AJ143"/>
  <c r="CT143"/>
  <c r="CU143"/>
  <c r="T143" s="1"/>
  <c r="CX143"/>
  <c r="FR143"/>
  <c r="GL143"/>
  <c r="GO143"/>
  <c r="GP143"/>
  <c r="I144"/>
  <c r="E347" i="5" s="1"/>
  <c r="AC144" i="1"/>
  <c r="CQ144" s="1"/>
  <c r="AE144"/>
  <c r="AF144"/>
  <c r="CT144" s="1"/>
  <c r="AG144"/>
  <c r="CU144" s="1"/>
  <c r="T144" s="1"/>
  <c r="AH144"/>
  <c r="AI144"/>
  <c r="CW144" s="1"/>
  <c r="V144" s="1"/>
  <c r="AJ144"/>
  <c r="CX144" s="1"/>
  <c r="CV144"/>
  <c r="U144" s="1"/>
  <c r="FR144"/>
  <c r="GL144"/>
  <c r="GO144"/>
  <c r="GP144"/>
  <c r="I145"/>
  <c r="AC145"/>
  <c r="CQ145" s="1"/>
  <c r="AE145"/>
  <c r="AD145" s="1"/>
  <c r="CR145" s="1"/>
  <c r="AF145"/>
  <c r="CT145" s="1"/>
  <c r="AG145"/>
  <c r="CU145" s="1"/>
  <c r="T145" s="1"/>
  <c r="AH145"/>
  <c r="AI145"/>
  <c r="AJ145"/>
  <c r="CX145" s="1"/>
  <c r="CV145"/>
  <c r="U145" s="1"/>
  <c r="CW145"/>
  <c r="FR145"/>
  <c r="GL145"/>
  <c r="GO145"/>
  <c r="GP145"/>
  <c r="C146"/>
  <c r="D146"/>
  <c r="AC146"/>
  <c r="CQ146" s="1"/>
  <c r="AE146"/>
  <c r="AD146" s="1"/>
  <c r="CR146" s="1"/>
  <c r="AF146"/>
  <c r="CT146" s="1"/>
  <c r="AG146"/>
  <c r="CU146" s="1"/>
  <c r="T146" s="1"/>
  <c r="AH146"/>
  <c r="AI146"/>
  <c r="AJ146"/>
  <c r="CX146" s="1"/>
  <c r="W146" s="1"/>
  <c r="CS146"/>
  <c r="CV146"/>
  <c r="U146" s="1"/>
  <c r="CW146"/>
  <c r="V146" s="1"/>
  <c r="FR146"/>
  <c r="GL146"/>
  <c r="GO146"/>
  <c r="GP146"/>
  <c r="I147"/>
  <c r="E356" i="5" s="1"/>
  <c r="AC147" i="1"/>
  <c r="AE147"/>
  <c r="AD147" s="1"/>
  <c r="CR147" s="1"/>
  <c r="AF147"/>
  <c r="AG147"/>
  <c r="CU147" s="1"/>
  <c r="T147" s="1"/>
  <c r="AH147"/>
  <c r="CV147" s="1"/>
  <c r="AI147"/>
  <c r="AJ147"/>
  <c r="CS147"/>
  <c r="R147" s="1"/>
  <c r="GK147" s="1"/>
  <c r="CT147"/>
  <c r="CW147"/>
  <c r="CX147"/>
  <c r="FR147"/>
  <c r="GL147"/>
  <c r="GO147"/>
  <c r="GP147"/>
  <c r="I148"/>
  <c r="AC148"/>
  <c r="AE148"/>
  <c r="CS148" s="1"/>
  <c r="AF148"/>
  <c r="AG148"/>
  <c r="CU148" s="1"/>
  <c r="T148" s="1"/>
  <c r="AH148"/>
  <c r="CV148" s="1"/>
  <c r="AI148"/>
  <c r="CW148" s="1"/>
  <c r="AJ148"/>
  <c r="CQ148"/>
  <c r="P148" s="1"/>
  <c r="CT148"/>
  <c r="CX148"/>
  <c r="FR148"/>
  <c r="GL148"/>
  <c r="GO148"/>
  <c r="GP148"/>
  <c r="C149"/>
  <c r="D149"/>
  <c r="AC149"/>
  <c r="AE149"/>
  <c r="AD149" s="1"/>
  <c r="CR149" s="1"/>
  <c r="Q149" s="1"/>
  <c r="AF149"/>
  <c r="CT149" s="1"/>
  <c r="AG149"/>
  <c r="CU149" s="1"/>
  <c r="T149" s="1"/>
  <c r="AH149"/>
  <c r="CV149" s="1"/>
  <c r="U149" s="1"/>
  <c r="AI149"/>
  <c r="AJ149"/>
  <c r="CX149" s="1"/>
  <c r="W149" s="1"/>
  <c r="CQ149"/>
  <c r="CW149"/>
  <c r="V149" s="1"/>
  <c r="FR149"/>
  <c r="GL149"/>
  <c r="GO149"/>
  <c r="GP149"/>
  <c r="I150"/>
  <c r="E364" i="5" s="1"/>
  <c r="AC150" i="1"/>
  <c r="CQ150" s="1"/>
  <c r="AE150"/>
  <c r="AF150"/>
  <c r="AG150"/>
  <c r="CU150" s="1"/>
  <c r="T150" s="1"/>
  <c r="AH150"/>
  <c r="CV150" s="1"/>
  <c r="AI150"/>
  <c r="CW150" s="1"/>
  <c r="AJ150"/>
  <c r="CX150" s="1"/>
  <c r="CT150"/>
  <c r="FR150"/>
  <c r="GL150"/>
  <c r="GO150"/>
  <c r="GP150"/>
  <c r="C151"/>
  <c r="D151"/>
  <c r="AC151"/>
  <c r="CQ151" s="1"/>
  <c r="AE151"/>
  <c r="AF151"/>
  <c r="CT151" s="1"/>
  <c r="AG151"/>
  <c r="AH151"/>
  <c r="CV151" s="1"/>
  <c r="U151" s="1"/>
  <c r="AI151"/>
  <c r="CW151" s="1"/>
  <c r="V151" s="1"/>
  <c r="AJ151"/>
  <c r="CU151"/>
  <c r="T151" s="1"/>
  <c r="CX151"/>
  <c r="W151" s="1"/>
  <c r="FR151"/>
  <c r="GL151"/>
  <c r="GN151"/>
  <c r="GP151"/>
  <c r="AC152"/>
  <c r="AE152"/>
  <c r="AD152" s="1"/>
  <c r="CR152" s="1"/>
  <c r="Q152" s="1"/>
  <c r="AF152"/>
  <c r="CT152" s="1"/>
  <c r="AG152"/>
  <c r="CU152" s="1"/>
  <c r="T152" s="1"/>
  <c r="AH152"/>
  <c r="CV152" s="1"/>
  <c r="U152" s="1"/>
  <c r="L374" i="5" s="1"/>
  <c r="Q374" s="1"/>
  <c r="AI152" i="1"/>
  <c r="AJ152"/>
  <c r="CW152"/>
  <c r="V152" s="1"/>
  <c r="CX152"/>
  <c r="W152" s="1"/>
  <c r="CY152"/>
  <c r="X152" s="1"/>
  <c r="T372" i="5" s="1"/>
  <c r="CZ152" i="1"/>
  <c r="Y152" s="1"/>
  <c r="V372" i="5" s="1"/>
  <c r="FR152" i="1"/>
  <c r="GL152"/>
  <c r="GO152"/>
  <c r="GP152"/>
  <c r="C153"/>
  <c r="D153"/>
  <c r="AC153"/>
  <c r="AE153"/>
  <c r="CS153" s="1"/>
  <c r="R153" s="1"/>
  <c r="GK153" s="1"/>
  <c r="AF153"/>
  <c r="CT153" s="1"/>
  <c r="AG153"/>
  <c r="CU153" s="1"/>
  <c r="T153" s="1"/>
  <c r="AH153"/>
  <c r="CV153" s="1"/>
  <c r="U153" s="1"/>
  <c r="AI153"/>
  <c r="AJ153"/>
  <c r="CX153" s="1"/>
  <c r="W153" s="1"/>
  <c r="CW153"/>
  <c r="V153" s="1"/>
  <c r="FR153"/>
  <c r="GL153"/>
  <c r="GO153"/>
  <c r="GP153"/>
  <c r="B155"/>
  <c r="B62" s="1"/>
  <c r="C155"/>
  <c r="C62" s="1"/>
  <c r="D155"/>
  <c r="D62" s="1"/>
  <c r="F155"/>
  <c r="F62" s="1"/>
  <c r="G155"/>
  <c r="BB155"/>
  <c r="D176"/>
  <c r="E178"/>
  <c r="Z178"/>
  <c r="AA178"/>
  <c r="AM178"/>
  <c r="AN178"/>
  <c r="AV178"/>
  <c r="AW178"/>
  <c r="AX178"/>
  <c r="AY178"/>
  <c r="AZ178"/>
  <c r="BA178"/>
  <c r="BI178"/>
  <c r="BJ178"/>
  <c r="BK178"/>
  <c r="BL178"/>
  <c r="BM178"/>
  <c r="BN178"/>
  <c r="BO178"/>
  <c r="BP178"/>
  <c r="BQ178"/>
  <c r="BR178"/>
  <c r="BS178"/>
  <c r="BT178"/>
  <c r="BU178"/>
  <c r="BV178"/>
  <c r="BW178"/>
  <c r="BX178"/>
  <c r="BY178"/>
  <c r="BZ178"/>
  <c r="CA178"/>
  <c r="CB178"/>
  <c r="CC178"/>
  <c r="CD178"/>
  <c r="CE178"/>
  <c r="CF178"/>
  <c r="CG178"/>
  <c r="CH178"/>
  <c r="CI178"/>
  <c r="CJ178"/>
  <c r="CK178"/>
  <c r="CL178"/>
  <c r="CM178"/>
  <c r="CN178"/>
  <c r="CO178"/>
  <c r="CP178"/>
  <c r="CQ178"/>
  <c r="CR178"/>
  <c r="CS178"/>
  <c r="CT178"/>
  <c r="CU178"/>
  <c r="CV178"/>
  <c r="CW178"/>
  <c r="CX178"/>
  <c r="CY178"/>
  <c r="CZ178"/>
  <c r="DA178"/>
  <c r="DB178"/>
  <c r="DC178"/>
  <c r="DD178"/>
  <c r="DE178"/>
  <c r="DF178"/>
  <c r="DG178"/>
  <c r="DH178"/>
  <c r="DI178"/>
  <c r="DJ178"/>
  <c r="DK178"/>
  <c r="DL178"/>
  <c r="DM178"/>
  <c r="DN178"/>
  <c r="C180"/>
  <c r="D180"/>
  <c r="AC180"/>
  <c r="CQ180" s="1"/>
  <c r="AE180"/>
  <c r="AF180"/>
  <c r="CT180" s="1"/>
  <c r="AG180"/>
  <c r="AH180"/>
  <c r="CV180" s="1"/>
  <c r="U180" s="1"/>
  <c r="AI180"/>
  <c r="CW180" s="1"/>
  <c r="V180" s="1"/>
  <c r="AJ180"/>
  <c r="CX180" s="1"/>
  <c r="W180" s="1"/>
  <c r="CU180"/>
  <c r="T180" s="1"/>
  <c r="FR180"/>
  <c r="GL180"/>
  <c r="GN180"/>
  <c r="GP180"/>
  <c r="AC181"/>
  <c r="AE181"/>
  <c r="AD181" s="1"/>
  <c r="CR181" s="1"/>
  <c r="Q181" s="1"/>
  <c r="AF181"/>
  <c r="AG181"/>
  <c r="CU181" s="1"/>
  <c r="T181" s="1"/>
  <c r="AH181"/>
  <c r="CV181" s="1"/>
  <c r="U181" s="1"/>
  <c r="L398" i="5" s="1"/>
  <c r="Q398" s="1"/>
  <c r="AI181" i="1"/>
  <c r="AJ181"/>
  <c r="CS181"/>
  <c r="R181" s="1"/>
  <c r="CT181"/>
  <c r="CW181"/>
  <c r="V181" s="1"/>
  <c r="CX181"/>
  <c r="W181" s="1"/>
  <c r="GK181"/>
  <c r="GL181"/>
  <c r="GN181"/>
  <c r="GO181"/>
  <c r="GP181"/>
  <c r="AC182"/>
  <c r="AE182"/>
  <c r="AF182"/>
  <c r="CT182" s="1"/>
  <c r="AG182"/>
  <c r="CU182" s="1"/>
  <c r="T182" s="1"/>
  <c r="AH182"/>
  <c r="AI182"/>
  <c r="CW182" s="1"/>
  <c r="V182" s="1"/>
  <c r="AJ182"/>
  <c r="CX182" s="1"/>
  <c r="W182" s="1"/>
  <c r="CQ182"/>
  <c r="CV182"/>
  <c r="U182" s="1"/>
  <c r="L401" i="5" s="1"/>
  <c r="Q401" s="1"/>
  <c r="GL182" i="1"/>
  <c r="GN182"/>
  <c r="GO182"/>
  <c r="GP182"/>
  <c r="AC183"/>
  <c r="AE183"/>
  <c r="AD183" s="1"/>
  <c r="CR183" s="1"/>
  <c r="Q183" s="1"/>
  <c r="AF183"/>
  <c r="CT183" s="1"/>
  <c r="AG183"/>
  <c r="CU183" s="1"/>
  <c r="T183" s="1"/>
  <c r="AH183"/>
  <c r="CV183" s="1"/>
  <c r="U183" s="1"/>
  <c r="L404" i="5" s="1"/>
  <c r="Q404" s="1"/>
  <c r="AI183" i="1"/>
  <c r="AJ183"/>
  <c r="CS183"/>
  <c r="R183" s="1"/>
  <c r="CW183"/>
  <c r="V183" s="1"/>
  <c r="CX183"/>
  <c r="W183" s="1"/>
  <c r="GK183"/>
  <c r="GL183"/>
  <c r="GN183"/>
  <c r="GO183"/>
  <c r="GP183"/>
  <c r="AC184"/>
  <c r="CQ184" s="1"/>
  <c r="AE184"/>
  <c r="AF184"/>
  <c r="CT184" s="1"/>
  <c r="AG184"/>
  <c r="AH184"/>
  <c r="CV184" s="1"/>
  <c r="U184" s="1"/>
  <c r="L407" i="5" s="1"/>
  <c r="Q407" s="1"/>
  <c r="AI184" i="1"/>
  <c r="CW184" s="1"/>
  <c r="V184" s="1"/>
  <c r="AJ184"/>
  <c r="CX184" s="1"/>
  <c r="W184" s="1"/>
  <c r="CU184"/>
  <c r="T184" s="1"/>
  <c r="GL184"/>
  <c r="GN184"/>
  <c r="GO184"/>
  <c r="GP184"/>
  <c r="AC185"/>
  <c r="AE185"/>
  <c r="CS185" s="1"/>
  <c r="R185" s="1"/>
  <c r="GK185" s="1"/>
  <c r="AF185"/>
  <c r="CT185" s="1"/>
  <c r="S185" s="1"/>
  <c r="AG185"/>
  <c r="CU185" s="1"/>
  <c r="T185" s="1"/>
  <c r="AH185"/>
  <c r="CV185" s="1"/>
  <c r="U185" s="1"/>
  <c r="L410" i="5" s="1"/>
  <c r="Q410" s="1"/>
  <c r="AI185" i="1"/>
  <c r="CW185" s="1"/>
  <c r="V185" s="1"/>
  <c r="AJ185"/>
  <c r="CX185"/>
  <c r="W185" s="1"/>
  <c r="GL185"/>
  <c r="GN185"/>
  <c r="GO185"/>
  <c r="GP185"/>
  <c r="AC186"/>
  <c r="AE186"/>
  <c r="AF186"/>
  <c r="CT186" s="1"/>
  <c r="AG186"/>
  <c r="CU186" s="1"/>
  <c r="T186" s="1"/>
  <c r="AH186"/>
  <c r="AI186"/>
  <c r="CW186" s="1"/>
  <c r="V186" s="1"/>
  <c r="AJ186"/>
  <c r="CX186" s="1"/>
  <c r="W186" s="1"/>
  <c r="CQ186"/>
  <c r="CV186"/>
  <c r="U186" s="1"/>
  <c r="L413" i="5" s="1"/>
  <c r="Q413" s="1"/>
  <c r="GL186" i="1"/>
  <c r="GN186"/>
  <c r="GO186"/>
  <c r="GP186"/>
  <c r="C187"/>
  <c r="D187"/>
  <c r="AC187"/>
  <c r="CQ187" s="1"/>
  <c r="AE187"/>
  <c r="AF187"/>
  <c r="CT187" s="1"/>
  <c r="AG187"/>
  <c r="CU187" s="1"/>
  <c r="T187" s="1"/>
  <c r="AH187"/>
  <c r="AI187"/>
  <c r="CW187" s="1"/>
  <c r="V187" s="1"/>
  <c r="AJ187"/>
  <c r="CX187" s="1"/>
  <c r="W187" s="1"/>
  <c r="CV187"/>
  <c r="U187" s="1"/>
  <c r="FR187"/>
  <c r="GL187"/>
  <c r="GN187"/>
  <c r="GP187"/>
  <c r="AC188"/>
  <c r="AE188"/>
  <c r="CS188" s="1"/>
  <c r="R188" s="1"/>
  <c r="GK188" s="1"/>
  <c r="AF188"/>
  <c r="AG188"/>
  <c r="CU188" s="1"/>
  <c r="T188" s="1"/>
  <c r="AH188"/>
  <c r="CV188" s="1"/>
  <c r="U188" s="1"/>
  <c r="L425" i="5" s="1"/>
  <c r="Q425" s="1"/>
  <c r="AI188" i="1"/>
  <c r="AJ188"/>
  <c r="CT188"/>
  <c r="CW188"/>
  <c r="V188" s="1"/>
  <c r="CX188"/>
  <c r="W188" s="1"/>
  <c r="GL188"/>
  <c r="GN188"/>
  <c r="GO188"/>
  <c r="GP188"/>
  <c r="AC189"/>
  <c r="AE189"/>
  <c r="AF189"/>
  <c r="CT189" s="1"/>
  <c r="AG189"/>
  <c r="CU189" s="1"/>
  <c r="T189" s="1"/>
  <c r="AH189"/>
  <c r="AI189"/>
  <c r="CW189" s="1"/>
  <c r="V189" s="1"/>
  <c r="AJ189"/>
  <c r="CX189" s="1"/>
  <c r="W189" s="1"/>
  <c r="CQ189"/>
  <c r="CV189"/>
  <c r="U189" s="1"/>
  <c r="L428" i="5" s="1"/>
  <c r="Q428" s="1"/>
  <c r="CY189" i="1"/>
  <c r="X189" s="1"/>
  <c r="T426" i="5" s="1"/>
  <c r="CZ189" i="1"/>
  <c r="Y189" s="1"/>
  <c r="V426" i="5" s="1"/>
  <c r="FR189" i="1"/>
  <c r="GL189"/>
  <c r="GO189"/>
  <c r="GP189"/>
  <c r="C190"/>
  <c r="D190"/>
  <c r="AC190"/>
  <c r="CQ190" s="1"/>
  <c r="AE190"/>
  <c r="AF190"/>
  <c r="CT190" s="1"/>
  <c r="AG190"/>
  <c r="CU190" s="1"/>
  <c r="T190" s="1"/>
  <c r="AH190"/>
  <c r="AI190"/>
  <c r="CW190" s="1"/>
  <c r="V190" s="1"/>
  <c r="AJ190"/>
  <c r="CX190" s="1"/>
  <c r="W190" s="1"/>
  <c r="CV190"/>
  <c r="U190" s="1"/>
  <c r="FR190"/>
  <c r="GL190"/>
  <c r="GN190"/>
  <c r="GP190"/>
  <c r="AC191"/>
  <c r="AE191"/>
  <c r="CS191" s="1"/>
  <c r="R191" s="1"/>
  <c r="GK191" s="1"/>
  <c r="AF191"/>
  <c r="AG191"/>
  <c r="CU191" s="1"/>
  <c r="T191" s="1"/>
  <c r="AH191"/>
  <c r="CV191" s="1"/>
  <c r="U191" s="1"/>
  <c r="L440" i="5" s="1"/>
  <c r="Q440" s="1"/>
  <c r="AI191" i="1"/>
  <c r="AJ191"/>
  <c r="CT191"/>
  <c r="CW191"/>
  <c r="V191" s="1"/>
  <c r="CX191"/>
  <c r="W191" s="1"/>
  <c r="CY191"/>
  <c r="X191" s="1"/>
  <c r="T438" i="5" s="1"/>
  <c r="CZ191" i="1"/>
  <c r="Y191" s="1"/>
  <c r="V438" i="5" s="1"/>
  <c r="FR191" i="1"/>
  <c r="GL191"/>
  <c r="GO191"/>
  <c r="GP191"/>
  <c r="C192"/>
  <c r="D192"/>
  <c r="AC192"/>
  <c r="AE192"/>
  <c r="AD192" s="1"/>
  <c r="CR192" s="1"/>
  <c r="AF192"/>
  <c r="CT192" s="1"/>
  <c r="AG192"/>
  <c r="CU192" s="1"/>
  <c r="T192" s="1"/>
  <c r="AH192"/>
  <c r="CV192" s="1"/>
  <c r="U192" s="1"/>
  <c r="AI192"/>
  <c r="CW192" s="1"/>
  <c r="V192" s="1"/>
  <c r="AJ192"/>
  <c r="CX192"/>
  <c r="W192" s="1"/>
  <c r="FR192"/>
  <c r="GL192"/>
  <c r="GN192"/>
  <c r="GP192"/>
  <c r="AC193"/>
  <c r="CQ193" s="1"/>
  <c r="AE193"/>
  <c r="AF193"/>
  <c r="CT193" s="1"/>
  <c r="AG193"/>
  <c r="AH193"/>
  <c r="CV193" s="1"/>
  <c r="U193" s="1"/>
  <c r="L452" i="5" s="1"/>
  <c r="Q452" s="1"/>
  <c r="AI193" i="1"/>
  <c r="CW193" s="1"/>
  <c r="V193" s="1"/>
  <c r="AJ193"/>
  <c r="CX193" s="1"/>
  <c r="W193" s="1"/>
  <c r="CU193"/>
  <c r="T193" s="1"/>
  <c r="CY193"/>
  <c r="X193" s="1"/>
  <c r="T450" i="5" s="1"/>
  <c r="CZ193" i="1"/>
  <c r="Y193" s="1"/>
  <c r="V450" i="5" s="1"/>
  <c r="FR193" i="1"/>
  <c r="GL193"/>
  <c r="GO193"/>
  <c r="GP193"/>
  <c r="C194"/>
  <c r="D194"/>
  <c r="AC194"/>
  <c r="CQ194" s="1"/>
  <c r="AE194"/>
  <c r="AF194"/>
  <c r="CT194" s="1"/>
  <c r="AG194"/>
  <c r="AH194"/>
  <c r="CV194" s="1"/>
  <c r="U194" s="1"/>
  <c r="AI194"/>
  <c r="CW194" s="1"/>
  <c r="V194" s="1"/>
  <c r="AJ194"/>
  <c r="CX194" s="1"/>
  <c r="W194" s="1"/>
  <c r="CU194"/>
  <c r="T194" s="1"/>
  <c r="FR194"/>
  <c r="GL194"/>
  <c r="GN194"/>
  <c r="GP194"/>
  <c r="AC195"/>
  <c r="AE195"/>
  <c r="AD195" s="1"/>
  <c r="CR195" s="1"/>
  <c r="Q195" s="1"/>
  <c r="AF195"/>
  <c r="AG195"/>
  <c r="CU195" s="1"/>
  <c r="T195" s="1"/>
  <c r="AH195"/>
  <c r="CV195" s="1"/>
  <c r="U195" s="1"/>
  <c r="L464" i="5" s="1"/>
  <c r="Q464" s="1"/>
  <c r="AI195" i="1"/>
  <c r="AJ195"/>
  <c r="CS195"/>
  <c r="R195" s="1"/>
  <c r="GK195" s="1"/>
  <c r="CT195"/>
  <c r="CW195"/>
  <c r="V195" s="1"/>
  <c r="CX195"/>
  <c r="W195" s="1"/>
  <c r="CY195"/>
  <c r="X195" s="1"/>
  <c r="T462" i="5" s="1"/>
  <c r="CZ195" i="1"/>
  <c r="Y195" s="1"/>
  <c r="V462" i="5" s="1"/>
  <c r="FR195" i="1"/>
  <c r="GL195"/>
  <c r="GO195"/>
  <c r="GP195"/>
  <c r="B197"/>
  <c r="B178" s="1"/>
  <c r="C197"/>
  <c r="C178" s="1"/>
  <c r="D197"/>
  <c r="D178" s="1"/>
  <c r="F197"/>
  <c r="F178" s="1"/>
  <c r="G197"/>
  <c r="G178" s="1"/>
  <c r="BB197"/>
  <c r="BD197"/>
  <c r="BD178" s="1"/>
  <c r="B218"/>
  <c r="B58" s="1"/>
  <c r="C218"/>
  <c r="C58" s="1"/>
  <c r="D218"/>
  <c r="D58" s="1"/>
  <c r="F218"/>
  <c r="F58" s="1"/>
  <c r="G218"/>
  <c r="D239"/>
  <c r="E241"/>
  <c r="Z241"/>
  <c r="AA241"/>
  <c r="AB241"/>
  <c r="AC241"/>
  <c r="AD241"/>
  <c r="AE241"/>
  <c r="AF241"/>
  <c r="AG241"/>
  <c r="AH241"/>
  <c r="AI241"/>
  <c r="AJ241"/>
  <c r="AK241"/>
  <c r="AL241"/>
  <c r="AM241"/>
  <c r="AN241"/>
  <c r="AV241"/>
  <c r="AW241"/>
  <c r="AX241"/>
  <c r="AY241"/>
  <c r="AZ241"/>
  <c r="BA241"/>
  <c r="BB241"/>
  <c r="BC241"/>
  <c r="BD241"/>
  <c r="BE241"/>
  <c r="BF241"/>
  <c r="BG241"/>
  <c r="BH241"/>
  <c r="BI241"/>
  <c r="BJ241"/>
  <c r="BK241"/>
  <c r="BL241"/>
  <c r="BM241"/>
  <c r="BN241"/>
  <c r="BO241"/>
  <c r="BP241"/>
  <c r="BQ241"/>
  <c r="BR241"/>
  <c r="BS241"/>
  <c r="BT241"/>
  <c r="BU241"/>
  <c r="BV241"/>
  <c r="BW241"/>
  <c r="BX241"/>
  <c r="BY241"/>
  <c r="BZ241"/>
  <c r="CA241"/>
  <c r="CB241"/>
  <c r="CC241"/>
  <c r="CD241"/>
  <c r="CE241"/>
  <c r="CF241"/>
  <c r="CG241"/>
  <c r="CH241"/>
  <c r="CI241"/>
  <c r="CJ241"/>
  <c r="CK241"/>
  <c r="CL241"/>
  <c r="CM241"/>
  <c r="CN241"/>
  <c r="CO241"/>
  <c r="CP241"/>
  <c r="CQ241"/>
  <c r="CR241"/>
  <c r="CS241"/>
  <c r="CT241"/>
  <c r="CU241"/>
  <c r="CV241"/>
  <c r="CW241"/>
  <c r="CX241"/>
  <c r="CY241"/>
  <c r="CZ241"/>
  <c r="DA241"/>
  <c r="DB241"/>
  <c r="DC241"/>
  <c r="DD241"/>
  <c r="DE241"/>
  <c r="DF241"/>
  <c r="DG241"/>
  <c r="DH241"/>
  <c r="DI241"/>
  <c r="DJ241"/>
  <c r="DK241"/>
  <c r="DL241"/>
  <c r="DM241"/>
  <c r="DN241"/>
  <c r="D243"/>
  <c r="E245"/>
  <c r="Z245"/>
  <c r="AA245"/>
  <c r="AM245"/>
  <c r="AN245"/>
  <c r="AV245"/>
  <c r="AW245"/>
  <c r="AX245"/>
  <c r="AY245"/>
  <c r="AZ245"/>
  <c r="BA245"/>
  <c r="BI245"/>
  <c r="BJ245"/>
  <c r="BK245"/>
  <c r="BL245"/>
  <c r="BM245"/>
  <c r="BN245"/>
  <c r="BO245"/>
  <c r="BP245"/>
  <c r="BQ245"/>
  <c r="BR245"/>
  <c r="BS245"/>
  <c r="BT245"/>
  <c r="BU245"/>
  <c r="BV245"/>
  <c r="BW245"/>
  <c r="BX245"/>
  <c r="BY245"/>
  <c r="BZ245"/>
  <c r="CA245"/>
  <c r="CB245"/>
  <c r="CC245"/>
  <c r="CD245"/>
  <c r="CE245"/>
  <c r="CF245"/>
  <c r="CG245"/>
  <c r="CH245"/>
  <c r="CI245"/>
  <c r="CJ245"/>
  <c r="CK245"/>
  <c r="CL245"/>
  <c r="CM245"/>
  <c r="CN245"/>
  <c r="CO245"/>
  <c r="CP245"/>
  <c r="CQ245"/>
  <c r="CR245"/>
  <c r="CS245"/>
  <c r="CT245"/>
  <c r="CU245"/>
  <c r="CV245"/>
  <c r="CW245"/>
  <c r="CX245"/>
  <c r="CY245"/>
  <c r="CZ245"/>
  <c r="DA245"/>
  <c r="DB245"/>
  <c r="DC245"/>
  <c r="DD245"/>
  <c r="DE245"/>
  <c r="DF245"/>
  <c r="DG245"/>
  <c r="DH245"/>
  <c r="DI245"/>
  <c r="DJ245"/>
  <c r="DK245"/>
  <c r="DL245"/>
  <c r="DM245"/>
  <c r="DN245"/>
  <c r="C247"/>
  <c r="D247"/>
  <c r="AC247"/>
  <c r="AE247"/>
  <c r="AF247"/>
  <c r="CT247" s="1"/>
  <c r="AG247"/>
  <c r="CU247" s="1"/>
  <c r="T247" s="1"/>
  <c r="AH247"/>
  <c r="AI247"/>
  <c r="CW247" s="1"/>
  <c r="V247" s="1"/>
  <c r="AJ247"/>
  <c r="CX247" s="1"/>
  <c r="W247" s="1"/>
  <c r="CQ247"/>
  <c r="CV247"/>
  <c r="U247" s="1"/>
  <c r="FR247"/>
  <c r="GL247"/>
  <c r="GO247"/>
  <c r="GP247"/>
  <c r="AC248"/>
  <c r="AE248"/>
  <c r="CS248" s="1"/>
  <c r="R248" s="1"/>
  <c r="GK248" s="1"/>
  <c r="AF248"/>
  <c r="AG248"/>
  <c r="CU248" s="1"/>
  <c r="T248" s="1"/>
  <c r="AH248"/>
  <c r="CV248" s="1"/>
  <c r="U248" s="1"/>
  <c r="L486" i="5" s="1"/>
  <c r="Q486" s="1"/>
  <c r="AI248" i="1"/>
  <c r="CW248" s="1"/>
  <c r="V248" s="1"/>
  <c r="AJ248"/>
  <c r="CT248"/>
  <c r="CX248"/>
  <c r="W248" s="1"/>
  <c r="CY248"/>
  <c r="X248" s="1"/>
  <c r="T484" i="5" s="1"/>
  <c r="CZ248" i="1"/>
  <c r="Y248" s="1"/>
  <c r="V484" i="5" s="1"/>
  <c r="FR248" i="1"/>
  <c r="GL248"/>
  <c r="GO248"/>
  <c r="GP248"/>
  <c r="AC249"/>
  <c r="AE249"/>
  <c r="AF249"/>
  <c r="CT249" s="1"/>
  <c r="AG249"/>
  <c r="CU249" s="1"/>
  <c r="T249" s="1"/>
  <c r="AH249"/>
  <c r="AI249"/>
  <c r="CW249" s="1"/>
  <c r="V249" s="1"/>
  <c r="AJ249"/>
  <c r="CX249" s="1"/>
  <c r="W249" s="1"/>
  <c r="CQ249"/>
  <c r="CV249"/>
  <c r="U249" s="1"/>
  <c r="L489" i="5" s="1"/>
  <c r="Q489" s="1"/>
  <c r="CY249" i="1"/>
  <c r="X249" s="1"/>
  <c r="T487" i="5" s="1"/>
  <c r="CZ249" i="1"/>
  <c r="Y249" s="1"/>
  <c r="V487" i="5" s="1"/>
  <c r="FR249" i="1"/>
  <c r="GL249"/>
  <c r="GO249"/>
  <c r="GP249"/>
  <c r="C250"/>
  <c r="D250"/>
  <c r="AC250"/>
  <c r="CQ250" s="1"/>
  <c r="AE250"/>
  <c r="AF250"/>
  <c r="CT250" s="1"/>
  <c r="AG250"/>
  <c r="CU250" s="1"/>
  <c r="T250" s="1"/>
  <c r="AH250"/>
  <c r="AI250"/>
  <c r="CW250" s="1"/>
  <c r="V250" s="1"/>
  <c r="AJ250"/>
  <c r="CX250" s="1"/>
  <c r="W250" s="1"/>
  <c r="CV250"/>
  <c r="U250" s="1"/>
  <c r="FR250"/>
  <c r="GL250"/>
  <c r="GO250"/>
  <c r="GP250"/>
  <c r="C251"/>
  <c r="D251"/>
  <c r="AC251"/>
  <c r="AE251"/>
  <c r="AF251"/>
  <c r="CT251" s="1"/>
  <c r="AG251"/>
  <c r="CU251" s="1"/>
  <c r="T251" s="1"/>
  <c r="AH251"/>
  <c r="AI251"/>
  <c r="CW251" s="1"/>
  <c r="V251" s="1"/>
  <c r="AJ251"/>
  <c r="CX251" s="1"/>
  <c r="W251" s="1"/>
  <c r="CQ251"/>
  <c r="CV251"/>
  <c r="U251" s="1"/>
  <c r="FR251"/>
  <c r="GL251"/>
  <c r="GN251"/>
  <c r="GP251"/>
  <c r="I252"/>
  <c r="E507" i="5" s="1"/>
  <c r="AC252" i="1"/>
  <c r="CQ252" s="1"/>
  <c r="AD252"/>
  <c r="CR252" s="1"/>
  <c r="AE252"/>
  <c r="AF252"/>
  <c r="CT252" s="1"/>
  <c r="AG252"/>
  <c r="CU252" s="1"/>
  <c r="AH252"/>
  <c r="CV252" s="1"/>
  <c r="AI252"/>
  <c r="AJ252"/>
  <c r="CX252" s="1"/>
  <c r="W252" s="1"/>
  <c r="CS252"/>
  <c r="CW252"/>
  <c r="FR252"/>
  <c r="GL252"/>
  <c r="GN252"/>
  <c r="GP252"/>
  <c r="I253"/>
  <c r="E508" i="5" s="1"/>
  <c r="AC253" i="1"/>
  <c r="AE253"/>
  <c r="CS253" s="1"/>
  <c r="R253" s="1"/>
  <c r="GK253" s="1"/>
  <c r="AF253"/>
  <c r="AG253"/>
  <c r="CU253" s="1"/>
  <c r="T253" s="1"/>
  <c r="AH253"/>
  <c r="CV253" s="1"/>
  <c r="U253" s="1"/>
  <c r="AI253"/>
  <c r="CW253" s="1"/>
  <c r="V253" s="1"/>
  <c r="AJ253"/>
  <c r="CT253"/>
  <c r="S253" s="1"/>
  <c r="CX253"/>
  <c r="W253" s="1"/>
  <c r="FR253"/>
  <c r="GL253"/>
  <c r="GN253"/>
  <c r="GP253"/>
  <c r="C254"/>
  <c r="D254"/>
  <c r="AC254"/>
  <c r="AD254"/>
  <c r="CR254" s="1"/>
  <c r="AE254"/>
  <c r="AF254"/>
  <c r="CT254" s="1"/>
  <c r="S254" s="1"/>
  <c r="AG254"/>
  <c r="CU254" s="1"/>
  <c r="T254" s="1"/>
  <c r="AH254"/>
  <c r="CV254" s="1"/>
  <c r="U254" s="1"/>
  <c r="AI254"/>
  <c r="AJ254"/>
  <c r="CS254"/>
  <c r="R254" s="1"/>
  <c r="CW254"/>
  <c r="V254" s="1"/>
  <c r="CX254"/>
  <c r="W254" s="1"/>
  <c r="FR254"/>
  <c r="GK254"/>
  <c r="GL254"/>
  <c r="GO254"/>
  <c r="GP254"/>
  <c r="C255"/>
  <c r="D255"/>
  <c r="AC255"/>
  <c r="AE255"/>
  <c r="AD255" s="1"/>
  <c r="CR255" s="1"/>
  <c r="AF255"/>
  <c r="AG255"/>
  <c r="CU255" s="1"/>
  <c r="T255" s="1"/>
  <c r="AH255"/>
  <c r="CV255" s="1"/>
  <c r="U255" s="1"/>
  <c r="AI255"/>
  <c r="AJ255"/>
  <c r="CS255"/>
  <c r="H521" i="5" s="1"/>
  <c r="R521" s="1"/>
  <c r="CT255" i="1"/>
  <c r="CW255"/>
  <c r="V255" s="1"/>
  <c r="CX255"/>
  <c r="W255" s="1"/>
  <c r="FR255"/>
  <c r="GL255"/>
  <c r="GO255"/>
  <c r="GP255"/>
  <c r="I256"/>
  <c r="E526" i="5" s="1"/>
  <c r="AC256" i="1"/>
  <c r="AE256"/>
  <c r="CS256" s="1"/>
  <c r="R256" s="1"/>
  <c r="GK256" s="1"/>
  <c r="AF256"/>
  <c r="CT256" s="1"/>
  <c r="AG256"/>
  <c r="CU256" s="1"/>
  <c r="T256" s="1"/>
  <c r="AH256"/>
  <c r="CV256" s="1"/>
  <c r="AI256"/>
  <c r="CW256" s="1"/>
  <c r="V256" s="1"/>
  <c r="AJ256"/>
  <c r="CQ256"/>
  <c r="P256" s="1"/>
  <c r="CX256"/>
  <c r="W256" s="1"/>
  <c r="FR256"/>
  <c r="GL256"/>
  <c r="GO256"/>
  <c r="GP256"/>
  <c r="I257"/>
  <c r="E527" i="5" s="1"/>
  <c r="AC257" i="1"/>
  <c r="CQ257" s="1"/>
  <c r="AE257"/>
  <c r="AF257"/>
  <c r="CT257" s="1"/>
  <c r="AG257"/>
  <c r="AH257"/>
  <c r="CV257" s="1"/>
  <c r="U257" s="1"/>
  <c r="AI257"/>
  <c r="CW257" s="1"/>
  <c r="AJ257"/>
  <c r="CX257" s="1"/>
  <c r="W257" s="1"/>
  <c r="CU257"/>
  <c r="T257" s="1"/>
  <c r="FR257"/>
  <c r="GL257"/>
  <c r="GO257"/>
  <c r="GP257"/>
  <c r="C258"/>
  <c r="D258"/>
  <c r="AC258"/>
  <c r="CQ258" s="1"/>
  <c r="AE258"/>
  <c r="AF258"/>
  <c r="CT258" s="1"/>
  <c r="AG258"/>
  <c r="AH258"/>
  <c r="CV258" s="1"/>
  <c r="U258" s="1"/>
  <c r="AI258"/>
  <c r="CW258" s="1"/>
  <c r="V258" s="1"/>
  <c r="AJ258"/>
  <c r="CX258" s="1"/>
  <c r="W258" s="1"/>
  <c r="CU258"/>
  <c r="T258" s="1"/>
  <c r="FR258"/>
  <c r="GL258"/>
  <c r="GO258"/>
  <c r="GP258"/>
  <c r="I259"/>
  <c r="E537" i="5" s="1"/>
  <c r="AC259" i="1"/>
  <c r="CQ259" s="1"/>
  <c r="AE259"/>
  <c r="AD259" s="1"/>
  <c r="AF259"/>
  <c r="CT259" s="1"/>
  <c r="AG259"/>
  <c r="CU259" s="1"/>
  <c r="AH259"/>
  <c r="AI259"/>
  <c r="CW259" s="1"/>
  <c r="AJ259"/>
  <c r="CX259" s="1"/>
  <c r="CV259"/>
  <c r="FR259"/>
  <c r="GL259"/>
  <c r="GO259"/>
  <c r="GP259"/>
  <c r="I260"/>
  <c r="E538" i="5" s="1"/>
  <c r="AC260" i="1"/>
  <c r="AD260"/>
  <c r="CR260" s="1"/>
  <c r="Q260" s="1"/>
  <c r="AE260"/>
  <c r="CS260" s="1"/>
  <c r="AF260"/>
  <c r="AG260"/>
  <c r="CU260" s="1"/>
  <c r="AH260"/>
  <c r="CV260" s="1"/>
  <c r="U260" s="1"/>
  <c r="AI260"/>
  <c r="AJ260"/>
  <c r="CT260"/>
  <c r="S260" s="1"/>
  <c r="CW260"/>
  <c r="CX260"/>
  <c r="W260" s="1"/>
  <c r="FR260"/>
  <c r="GL260"/>
  <c r="GO260"/>
  <c r="GP260"/>
  <c r="C261"/>
  <c r="D261"/>
  <c r="AC261"/>
  <c r="AD261"/>
  <c r="CR261" s="1"/>
  <c r="AE261"/>
  <c r="AF261"/>
  <c r="CT261" s="1"/>
  <c r="AG261"/>
  <c r="CU261" s="1"/>
  <c r="T261" s="1"/>
  <c r="AH261"/>
  <c r="CV261" s="1"/>
  <c r="U261" s="1"/>
  <c r="AI261"/>
  <c r="AJ261"/>
  <c r="CS261"/>
  <c r="H543" i="5" s="1"/>
  <c r="R543" s="1"/>
  <c r="CW261" i="1"/>
  <c r="V261" s="1"/>
  <c r="CX261"/>
  <c r="W261" s="1"/>
  <c r="FR261"/>
  <c r="GL261"/>
  <c r="GO261"/>
  <c r="GP261"/>
  <c r="I262"/>
  <c r="E548" i="5" s="1"/>
  <c r="P262" i="1"/>
  <c r="AC262"/>
  <c r="AD262"/>
  <c r="CR262" s="1"/>
  <c r="Q262" s="1"/>
  <c r="AE262"/>
  <c r="CS262" s="1"/>
  <c r="R262" s="1"/>
  <c r="GK262" s="1"/>
  <c r="AF262"/>
  <c r="CT262" s="1"/>
  <c r="AG262"/>
  <c r="AH262"/>
  <c r="CV262" s="1"/>
  <c r="U262" s="1"/>
  <c r="AI262"/>
  <c r="CW262" s="1"/>
  <c r="V262" s="1"/>
  <c r="AJ262"/>
  <c r="CX262" s="1"/>
  <c r="W262" s="1"/>
  <c r="CQ262"/>
  <c r="CU262"/>
  <c r="T262" s="1"/>
  <c r="FR262"/>
  <c r="GL262"/>
  <c r="GO262"/>
  <c r="GP262"/>
  <c r="I263"/>
  <c r="E549" i="5" s="1"/>
  <c r="AC263" i="1"/>
  <c r="CQ263" s="1"/>
  <c r="AE263"/>
  <c r="AF263"/>
  <c r="CT263" s="1"/>
  <c r="AG263"/>
  <c r="AH263"/>
  <c r="AI263"/>
  <c r="CW263" s="1"/>
  <c r="V263" s="1"/>
  <c r="AJ263"/>
  <c r="CX263" s="1"/>
  <c r="CU263"/>
  <c r="T263" s="1"/>
  <c r="CV263"/>
  <c r="FR263"/>
  <c r="GL263"/>
  <c r="GO263"/>
  <c r="GP263"/>
  <c r="C264"/>
  <c r="D264"/>
  <c r="AC264"/>
  <c r="CQ264" s="1"/>
  <c r="AE264"/>
  <c r="AF264"/>
  <c r="CT264" s="1"/>
  <c r="AG264"/>
  <c r="AH264"/>
  <c r="CV264" s="1"/>
  <c r="U264" s="1"/>
  <c r="AI264"/>
  <c r="CW264" s="1"/>
  <c r="V264" s="1"/>
  <c r="AJ264"/>
  <c r="CX264" s="1"/>
  <c r="W264" s="1"/>
  <c r="CU264"/>
  <c r="T264" s="1"/>
  <c r="FR264"/>
  <c r="GL264"/>
  <c r="GO264"/>
  <c r="GP264"/>
  <c r="C265"/>
  <c r="D265"/>
  <c r="U265"/>
  <c r="AC265"/>
  <c r="AE265"/>
  <c r="AF265"/>
  <c r="CT265" s="1"/>
  <c r="AG265"/>
  <c r="CU265" s="1"/>
  <c r="T265" s="1"/>
  <c r="AH265"/>
  <c r="AI265"/>
  <c r="CW265" s="1"/>
  <c r="V265" s="1"/>
  <c r="AJ265"/>
  <c r="CX265" s="1"/>
  <c r="W265" s="1"/>
  <c r="CQ265"/>
  <c r="CV265"/>
  <c r="FR265"/>
  <c r="GL265"/>
  <c r="GO265"/>
  <c r="GP265"/>
  <c r="I266"/>
  <c r="E567" i="5" s="1"/>
  <c r="AC266" i="1"/>
  <c r="CQ266" s="1"/>
  <c r="AE266"/>
  <c r="AD266" s="1"/>
  <c r="AF266"/>
  <c r="CT266" s="1"/>
  <c r="AG266"/>
  <c r="CU266" s="1"/>
  <c r="AH266"/>
  <c r="AI266"/>
  <c r="AJ266"/>
  <c r="CX266" s="1"/>
  <c r="CV266"/>
  <c r="CW266"/>
  <c r="V266" s="1"/>
  <c r="FR266"/>
  <c r="GL266"/>
  <c r="GO266"/>
  <c r="GP266"/>
  <c r="I267"/>
  <c r="E568" i="5" s="1"/>
  <c r="AC267" i="1"/>
  <c r="AE267"/>
  <c r="CS267" s="1"/>
  <c r="R267" s="1"/>
  <c r="GK267" s="1"/>
  <c r="AF267"/>
  <c r="CT267" s="1"/>
  <c r="AG267"/>
  <c r="CU267" s="1"/>
  <c r="AH267"/>
  <c r="CV267" s="1"/>
  <c r="AI267"/>
  <c r="CW267" s="1"/>
  <c r="V267" s="1"/>
  <c r="AJ267"/>
  <c r="CX267" s="1"/>
  <c r="W267" s="1"/>
  <c r="FR267"/>
  <c r="GL267"/>
  <c r="GO267"/>
  <c r="GP267"/>
  <c r="C268"/>
  <c r="D268"/>
  <c r="AC268"/>
  <c r="AE268"/>
  <c r="CS268" s="1"/>
  <c r="H573" i="5" s="1"/>
  <c r="R573" s="1"/>
  <c r="AF268" i="1"/>
  <c r="CT268" s="1"/>
  <c r="AG268"/>
  <c r="CU268" s="1"/>
  <c r="T268" s="1"/>
  <c r="AH268"/>
  <c r="CV268" s="1"/>
  <c r="U268" s="1"/>
  <c r="AI268"/>
  <c r="CW268" s="1"/>
  <c r="V268" s="1"/>
  <c r="AJ268"/>
  <c r="CX268" s="1"/>
  <c r="W268" s="1"/>
  <c r="FR268"/>
  <c r="GL268"/>
  <c r="GO268"/>
  <c r="GP268"/>
  <c r="I269"/>
  <c r="E578" i="5" s="1"/>
  <c r="AC269" i="1"/>
  <c r="AE269"/>
  <c r="AD269" s="1"/>
  <c r="CR269" s="1"/>
  <c r="AF269"/>
  <c r="AG269"/>
  <c r="CU269" s="1"/>
  <c r="T269" s="1"/>
  <c r="AH269"/>
  <c r="CV269" s="1"/>
  <c r="AI269"/>
  <c r="AJ269"/>
  <c r="CX269" s="1"/>
  <c r="CQ269"/>
  <c r="P269" s="1"/>
  <c r="CT269"/>
  <c r="CW269"/>
  <c r="FR269"/>
  <c r="GL269"/>
  <c r="GO269"/>
  <c r="GP269"/>
  <c r="I270"/>
  <c r="E579" i="5" s="1"/>
  <c r="AC270" i="1"/>
  <c r="CQ270" s="1"/>
  <c r="AE270"/>
  <c r="AF270"/>
  <c r="CT270" s="1"/>
  <c r="AG270"/>
  <c r="CU270" s="1"/>
  <c r="T270" s="1"/>
  <c r="AH270"/>
  <c r="CV270" s="1"/>
  <c r="U270" s="1"/>
  <c r="AI270"/>
  <c r="CW270" s="1"/>
  <c r="AJ270"/>
  <c r="CX270" s="1"/>
  <c r="W270" s="1"/>
  <c r="FR270"/>
  <c r="GL270"/>
  <c r="GO270"/>
  <c r="GP270"/>
  <c r="C271"/>
  <c r="D271"/>
  <c r="AC271"/>
  <c r="CQ271" s="1"/>
  <c r="AE271"/>
  <c r="CS271" s="1"/>
  <c r="AF271"/>
  <c r="CT271" s="1"/>
  <c r="AG271"/>
  <c r="CU271" s="1"/>
  <c r="T271" s="1"/>
  <c r="AH271"/>
  <c r="CV271" s="1"/>
  <c r="U271" s="1"/>
  <c r="AI271"/>
  <c r="CW271" s="1"/>
  <c r="V271" s="1"/>
  <c r="AJ271"/>
  <c r="CX271"/>
  <c r="W271" s="1"/>
  <c r="FR271"/>
  <c r="GL271"/>
  <c r="GO271"/>
  <c r="GP271"/>
  <c r="I272"/>
  <c r="E589" i="5" s="1"/>
  <c r="AC272" i="1"/>
  <c r="CQ272" s="1"/>
  <c r="AE272"/>
  <c r="AF272"/>
  <c r="CT272" s="1"/>
  <c r="AG272"/>
  <c r="CU272" s="1"/>
  <c r="T272" s="1"/>
  <c r="AH272"/>
  <c r="AI272"/>
  <c r="CW272" s="1"/>
  <c r="V272" s="1"/>
  <c r="AJ272"/>
  <c r="CX272" s="1"/>
  <c r="CV272"/>
  <c r="U272" s="1"/>
  <c r="FR272"/>
  <c r="GL272"/>
  <c r="GO272"/>
  <c r="GP272"/>
  <c r="I273"/>
  <c r="E590" i="5" s="1"/>
  <c r="AC273" i="1"/>
  <c r="CQ273" s="1"/>
  <c r="AE273"/>
  <c r="AD273" s="1"/>
  <c r="CR273" s="1"/>
  <c r="AF273"/>
  <c r="CT273" s="1"/>
  <c r="AG273"/>
  <c r="CU273" s="1"/>
  <c r="T273" s="1"/>
  <c r="AH273"/>
  <c r="CV273" s="1"/>
  <c r="U273" s="1"/>
  <c r="AI273"/>
  <c r="AJ273"/>
  <c r="CX273" s="1"/>
  <c r="CW273"/>
  <c r="V273" s="1"/>
  <c r="FR273"/>
  <c r="GL273"/>
  <c r="GO273"/>
  <c r="GP273"/>
  <c r="C274"/>
  <c r="D274"/>
  <c r="AC274"/>
  <c r="CQ274" s="1"/>
  <c r="AE274"/>
  <c r="AD274" s="1"/>
  <c r="CR274" s="1"/>
  <c r="AF274"/>
  <c r="CT274" s="1"/>
  <c r="AG274"/>
  <c r="CU274" s="1"/>
  <c r="T274" s="1"/>
  <c r="AH274"/>
  <c r="CV274" s="1"/>
  <c r="U274" s="1"/>
  <c r="AI274"/>
  <c r="CW274" s="1"/>
  <c r="V274" s="1"/>
  <c r="AJ274"/>
  <c r="CX274" s="1"/>
  <c r="W274" s="1"/>
  <c r="FR274"/>
  <c r="GL274"/>
  <c r="GO274"/>
  <c r="GP274"/>
  <c r="C275"/>
  <c r="D275"/>
  <c r="AC275"/>
  <c r="CQ275" s="1"/>
  <c r="AE275"/>
  <c r="AD275" s="1"/>
  <c r="CR275" s="1"/>
  <c r="AF275"/>
  <c r="CT275" s="1"/>
  <c r="AG275"/>
  <c r="CU275" s="1"/>
  <c r="T275" s="1"/>
  <c r="AH275"/>
  <c r="AI275"/>
  <c r="AJ275"/>
  <c r="CX275" s="1"/>
  <c r="W275" s="1"/>
  <c r="CS275"/>
  <c r="R275" s="1"/>
  <c r="GK275" s="1"/>
  <c r="CV275"/>
  <c r="U275" s="1"/>
  <c r="CW275"/>
  <c r="V275" s="1"/>
  <c r="FR275"/>
  <c r="GL275"/>
  <c r="GO275"/>
  <c r="GP275"/>
  <c r="I276"/>
  <c r="E607" i="5" s="1"/>
  <c r="AC276" i="1"/>
  <c r="AE276"/>
  <c r="AD276" s="1"/>
  <c r="CR276" s="1"/>
  <c r="AF276"/>
  <c r="CT276" s="1"/>
  <c r="AG276"/>
  <c r="CU276" s="1"/>
  <c r="T276" s="1"/>
  <c r="AH276"/>
  <c r="CV276" s="1"/>
  <c r="AI276"/>
  <c r="CW276" s="1"/>
  <c r="V276" s="1"/>
  <c r="AJ276"/>
  <c r="CS276"/>
  <c r="R276" s="1"/>
  <c r="GK276" s="1"/>
  <c r="CX276"/>
  <c r="FR276"/>
  <c r="GL276"/>
  <c r="GO276"/>
  <c r="GP276"/>
  <c r="I277"/>
  <c r="E608" i="5" s="1"/>
  <c r="AC277" i="1"/>
  <c r="AE277"/>
  <c r="CS277" s="1"/>
  <c r="AF277"/>
  <c r="CT277" s="1"/>
  <c r="AG277"/>
  <c r="CU277" s="1"/>
  <c r="AH277"/>
  <c r="CV277" s="1"/>
  <c r="AI277"/>
  <c r="CW277" s="1"/>
  <c r="AJ277"/>
  <c r="CQ277"/>
  <c r="CX277"/>
  <c r="W277" s="1"/>
  <c r="FR277"/>
  <c r="GL277"/>
  <c r="GO277"/>
  <c r="GP277"/>
  <c r="I278"/>
  <c r="E609" i="5" s="1"/>
  <c r="AC278" i="1"/>
  <c r="CQ278" s="1"/>
  <c r="AE278"/>
  <c r="AF278"/>
  <c r="CT278" s="1"/>
  <c r="AG278"/>
  <c r="AH278"/>
  <c r="CV278" s="1"/>
  <c r="U278" s="1"/>
  <c r="AI278"/>
  <c r="CW278" s="1"/>
  <c r="V278" s="1"/>
  <c r="AJ278"/>
  <c r="CX278" s="1"/>
  <c r="W278" s="1"/>
  <c r="CU278"/>
  <c r="T278" s="1"/>
  <c r="FR278"/>
  <c r="GL278"/>
  <c r="GO278"/>
  <c r="GP278"/>
  <c r="I279"/>
  <c r="E610" i="5" s="1"/>
  <c r="AC279" i="1"/>
  <c r="CQ279" s="1"/>
  <c r="AE279"/>
  <c r="AD279" s="1"/>
  <c r="CR279" s="1"/>
  <c r="AF279"/>
  <c r="CT279" s="1"/>
  <c r="AG279"/>
  <c r="CU279" s="1"/>
  <c r="AH279"/>
  <c r="AI279"/>
  <c r="AJ279"/>
  <c r="CX279" s="1"/>
  <c r="CS279"/>
  <c r="CV279"/>
  <c r="CW279"/>
  <c r="FR279"/>
  <c r="GL279"/>
  <c r="GO279"/>
  <c r="GP279"/>
  <c r="I280"/>
  <c r="E611" i="5" s="1"/>
  <c r="AC280" i="1"/>
  <c r="AE280"/>
  <c r="CS280" s="1"/>
  <c r="R280" s="1"/>
  <c r="GK280" s="1"/>
  <c r="AF280"/>
  <c r="CT280" s="1"/>
  <c r="AG280"/>
  <c r="CU280" s="1"/>
  <c r="AH280"/>
  <c r="CV280" s="1"/>
  <c r="U280" s="1"/>
  <c r="AI280"/>
  <c r="AJ280"/>
  <c r="CX280" s="1"/>
  <c r="W280" s="1"/>
  <c r="CW280"/>
  <c r="V280" s="1"/>
  <c r="FR280"/>
  <c r="GL280"/>
  <c r="GO280"/>
  <c r="GP280"/>
  <c r="C281"/>
  <c r="D281"/>
  <c r="AC281"/>
  <c r="AE281"/>
  <c r="AD281" s="1"/>
  <c r="CR281" s="1"/>
  <c r="AF281"/>
  <c r="CT281" s="1"/>
  <c r="AG281"/>
  <c r="CU281" s="1"/>
  <c r="T281" s="1"/>
  <c r="AH281"/>
  <c r="CV281" s="1"/>
  <c r="U281" s="1"/>
  <c r="AI281"/>
  <c r="AJ281"/>
  <c r="CX281" s="1"/>
  <c r="W281" s="1"/>
  <c r="CS281"/>
  <c r="H616" i="5" s="1"/>
  <c r="R616" s="1"/>
  <c r="CW281" i="1"/>
  <c r="V281" s="1"/>
  <c r="FR281"/>
  <c r="GL281"/>
  <c r="GO281"/>
  <c r="GP281"/>
  <c r="AC282"/>
  <c r="CQ282" s="1"/>
  <c r="AE282"/>
  <c r="AF282"/>
  <c r="CT282" s="1"/>
  <c r="AG282"/>
  <c r="AH282"/>
  <c r="CV282" s="1"/>
  <c r="U282" s="1"/>
  <c r="L624" i="5" s="1"/>
  <c r="Q624" s="1"/>
  <c r="AI282" i="1"/>
  <c r="CW282" s="1"/>
  <c r="V282" s="1"/>
  <c r="AJ282"/>
  <c r="CX282" s="1"/>
  <c r="W282" s="1"/>
  <c r="CU282"/>
  <c r="T282" s="1"/>
  <c r="FR282"/>
  <c r="GL282"/>
  <c r="GO282"/>
  <c r="GP282"/>
  <c r="C283"/>
  <c r="D283"/>
  <c r="AC283"/>
  <c r="CQ283" s="1"/>
  <c r="AE283"/>
  <c r="AF283"/>
  <c r="CT283" s="1"/>
  <c r="AG283"/>
  <c r="AH283"/>
  <c r="CV283" s="1"/>
  <c r="U283" s="1"/>
  <c r="AI283"/>
  <c r="CW283" s="1"/>
  <c r="V283" s="1"/>
  <c r="AJ283"/>
  <c r="CX283" s="1"/>
  <c r="W283" s="1"/>
  <c r="CU283"/>
  <c r="T283" s="1"/>
  <c r="FR283"/>
  <c r="GL283"/>
  <c r="GN283"/>
  <c r="GP283"/>
  <c r="I284"/>
  <c r="E633" i="5" s="1"/>
  <c r="AC284" i="1"/>
  <c r="CQ284" s="1"/>
  <c r="AE284"/>
  <c r="AD284" s="1"/>
  <c r="CR284" s="1"/>
  <c r="AF284"/>
  <c r="CT284" s="1"/>
  <c r="AG284"/>
  <c r="CU284" s="1"/>
  <c r="T284" s="1"/>
  <c r="AH284"/>
  <c r="AI284"/>
  <c r="CW284" s="1"/>
  <c r="AJ284"/>
  <c r="CX284" s="1"/>
  <c r="CV284"/>
  <c r="U284" s="1"/>
  <c r="FR284"/>
  <c r="GL284"/>
  <c r="GN284"/>
  <c r="GP284"/>
  <c r="I285"/>
  <c r="E634" i="5" s="1"/>
  <c r="AC285" i="1"/>
  <c r="AE285"/>
  <c r="CS285" s="1"/>
  <c r="R285" s="1"/>
  <c r="GK285" s="1"/>
  <c r="AF285"/>
  <c r="CT285" s="1"/>
  <c r="AG285"/>
  <c r="CU285" s="1"/>
  <c r="AH285"/>
  <c r="CV285" s="1"/>
  <c r="AI285"/>
  <c r="AJ285"/>
  <c r="CX285" s="1"/>
  <c r="W285" s="1"/>
  <c r="CW285"/>
  <c r="V285" s="1"/>
  <c r="FR285"/>
  <c r="GL285"/>
  <c r="GN285"/>
  <c r="GP285"/>
  <c r="I286"/>
  <c r="E635" i="5" s="1"/>
  <c r="AC286" i="1"/>
  <c r="AE286"/>
  <c r="CS286" s="1"/>
  <c r="AF286"/>
  <c r="CT286" s="1"/>
  <c r="AG286"/>
  <c r="CU286" s="1"/>
  <c r="T286" s="1"/>
  <c r="AH286"/>
  <c r="CV286" s="1"/>
  <c r="AI286"/>
  <c r="CW286" s="1"/>
  <c r="AJ286"/>
  <c r="CQ286"/>
  <c r="CX286"/>
  <c r="FR286"/>
  <c r="GL286"/>
  <c r="GN286"/>
  <c r="GP286"/>
  <c r="I287"/>
  <c r="E636" i="5" s="1"/>
  <c r="AC287" i="1"/>
  <c r="CQ287" s="1"/>
  <c r="AE287"/>
  <c r="AF287"/>
  <c r="CT287" s="1"/>
  <c r="AG287"/>
  <c r="CU287" s="1"/>
  <c r="T287" s="1"/>
  <c r="AH287"/>
  <c r="AI287"/>
  <c r="CW287" s="1"/>
  <c r="AJ287"/>
  <c r="CX287" s="1"/>
  <c r="CV287"/>
  <c r="FR287"/>
  <c r="GL287"/>
  <c r="GN287"/>
  <c r="GP287"/>
  <c r="C288"/>
  <c r="D288"/>
  <c r="AC288"/>
  <c r="AE288"/>
  <c r="AF288"/>
  <c r="CT288" s="1"/>
  <c r="AG288"/>
  <c r="CU288" s="1"/>
  <c r="T288" s="1"/>
  <c r="AH288"/>
  <c r="AI288"/>
  <c r="CW288" s="1"/>
  <c r="V288" s="1"/>
  <c r="AJ288"/>
  <c r="CX288" s="1"/>
  <c r="W288" s="1"/>
  <c r="CQ288"/>
  <c r="CV288"/>
  <c r="U288" s="1"/>
  <c r="FR288"/>
  <c r="GL288"/>
  <c r="GN288"/>
  <c r="GP288"/>
  <c r="I289"/>
  <c r="E646" i="5" s="1"/>
  <c r="AC289" i="1"/>
  <c r="CQ289" s="1"/>
  <c r="AE289"/>
  <c r="AD289" s="1"/>
  <c r="CR289" s="1"/>
  <c r="AF289"/>
  <c r="CT289" s="1"/>
  <c r="AG289"/>
  <c r="CU289" s="1"/>
  <c r="T289" s="1"/>
  <c r="AH289"/>
  <c r="AI289"/>
  <c r="CW289" s="1"/>
  <c r="AJ289"/>
  <c r="CX289" s="1"/>
  <c r="CV289"/>
  <c r="FR289"/>
  <c r="GL289"/>
  <c r="GN289"/>
  <c r="GP289"/>
  <c r="C290"/>
  <c r="D290"/>
  <c r="AC290"/>
  <c r="CQ290" s="1"/>
  <c r="AD290"/>
  <c r="CR290" s="1"/>
  <c r="H650" i="5" s="1"/>
  <c r="AE290" i="1"/>
  <c r="AF290"/>
  <c r="CT290" s="1"/>
  <c r="AG290"/>
  <c r="CU290" s="1"/>
  <c r="T290" s="1"/>
  <c r="AH290"/>
  <c r="CV290" s="1"/>
  <c r="U290" s="1"/>
  <c r="AI290"/>
  <c r="AJ290"/>
  <c r="CX290" s="1"/>
  <c r="W290" s="1"/>
  <c r="CS290"/>
  <c r="R290" s="1"/>
  <c r="GK290" s="1"/>
  <c r="CW290"/>
  <c r="V290" s="1"/>
  <c r="FR290"/>
  <c r="GL290"/>
  <c r="GO290"/>
  <c r="GP290"/>
  <c r="I291"/>
  <c r="E655" i="5" s="1"/>
  <c r="AC291" i="1"/>
  <c r="AE291"/>
  <c r="AD291" s="1"/>
  <c r="CR291" s="1"/>
  <c r="Q291" s="1"/>
  <c r="AF291"/>
  <c r="CT291" s="1"/>
  <c r="AG291"/>
  <c r="CU291" s="1"/>
  <c r="T291" s="1"/>
  <c r="AH291"/>
  <c r="CV291" s="1"/>
  <c r="AI291"/>
  <c r="AJ291"/>
  <c r="CX291" s="1"/>
  <c r="W291" s="1"/>
  <c r="CW291"/>
  <c r="V291" s="1"/>
  <c r="FR291"/>
  <c r="GL291"/>
  <c r="GN291"/>
  <c r="GP291"/>
  <c r="C292"/>
  <c r="D292"/>
  <c r="AC292"/>
  <c r="AE292"/>
  <c r="CS292" s="1"/>
  <c r="H660" i="5" s="1"/>
  <c r="R660" s="1"/>
  <c r="AF292" i="1"/>
  <c r="CT292" s="1"/>
  <c r="AG292"/>
  <c r="CU292" s="1"/>
  <c r="T292" s="1"/>
  <c r="AH292"/>
  <c r="CV292" s="1"/>
  <c r="U292" s="1"/>
  <c r="AI292"/>
  <c r="AJ292"/>
  <c r="CX292" s="1"/>
  <c r="W292" s="1"/>
  <c r="CW292"/>
  <c r="V292" s="1"/>
  <c r="FR292"/>
  <c r="GL292"/>
  <c r="GO292"/>
  <c r="GP292"/>
  <c r="I293"/>
  <c r="E665" i="5" s="1"/>
  <c r="AC293" i="1"/>
  <c r="AD293"/>
  <c r="CR293" s="1"/>
  <c r="AE293"/>
  <c r="CS293" s="1"/>
  <c r="AF293"/>
  <c r="CT293" s="1"/>
  <c r="AG293"/>
  <c r="CU293" s="1"/>
  <c r="AH293"/>
  <c r="CV293" s="1"/>
  <c r="AI293"/>
  <c r="CW293" s="1"/>
  <c r="AJ293"/>
  <c r="CX293" s="1"/>
  <c r="W293" s="1"/>
  <c r="CQ293"/>
  <c r="FR293"/>
  <c r="GL293"/>
  <c r="GO293"/>
  <c r="GP293"/>
  <c r="I294"/>
  <c r="E666" i="5" s="1"/>
  <c r="AC294" i="1"/>
  <c r="CQ294" s="1"/>
  <c r="AE294"/>
  <c r="AF294"/>
  <c r="CT294" s="1"/>
  <c r="AG294"/>
  <c r="AH294"/>
  <c r="CV294" s="1"/>
  <c r="AI294"/>
  <c r="CW294" s="1"/>
  <c r="AJ294"/>
  <c r="CX294" s="1"/>
  <c r="CU294"/>
  <c r="T294" s="1"/>
  <c r="FR294"/>
  <c r="GL294"/>
  <c r="GO294"/>
  <c r="GP294"/>
  <c r="I295"/>
  <c r="E667" i="5" s="1"/>
  <c r="AC295" i="1"/>
  <c r="CQ295" s="1"/>
  <c r="AE295"/>
  <c r="AD295" s="1"/>
  <c r="CR295" s="1"/>
  <c r="Q295" s="1"/>
  <c r="AF295"/>
  <c r="CT295" s="1"/>
  <c r="AG295"/>
  <c r="CU295" s="1"/>
  <c r="T295" s="1"/>
  <c r="AH295"/>
  <c r="CV295" s="1"/>
  <c r="U295" s="1"/>
  <c r="AI295"/>
  <c r="CW295" s="1"/>
  <c r="V295" s="1"/>
  <c r="AJ295"/>
  <c r="CX295" s="1"/>
  <c r="FR295"/>
  <c r="GL295"/>
  <c r="GO295"/>
  <c r="GP295"/>
  <c r="I296"/>
  <c r="E668" i="5" s="1"/>
  <c r="AC296" i="1"/>
  <c r="AD296"/>
  <c r="CR296" s="1"/>
  <c r="AE296"/>
  <c r="CS296" s="1"/>
  <c r="AF296"/>
  <c r="CT296" s="1"/>
  <c r="AG296"/>
  <c r="CU296" s="1"/>
  <c r="AH296"/>
  <c r="CV296" s="1"/>
  <c r="AI296"/>
  <c r="AJ296"/>
  <c r="CW296"/>
  <c r="CX296"/>
  <c r="W296" s="1"/>
  <c r="FR296"/>
  <c r="GL296"/>
  <c r="GO296"/>
  <c r="GP296"/>
  <c r="C297"/>
  <c r="D297"/>
  <c r="AC297"/>
  <c r="AD297"/>
  <c r="CR297" s="1"/>
  <c r="AE297"/>
  <c r="AF297"/>
  <c r="AG297"/>
  <c r="CU297" s="1"/>
  <c r="T297" s="1"/>
  <c r="AH297"/>
  <c r="CV297" s="1"/>
  <c r="U297" s="1"/>
  <c r="AI297"/>
  <c r="AJ297"/>
  <c r="CS297"/>
  <c r="H673" i="5" s="1"/>
  <c r="R673" s="1"/>
  <c r="CT297" i="1"/>
  <c r="CW297"/>
  <c r="V297" s="1"/>
  <c r="CX297"/>
  <c r="W297" s="1"/>
  <c r="FR297"/>
  <c r="GL297"/>
  <c r="GO297"/>
  <c r="GP297"/>
  <c r="I298"/>
  <c r="E678" i="5" s="1"/>
  <c r="AC298" i="1"/>
  <c r="CQ298" s="1"/>
  <c r="AE298"/>
  <c r="CS298" s="1"/>
  <c r="AF298"/>
  <c r="CT298" s="1"/>
  <c r="AG298"/>
  <c r="CU298" s="1"/>
  <c r="T298" s="1"/>
  <c r="AH298"/>
  <c r="CV298" s="1"/>
  <c r="AI298"/>
  <c r="CW298" s="1"/>
  <c r="AJ298"/>
  <c r="CX298"/>
  <c r="W298" s="1"/>
  <c r="FR298"/>
  <c r="GL298"/>
  <c r="GO298"/>
  <c r="GP298"/>
  <c r="C299"/>
  <c r="D299"/>
  <c r="AC299"/>
  <c r="AE299"/>
  <c r="CS299" s="1"/>
  <c r="AF299"/>
  <c r="CT299" s="1"/>
  <c r="AG299"/>
  <c r="CU299" s="1"/>
  <c r="T299" s="1"/>
  <c r="AH299"/>
  <c r="CV299" s="1"/>
  <c r="U299" s="1"/>
  <c r="AI299"/>
  <c r="CW299" s="1"/>
  <c r="V299" s="1"/>
  <c r="AJ299"/>
  <c r="CQ299"/>
  <c r="P299" s="1"/>
  <c r="CX299"/>
  <c r="W299" s="1"/>
  <c r="FR299"/>
  <c r="GL299"/>
  <c r="GO299"/>
  <c r="GP299"/>
  <c r="I300"/>
  <c r="E688" i="5" s="1"/>
  <c r="AC300" i="1"/>
  <c r="CQ300" s="1"/>
  <c r="AE300"/>
  <c r="AF300"/>
  <c r="CT300" s="1"/>
  <c r="AG300"/>
  <c r="AH300"/>
  <c r="CV300" s="1"/>
  <c r="U300" s="1"/>
  <c r="AI300"/>
  <c r="CW300" s="1"/>
  <c r="AJ300"/>
  <c r="CX300" s="1"/>
  <c r="W300" s="1"/>
  <c r="CU300"/>
  <c r="T300" s="1"/>
  <c r="FR300"/>
  <c r="GL300"/>
  <c r="GO300"/>
  <c r="GP300"/>
  <c r="C301"/>
  <c r="D301"/>
  <c r="AC301"/>
  <c r="CQ301" s="1"/>
  <c r="AE301"/>
  <c r="AF301"/>
  <c r="CT301" s="1"/>
  <c r="AG301"/>
  <c r="AH301"/>
  <c r="CV301" s="1"/>
  <c r="U301" s="1"/>
  <c r="AI301"/>
  <c r="CW301" s="1"/>
  <c r="V301" s="1"/>
  <c r="AJ301"/>
  <c r="CX301" s="1"/>
  <c r="W301" s="1"/>
  <c r="CU301"/>
  <c r="T301" s="1"/>
  <c r="FR301"/>
  <c r="GL301"/>
  <c r="GO301"/>
  <c r="GP301"/>
  <c r="I302"/>
  <c r="E698" i="5" s="1"/>
  <c r="AC302" i="1"/>
  <c r="CQ302" s="1"/>
  <c r="AE302"/>
  <c r="AD302" s="1"/>
  <c r="CR302" s="1"/>
  <c r="AF302"/>
  <c r="CT302" s="1"/>
  <c r="AG302"/>
  <c r="CU302" s="1"/>
  <c r="AH302"/>
  <c r="AI302"/>
  <c r="AJ302"/>
  <c r="CX302" s="1"/>
  <c r="CV302"/>
  <c r="CW302"/>
  <c r="FR302"/>
  <c r="GL302"/>
  <c r="GO302"/>
  <c r="GP302"/>
  <c r="C303"/>
  <c r="D303"/>
  <c r="AC303"/>
  <c r="CQ303" s="1"/>
  <c r="AD303"/>
  <c r="CR303" s="1"/>
  <c r="H702" i="5" s="1"/>
  <c r="AE303" i="1"/>
  <c r="AF303"/>
  <c r="CT303" s="1"/>
  <c r="AG303"/>
  <c r="CU303" s="1"/>
  <c r="T303" s="1"/>
  <c r="AH303"/>
  <c r="CV303" s="1"/>
  <c r="U303" s="1"/>
  <c r="AI303"/>
  <c r="AJ303"/>
  <c r="CX303" s="1"/>
  <c r="W303" s="1"/>
  <c r="CS303"/>
  <c r="H703" i="5" s="1"/>
  <c r="R703" s="1"/>
  <c r="CW303" i="1"/>
  <c r="V303" s="1"/>
  <c r="FR303"/>
  <c r="GL303"/>
  <c r="GO303"/>
  <c r="GP303"/>
  <c r="I304"/>
  <c r="E708" i="5" s="1"/>
  <c r="AC304" i="1"/>
  <c r="AE304"/>
  <c r="CS304" s="1"/>
  <c r="R304" s="1"/>
  <c r="GK304" s="1"/>
  <c r="AF304"/>
  <c r="CT304" s="1"/>
  <c r="AG304"/>
  <c r="CU304" s="1"/>
  <c r="T304" s="1"/>
  <c r="AH304"/>
  <c r="CV304" s="1"/>
  <c r="U304" s="1"/>
  <c r="AI304"/>
  <c r="AJ304"/>
  <c r="CX304" s="1"/>
  <c r="W304" s="1"/>
  <c r="CW304"/>
  <c r="V304" s="1"/>
  <c r="FR304"/>
  <c r="GL304"/>
  <c r="GO304"/>
  <c r="GP304"/>
  <c r="C305"/>
  <c r="D305"/>
  <c r="AC305"/>
  <c r="AE305"/>
  <c r="AD305" s="1"/>
  <c r="CR305" s="1"/>
  <c r="AF305"/>
  <c r="CT305" s="1"/>
  <c r="AG305"/>
  <c r="CU305" s="1"/>
  <c r="T305" s="1"/>
  <c r="AH305"/>
  <c r="CV305" s="1"/>
  <c r="U305" s="1"/>
  <c r="AI305"/>
  <c r="AJ305"/>
  <c r="CW305"/>
  <c r="V305" s="1"/>
  <c r="CX305"/>
  <c r="W305" s="1"/>
  <c r="FR305"/>
  <c r="GL305"/>
  <c r="GO305"/>
  <c r="GP305"/>
  <c r="I306"/>
  <c r="E718" i="5" s="1"/>
  <c r="AC306" i="1"/>
  <c r="AE306"/>
  <c r="CS306" s="1"/>
  <c r="AF306"/>
  <c r="CT306" s="1"/>
  <c r="AG306"/>
  <c r="CU306" s="1"/>
  <c r="AH306"/>
  <c r="CV306" s="1"/>
  <c r="AI306"/>
  <c r="CW306" s="1"/>
  <c r="AJ306"/>
  <c r="CQ306"/>
  <c r="CX306"/>
  <c r="W306" s="1"/>
  <c r="FR306"/>
  <c r="GL306"/>
  <c r="GO306"/>
  <c r="GP306"/>
  <c r="C307"/>
  <c r="D307"/>
  <c r="AC307"/>
  <c r="AD307"/>
  <c r="CR307" s="1"/>
  <c r="AE307"/>
  <c r="AF307"/>
  <c r="CT307" s="1"/>
  <c r="AG307"/>
  <c r="CU307" s="1"/>
  <c r="T307" s="1"/>
  <c r="AH307"/>
  <c r="CV307" s="1"/>
  <c r="U307" s="1"/>
  <c r="AI307"/>
  <c r="AJ307"/>
  <c r="CX307" s="1"/>
  <c r="W307" s="1"/>
  <c r="CQ307"/>
  <c r="P307" s="1"/>
  <c r="CS307"/>
  <c r="H723" i="5" s="1"/>
  <c r="R723" s="1"/>
  <c r="CW307" i="1"/>
  <c r="V307" s="1"/>
  <c r="FR307"/>
  <c r="GL307"/>
  <c r="GO307"/>
  <c r="GP307"/>
  <c r="I308"/>
  <c r="E728" i="5" s="1"/>
  <c r="U308" i="1"/>
  <c r="AC308"/>
  <c r="AE308"/>
  <c r="AF308"/>
  <c r="AG308"/>
  <c r="CU308" s="1"/>
  <c r="T308" s="1"/>
  <c r="AH308"/>
  <c r="AI308"/>
  <c r="CW308" s="1"/>
  <c r="V308" s="1"/>
  <c r="AJ308"/>
  <c r="CT308"/>
  <c r="CV308"/>
  <c r="CX308"/>
  <c r="W308" s="1"/>
  <c r="FR308"/>
  <c r="GL308"/>
  <c r="GO308"/>
  <c r="GP308"/>
  <c r="I309"/>
  <c r="E729" i="5" s="1"/>
  <c r="AC309" i="1"/>
  <c r="CQ309" s="1"/>
  <c r="AE309"/>
  <c r="AD309" s="1"/>
  <c r="CR309" s="1"/>
  <c r="AF309"/>
  <c r="CT309" s="1"/>
  <c r="AG309"/>
  <c r="CU309" s="1"/>
  <c r="AH309"/>
  <c r="AI309"/>
  <c r="AJ309"/>
  <c r="CX309" s="1"/>
  <c r="W309" s="1"/>
  <c r="CS309"/>
  <c r="R309" s="1"/>
  <c r="GK309" s="1"/>
  <c r="CV309"/>
  <c r="U309" s="1"/>
  <c r="CW309"/>
  <c r="FR309"/>
  <c r="GL309"/>
  <c r="GO309"/>
  <c r="GP309"/>
  <c r="C310"/>
  <c r="D310"/>
  <c r="AC310"/>
  <c r="CQ310" s="1"/>
  <c r="AE310"/>
  <c r="AD310" s="1"/>
  <c r="CR310" s="1"/>
  <c r="AF310"/>
  <c r="CT310" s="1"/>
  <c r="AG310"/>
  <c r="AH310"/>
  <c r="CV310" s="1"/>
  <c r="U310" s="1"/>
  <c r="AI310"/>
  <c r="CW310" s="1"/>
  <c r="V310" s="1"/>
  <c r="AJ310"/>
  <c r="CX310" s="1"/>
  <c r="W310" s="1"/>
  <c r="CU310"/>
  <c r="T310" s="1"/>
  <c r="FR310"/>
  <c r="GL310"/>
  <c r="GO310"/>
  <c r="GP310"/>
  <c r="I311"/>
  <c r="E738" i="5" s="1"/>
  <c r="AC311" i="1"/>
  <c r="AE311"/>
  <c r="AD311" s="1"/>
  <c r="CR311" s="1"/>
  <c r="Q311" s="1"/>
  <c r="AF311"/>
  <c r="CT311" s="1"/>
  <c r="AG311"/>
  <c r="CU311" s="1"/>
  <c r="T311" s="1"/>
  <c r="AH311"/>
  <c r="AI311"/>
  <c r="CW311" s="1"/>
  <c r="V311" s="1"/>
  <c r="AJ311"/>
  <c r="CX311" s="1"/>
  <c r="W311" s="1"/>
  <c r="CV311"/>
  <c r="U311" s="1"/>
  <c r="FR311"/>
  <c r="GL311"/>
  <c r="GO311"/>
  <c r="GP311"/>
  <c r="C312"/>
  <c r="D312"/>
  <c r="AC312"/>
  <c r="AE312"/>
  <c r="AD312" s="1"/>
  <c r="CR312" s="1"/>
  <c r="AF312"/>
  <c r="CT312" s="1"/>
  <c r="AG312"/>
  <c r="CU312" s="1"/>
  <c r="T312" s="1"/>
  <c r="AH312"/>
  <c r="AI312"/>
  <c r="CW312" s="1"/>
  <c r="V312" s="1"/>
  <c r="AJ312"/>
  <c r="CX312" s="1"/>
  <c r="W312" s="1"/>
  <c r="CV312"/>
  <c r="U312" s="1"/>
  <c r="FR312"/>
  <c r="GL312"/>
  <c r="GN312"/>
  <c r="GP312"/>
  <c r="I313"/>
  <c r="E748" i="5" s="1"/>
  <c r="AC313" i="1"/>
  <c r="AD313"/>
  <c r="CR313" s="1"/>
  <c r="AE313"/>
  <c r="AF313"/>
  <c r="CT313" s="1"/>
  <c r="AG313"/>
  <c r="AH313"/>
  <c r="CV313" s="1"/>
  <c r="AI313"/>
  <c r="AJ313"/>
  <c r="CX313" s="1"/>
  <c r="W313" s="1"/>
  <c r="CQ313"/>
  <c r="CS313"/>
  <c r="CU313"/>
  <c r="CW313"/>
  <c r="V313" s="1"/>
  <c r="FR313"/>
  <c r="GL313"/>
  <c r="GN313"/>
  <c r="GP313"/>
  <c r="I314"/>
  <c r="E749" i="5" s="1"/>
  <c r="AC314" i="1"/>
  <c r="CQ314" s="1"/>
  <c r="AE314"/>
  <c r="AF314"/>
  <c r="CT314" s="1"/>
  <c r="AG314"/>
  <c r="AH314"/>
  <c r="AI314"/>
  <c r="CW314" s="1"/>
  <c r="V314" s="1"/>
  <c r="AJ314"/>
  <c r="CX314" s="1"/>
  <c r="CU314"/>
  <c r="T314" s="1"/>
  <c r="CV314"/>
  <c r="FR314"/>
  <c r="GL314"/>
  <c r="GN314"/>
  <c r="GP314"/>
  <c r="I315"/>
  <c r="E750" i="5" s="1"/>
  <c r="AC315" i="1"/>
  <c r="CQ315" s="1"/>
  <c r="AE315"/>
  <c r="AD315" s="1"/>
  <c r="CR315" s="1"/>
  <c r="AF315"/>
  <c r="CT315" s="1"/>
  <c r="AG315"/>
  <c r="CU315" s="1"/>
  <c r="AH315"/>
  <c r="AI315"/>
  <c r="CW315" s="1"/>
  <c r="V315" s="1"/>
  <c r="AJ315"/>
  <c r="CX315" s="1"/>
  <c r="CV315"/>
  <c r="FR315"/>
  <c r="GL315"/>
  <c r="GN315"/>
  <c r="GP315"/>
  <c r="I316"/>
  <c r="E751" i="5" s="1"/>
  <c r="AC316" i="1"/>
  <c r="AD316"/>
  <c r="CR316" s="1"/>
  <c r="Q316" s="1"/>
  <c r="AE316"/>
  <c r="AF316"/>
  <c r="CT316" s="1"/>
  <c r="S316" s="1"/>
  <c r="AG316"/>
  <c r="CU316" s="1"/>
  <c r="AH316"/>
  <c r="CV316" s="1"/>
  <c r="U316" s="1"/>
  <c r="AI316"/>
  <c r="AJ316"/>
  <c r="CX316" s="1"/>
  <c r="W316" s="1"/>
  <c r="CS316"/>
  <c r="CW316"/>
  <c r="V316" s="1"/>
  <c r="FR316"/>
  <c r="GL316"/>
  <c r="GN316"/>
  <c r="GP316"/>
  <c r="I317"/>
  <c r="E752" i="5" s="1"/>
  <c r="AC317" i="1"/>
  <c r="AE317"/>
  <c r="AD317" s="1"/>
  <c r="CR317" s="1"/>
  <c r="Q317" s="1"/>
  <c r="AF317"/>
  <c r="AG317"/>
  <c r="CU317" s="1"/>
  <c r="T317" s="1"/>
  <c r="AH317"/>
  <c r="CV317" s="1"/>
  <c r="AI317"/>
  <c r="AJ317"/>
  <c r="CX317" s="1"/>
  <c r="CQ317"/>
  <c r="P317" s="1"/>
  <c r="CT317"/>
  <c r="CW317"/>
  <c r="V317" s="1"/>
  <c r="FR317"/>
  <c r="GL317"/>
  <c r="GN317"/>
  <c r="GP317"/>
  <c r="C318"/>
  <c r="D318"/>
  <c r="AC318"/>
  <c r="CQ318" s="1"/>
  <c r="P318" s="1"/>
  <c r="AE318"/>
  <c r="AD318" s="1"/>
  <c r="CR318" s="1"/>
  <c r="AF318"/>
  <c r="AG318"/>
  <c r="CU318" s="1"/>
  <c r="T318" s="1"/>
  <c r="AH318"/>
  <c r="CV318" s="1"/>
  <c r="U318" s="1"/>
  <c r="AI318"/>
  <c r="CW318" s="1"/>
  <c r="V318" s="1"/>
  <c r="AJ318"/>
  <c r="CX318" s="1"/>
  <c r="W318" s="1"/>
  <c r="CT318"/>
  <c r="FR318"/>
  <c r="GL318"/>
  <c r="GO318"/>
  <c r="GP318"/>
  <c r="I319"/>
  <c r="E761" i="5" s="1"/>
  <c r="AC319" i="1"/>
  <c r="AE319"/>
  <c r="AF319"/>
  <c r="CT319" s="1"/>
  <c r="AG319"/>
  <c r="CU319" s="1"/>
  <c r="AH319"/>
  <c r="AI319"/>
  <c r="CW319" s="1"/>
  <c r="AJ319"/>
  <c r="CX319" s="1"/>
  <c r="CV319"/>
  <c r="U319" s="1"/>
  <c r="FR319"/>
  <c r="GL319"/>
  <c r="GO319"/>
  <c r="GP319"/>
  <c r="I320"/>
  <c r="E762" i="5" s="1"/>
  <c r="AC320" i="1"/>
  <c r="CQ320" s="1"/>
  <c r="AE320"/>
  <c r="AD320" s="1"/>
  <c r="CR320" s="1"/>
  <c r="AF320"/>
  <c r="CT320" s="1"/>
  <c r="AG320"/>
  <c r="AH320"/>
  <c r="CV320" s="1"/>
  <c r="AI320"/>
  <c r="CW320" s="1"/>
  <c r="AJ320"/>
  <c r="CX320" s="1"/>
  <c r="CU320"/>
  <c r="T320" s="1"/>
  <c r="FR320"/>
  <c r="GL320"/>
  <c r="GO320"/>
  <c r="GP320"/>
  <c r="I321"/>
  <c r="E763" i="5" s="1"/>
  <c r="AC321" i="1"/>
  <c r="AE321"/>
  <c r="AD321" s="1"/>
  <c r="CR321" s="1"/>
  <c r="Q321" s="1"/>
  <c r="AF321"/>
  <c r="CT321" s="1"/>
  <c r="AG321"/>
  <c r="CU321" s="1"/>
  <c r="T321" s="1"/>
  <c r="AH321"/>
  <c r="AI321"/>
  <c r="CW321" s="1"/>
  <c r="V321" s="1"/>
  <c r="AJ321"/>
  <c r="CX321" s="1"/>
  <c r="W321" s="1"/>
  <c r="CV321"/>
  <c r="FR321"/>
  <c r="GL321"/>
  <c r="GO321"/>
  <c r="GP321"/>
  <c r="I322"/>
  <c r="E764" i="5" s="1"/>
  <c r="AC322" i="1"/>
  <c r="AE322"/>
  <c r="AD322" s="1"/>
  <c r="CR322" s="1"/>
  <c r="AF322"/>
  <c r="AG322"/>
  <c r="CU322" s="1"/>
  <c r="T322" s="1"/>
  <c r="AH322"/>
  <c r="CV322" s="1"/>
  <c r="AI322"/>
  <c r="CW322" s="1"/>
  <c r="AJ322"/>
  <c r="CQ322"/>
  <c r="CT322"/>
  <c r="CX322"/>
  <c r="FR322"/>
  <c r="GL322"/>
  <c r="GO322"/>
  <c r="GP322"/>
  <c r="I323"/>
  <c r="E765" i="5" s="1"/>
  <c r="AC323" i="1"/>
  <c r="CQ323" s="1"/>
  <c r="AE323"/>
  <c r="AF323"/>
  <c r="CT323" s="1"/>
  <c r="AG323"/>
  <c r="AH323"/>
  <c r="AI323"/>
  <c r="CW323" s="1"/>
  <c r="AJ323"/>
  <c r="CX323" s="1"/>
  <c r="W323" s="1"/>
  <c r="CU323"/>
  <c r="CV323"/>
  <c r="U323" s="1"/>
  <c r="FR323"/>
  <c r="GL323"/>
  <c r="GO323"/>
  <c r="GP323"/>
  <c r="I324"/>
  <c r="E766" i="5" s="1"/>
  <c r="AC324" i="1"/>
  <c r="CQ324" s="1"/>
  <c r="AE324"/>
  <c r="AD324" s="1"/>
  <c r="CR324" s="1"/>
  <c r="AF324"/>
  <c r="CT324" s="1"/>
  <c r="AG324"/>
  <c r="AH324"/>
  <c r="CV324" s="1"/>
  <c r="U324" s="1"/>
  <c r="AI324"/>
  <c r="AJ324"/>
  <c r="CX324" s="1"/>
  <c r="W324" s="1"/>
  <c r="CS324"/>
  <c r="R324" s="1"/>
  <c r="GK324" s="1"/>
  <c r="CU324"/>
  <c r="CW324"/>
  <c r="V324" s="1"/>
  <c r="FR324"/>
  <c r="GL324"/>
  <c r="GO324"/>
  <c r="GP324"/>
  <c r="I325"/>
  <c r="E767" i="5" s="1"/>
  <c r="AC325" i="1"/>
  <c r="AE325"/>
  <c r="AD325" s="1"/>
  <c r="CR325" s="1"/>
  <c r="AF325"/>
  <c r="AG325"/>
  <c r="CU325" s="1"/>
  <c r="T325" s="1"/>
  <c r="AH325"/>
  <c r="AI325"/>
  <c r="CW325" s="1"/>
  <c r="AJ325"/>
  <c r="CS325"/>
  <c r="R325" s="1"/>
  <c r="GK325" s="1"/>
  <c r="CT325"/>
  <c r="CV325"/>
  <c r="CX325"/>
  <c r="FR325"/>
  <c r="GL325"/>
  <c r="GO325"/>
  <c r="GP325"/>
  <c r="I326"/>
  <c r="E768" i="5" s="1"/>
  <c r="AC326" i="1"/>
  <c r="AD326"/>
  <c r="CR326" s="1"/>
  <c r="AE326"/>
  <c r="AF326"/>
  <c r="CT326" s="1"/>
  <c r="AG326"/>
  <c r="CU326" s="1"/>
  <c r="T326" s="1"/>
  <c r="AH326"/>
  <c r="CV326" s="1"/>
  <c r="AI326"/>
  <c r="AJ326"/>
  <c r="CX326" s="1"/>
  <c r="W326" s="1"/>
  <c r="CQ326"/>
  <c r="CS326"/>
  <c r="CW326"/>
  <c r="FR326"/>
  <c r="GL326"/>
  <c r="GO326"/>
  <c r="GP326"/>
  <c r="I327"/>
  <c r="AC327"/>
  <c r="AE327"/>
  <c r="AF327"/>
  <c r="CT327" s="1"/>
  <c r="AG327"/>
  <c r="CU327" s="1"/>
  <c r="T327" s="1"/>
  <c r="AH327"/>
  <c r="AI327"/>
  <c r="CW327" s="1"/>
  <c r="V327" s="1"/>
  <c r="AJ327"/>
  <c r="CX327" s="1"/>
  <c r="CV327"/>
  <c r="U327" s="1"/>
  <c r="FR327"/>
  <c r="GL327"/>
  <c r="GO327"/>
  <c r="GP327"/>
  <c r="C328"/>
  <c r="D328"/>
  <c r="AC328"/>
  <c r="CQ328" s="1"/>
  <c r="AE328"/>
  <c r="AF328"/>
  <c r="CT328" s="1"/>
  <c r="AG328"/>
  <c r="AH328"/>
  <c r="CV328" s="1"/>
  <c r="U328" s="1"/>
  <c r="AI328"/>
  <c r="CW328" s="1"/>
  <c r="V328" s="1"/>
  <c r="AJ328"/>
  <c r="CX328" s="1"/>
  <c r="W328" s="1"/>
  <c r="CU328"/>
  <c r="T328" s="1"/>
  <c r="FR328"/>
  <c r="GL328"/>
  <c r="GO328"/>
  <c r="GP328"/>
  <c r="I329"/>
  <c r="E777" i="5" s="1"/>
  <c r="AC329" i="1"/>
  <c r="CQ329" s="1"/>
  <c r="AE329"/>
  <c r="AD329" s="1"/>
  <c r="CR329" s="1"/>
  <c r="AF329"/>
  <c r="CT329" s="1"/>
  <c r="AG329"/>
  <c r="CU329" s="1"/>
  <c r="AH329"/>
  <c r="AI329"/>
  <c r="AJ329"/>
  <c r="CX329" s="1"/>
  <c r="W329" s="1"/>
  <c r="CS329"/>
  <c r="R329" s="1"/>
  <c r="GK329" s="1"/>
  <c r="CV329"/>
  <c r="CW329"/>
  <c r="FR329"/>
  <c r="GL329"/>
  <c r="GO329"/>
  <c r="GP329"/>
  <c r="I330"/>
  <c r="AC330"/>
  <c r="AE330"/>
  <c r="CS330" s="1"/>
  <c r="AF330"/>
  <c r="AG330"/>
  <c r="CU330" s="1"/>
  <c r="AH330"/>
  <c r="CV330" s="1"/>
  <c r="AI330"/>
  <c r="CW330" s="1"/>
  <c r="V330" s="1"/>
  <c r="AJ330"/>
  <c r="CT330"/>
  <c r="CX330"/>
  <c r="FR330"/>
  <c r="GL330"/>
  <c r="GO330"/>
  <c r="GP330"/>
  <c r="C331"/>
  <c r="D331"/>
  <c r="AC331"/>
  <c r="AE331"/>
  <c r="CS331" s="1"/>
  <c r="H782" i="5" s="1"/>
  <c r="R782" s="1"/>
  <c r="AF331" i="1"/>
  <c r="AG331"/>
  <c r="CU331" s="1"/>
  <c r="T331" s="1"/>
  <c r="AH331"/>
  <c r="CV331" s="1"/>
  <c r="U331" s="1"/>
  <c r="AI331"/>
  <c r="CW331" s="1"/>
  <c r="V331" s="1"/>
  <c r="AJ331"/>
  <c r="CT331"/>
  <c r="CX331"/>
  <c r="W331" s="1"/>
  <c r="FR331"/>
  <c r="GL331"/>
  <c r="GN331"/>
  <c r="GP331"/>
  <c r="I332"/>
  <c r="E787" i="5" s="1"/>
  <c r="AC332" i="1"/>
  <c r="AE332"/>
  <c r="AD332" s="1"/>
  <c r="CR332" s="1"/>
  <c r="Q332" s="1"/>
  <c r="AF332"/>
  <c r="CT332" s="1"/>
  <c r="AG332"/>
  <c r="CU332" s="1"/>
  <c r="T332" s="1"/>
  <c r="AH332"/>
  <c r="CV332" s="1"/>
  <c r="U332" s="1"/>
  <c r="AI332"/>
  <c r="CW332" s="1"/>
  <c r="AJ332"/>
  <c r="CQ332"/>
  <c r="CX332"/>
  <c r="W332" s="1"/>
  <c r="FR332"/>
  <c r="GL332"/>
  <c r="GN332"/>
  <c r="GP332"/>
  <c r="I333"/>
  <c r="E788" i="5" s="1"/>
  <c r="AC333" i="1"/>
  <c r="CQ333" s="1"/>
  <c r="AE333"/>
  <c r="AF333"/>
  <c r="CT333" s="1"/>
  <c r="AG333"/>
  <c r="AH333"/>
  <c r="CV333" s="1"/>
  <c r="U333" s="1"/>
  <c r="AI333"/>
  <c r="CW333" s="1"/>
  <c r="V333" s="1"/>
  <c r="AJ333"/>
  <c r="CU333"/>
  <c r="T333" s="1"/>
  <c r="CX333"/>
  <c r="W333" s="1"/>
  <c r="FR333"/>
  <c r="GL333"/>
  <c r="GN333"/>
  <c r="GP333"/>
  <c r="C334"/>
  <c r="D334"/>
  <c r="AC334"/>
  <c r="CQ334" s="1"/>
  <c r="AE334"/>
  <c r="AF334"/>
  <c r="CT334" s="1"/>
  <c r="AG334"/>
  <c r="AH334"/>
  <c r="AI334"/>
  <c r="CW334" s="1"/>
  <c r="V334" s="1"/>
  <c r="AJ334"/>
  <c r="CX334" s="1"/>
  <c r="W334" s="1"/>
  <c r="CU334"/>
  <c r="T334" s="1"/>
  <c r="CV334"/>
  <c r="U334" s="1"/>
  <c r="FR334"/>
  <c r="GL334"/>
  <c r="GN334"/>
  <c r="GP334"/>
  <c r="C335"/>
  <c r="D335"/>
  <c r="AC335"/>
  <c r="CQ335" s="1"/>
  <c r="AE335"/>
  <c r="AF335"/>
  <c r="CT335" s="1"/>
  <c r="AG335"/>
  <c r="AH335"/>
  <c r="CV335" s="1"/>
  <c r="U335" s="1"/>
  <c r="AI335"/>
  <c r="CW335" s="1"/>
  <c r="V335" s="1"/>
  <c r="AJ335"/>
  <c r="CX335" s="1"/>
  <c r="W335" s="1"/>
  <c r="CU335"/>
  <c r="T335" s="1"/>
  <c r="FR335"/>
  <c r="GL335"/>
  <c r="GN335"/>
  <c r="GP335"/>
  <c r="C336"/>
  <c r="D336"/>
  <c r="AC336"/>
  <c r="CQ336" s="1"/>
  <c r="AE336"/>
  <c r="AF336"/>
  <c r="CT336" s="1"/>
  <c r="AG336"/>
  <c r="AH336"/>
  <c r="CV336" s="1"/>
  <c r="U336" s="1"/>
  <c r="AI336"/>
  <c r="CW336" s="1"/>
  <c r="V336" s="1"/>
  <c r="AJ336"/>
  <c r="CX336" s="1"/>
  <c r="W336" s="1"/>
  <c r="CU336"/>
  <c r="T336" s="1"/>
  <c r="FR336"/>
  <c r="GL336"/>
  <c r="GN336"/>
  <c r="GP336"/>
  <c r="C337"/>
  <c r="D337"/>
  <c r="AC337"/>
  <c r="CQ337" s="1"/>
  <c r="AE337"/>
  <c r="AF337"/>
  <c r="CT337" s="1"/>
  <c r="AG337"/>
  <c r="AH337"/>
  <c r="CV337" s="1"/>
  <c r="U337" s="1"/>
  <c r="AI337"/>
  <c r="CW337" s="1"/>
  <c r="V337" s="1"/>
  <c r="AJ337"/>
  <c r="CX337" s="1"/>
  <c r="W337" s="1"/>
  <c r="CU337"/>
  <c r="T337" s="1"/>
  <c r="FR337"/>
  <c r="GL337"/>
  <c r="GO337"/>
  <c r="GP337"/>
  <c r="I338"/>
  <c r="AC338"/>
  <c r="CQ338" s="1"/>
  <c r="AE338"/>
  <c r="AD338" s="1"/>
  <c r="CR338" s="1"/>
  <c r="AF338"/>
  <c r="CT338" s="1"/>
  <c r="AG338"/>
  <c r="CU338" s="1"/>
  <c r="AH338"/>
  <c r="AI338"/>
  <c r="CW338" s="1"/>
  <c r="V338" s="1"/>
  <c r="AJ338"/>
  <c r="CX338" s="1"/>
  <c r="CV338"/>
  <c r="FR338"/>
  <c r="GL338"/>
  <c r="GO338"/>
  <c r="GP338"/>
  <c r="AC339"/>
  <c r="CQ339" s="1"/>
  <c r="P339" s="1"/>
  <c r="AE339"/>
  <c r="CS339" s="1"/>
  <c r="R339" s="1"/>
  <c r="GK339" s="1"/>
  <c r="AF339"/>
  <c r="AG339"/>
  <c r="AH339"/>
  <c r="CV339" s="1"/>
  <c r="U339" s="1"/>
  <c r="L829" i="5" s="1"/>
  <c r="Q829" s="1"/>
  <c r="AI339" i="1"/>
  <c r="CW339" s="1"/>
  <c r="V339" s="1"/>
  <c r="AJ339"/>
  <c r="CT339"/>
  <c r="CU339"/>
  <c r="T339" s="1"/>
  <c r="CX339"/>
  <c r="W339" s="1"/>
  <c r="CY339"/>
  <c r="X339" s="1"/>
  <c r="T827" i="5" s="1"/>
  <c r="CZ339" i="1"/>
  <c r="Y339" s="1"/>
  <c r="V827" i="5" s="1"/>
  <c r="FR339" i="1"/>
  <c r="GL339"/>
  <c r="GO339"/>
  <c r="GP339"/>
  <c r="BH348" s="1"/>
  <c r="BH245" s="1"/>
  <c r="C340"/>
  <c r="D340"/>
  <c r="AC340"/>
  <c r="AE340"/>
  <c r="CS340" s="1"/>
  <c r="AF340"/>
  <c r="CT340" s="1"/>
  <c r="AG340"/>
  <c r="AH340"/>
  <c r="CV340" s="1"/>
  <c r="U340" s="1"/>
  <c r="AI340"/>
  <c r="CW340" s="1"/>
  <c r="V340" s="1"/>
  <c r="AJ340"/>
  <c r="CQ340"/>
  <c r="CU340"/>
  <c r="T340" s="1"/>
  <c r="CX340"/>
  <c r="W340" s="1"/>
  <c r="FR340"/>
  <c r="GL340"/>
  <c r="GN340"/>
  <c r="GP340"/>
  <c r="AC341"/>
  <c r="CQ341" s="1"/>
  <c r="AE341"/>
  <c r="AD341" s="1"/>
  <c r="CR341" s="1"/>
  <c r="Q341" s="1"/>
  <c r="AF341"/>
  <c r="CT341" s="1"/>
  <c r="AG341"/>
  <c r="CU341" s="1"/>
  <c r="T341" s="1"/>
  <c r="AH341"/>
  <c r="CV341" s="1"/>
  <c r="U341" s="1"/>
  <c r="L841" i="5" s="1"/>
  <c r="Q841" s="1"/>
  <c r="AI341" i="1"/>
  <c r="AJ341"/>
  <c r="CX341" s="1"/>
  <c r="W341" s="1"/>
  <c r="CW341"/>
  <c r="V341" s="1"/>
  <c r="CY341"/>
  <c r="X341" s="1"/>
  <c r="T839" i="5" s="1"/>
  <c r="CZ341" i="1"/>
  <c r="Y341" s="1"/>
  <c r="V839" i="5" s="1"/>
  <c r="FR341" i="1"/>
  <c r="GL341"/>
  <c r="GO341"/>
  <c r="GP341"/>
  <c r="C342"/>
  <c r="D342"/>
  <c r="AC342"/>
  <c r="CQ342" s="1"/>
  <c r="AE342"/>
  <c r="CS342" s="1"/>
  <c r="R342" s="1"/>
  <c r="GK342" s="1"/>
  <c r="AF342"/>
  <c r="CT342" s="1"/>
  <c r="AG342"/>
  <c r="CU342" s="1"/>
  <c r="T342" s="1"/>
  <c r="AH342"/>
  <c r="CV342" s="1"/>
  <c r="U342" s="1"/>
  <c r="AI342"/>
  <c r="CW342" s="1"/>
  <c r="V342" s="1"/>
  <c r="AJ342"/>
  <c r="CX342" s="1"/>
  <c r="W342" s="1"/>
  <c r="FR342"/>
  <c r="GL342"/>
  <c r="GO342"/>
  <c r="GP342"/>
  <c r="I343"/>
  <c r="E848" i="5" s="1"/>
  <c r="AC343" i="1"/>
  <c r="AE343"/>
  <c r="CS343" s="1"/>
  <c r="R343" s="1"/>
  <c r="GK343" s="1"/>
  <c r="AF343"/>
  <c r="AG343"/>
  <c r="CU343" s="1"/>
  <c r="AH343"/>
  <c r="CV343" s="1"/>
  <c r="AI343"/>
  <c r="CW343" s="1"/>
  <c r="V343" s="1"/>
  <c r="AJ343"/>
  <c r="CT343"/>
  <c r="CX343"/>
  <c r="W343" s="1"/>
  <c r="FR343"/>
  <c r="GL343"/>
  <c r="GO343"/>
  <c r="GP343"/>
  <c r="C344"/>
  <c r="D344"/>
  <c r="AC344"/>
  <c r="AE344"/>
  <c r="CS344" s="1"/>
  <c r="R344" s="1"/>
  <c r="GK344" s="1"/>
  <c r="AF344"/>
  <c r="AG344"/>
  <c r="CU344" s="1"/>
  <c r="T344" s="1"/>
  <c r="AH344"/>
  <c r="CV344" s="1"/>
  <c r="U344" s="1"/>
  <c r="AI344"/>
  <c r="CW344" s="1"/>
  <c r="V344" s="1"/>
  <c r="AJ344"/>
  <c r="CT344"/>
  <c r="CX344"/>
  <c r="W344" s="1"/>
  <c r="FR344"/>
  <c r="GL344"/>
  <c r="GN344"/>
  <c r="GP344"/>
  <c r="AC345"/>
  <c r="AE345"/>
  <c r="AF345"/>
  <c r="CT345" s="1"/>
  <c r="AG345"/>
  <c r="CU345" s="1"/>
  <c r="T345" s="1"/>
  <c r="AH345"/>
  <c r="AI345"/>
  <c r="CW345" s="1"/>
  <c r="V345" s="1"/>
  <c r="AJ345"/>
  <c r="CX345" s="1"/>
  <c r="W345" s="1"/>
  <c r="CQ345"/>
  <c r="CV345"/>
  <c r="U345" s="1"/>
  <c r="L858" i="5" s="1"/>
  <c r="Q858" s="1"/>
  <c r="CY345" i="1"/>
  <c r="X345" s="1"/>
  <c r="T856" i="5" s="1"/>
  <c r="CZ345" i="1"/>
  <c r="Y345" s="1"/>
  <c r="V856" i="5" s="1"/>
  <c r="FR345" i="1"/>
  <c r="GL345"/>
  <c r="GO345"/>
  <c r="GP345"/>
  <c r="C346"/>
  <c r="D346"/>
  <c r="AC346"/>
  <c r="CQ346" s="1"/>
  <c r="AE346"/>
  <c r="AD346" s="1"/>
  <c r="AF346"/>
  <c r="CT346" s="1"/>
  <c r="AG346"/>
  <c r="CU346" s="1"/>
  <c r="T346" s="1"/>
  <c r="AH346"/>
  <c r="AI346"/>
  <c r="CW346" s="1"/>
  <c r="V346" s="1"/>
  <c r="AJ346"/>
  <c r="CX346" s="1"/>
  <c r="W346" s="1"/>
  <c r="CV346"/>
  <c r="U346" s="1"/>
  <c r="FR346"/>
  <c r="GL346"/>
  <c r="GO346"/>
  <c r="GP346"/>
  <c r="B348"/>
  <c r="B245" s="1"/>
  <c r="C348"/>
  <c r="C245" s="1"/>
  <c r="D348"/>
  <c r="D245" s="1"/>
  <c r="F348"/>
  <c r="F245" s="1"/>
  <c r="G348"/>
  <c r="BB348"/>
  <c r="BB245" s="1"/>
  <c r="D369"/>
  <c r="E371"/>
  <c r="Z371"/>
  <c r="AA371"/>
  <c r="AM371"/>
  <c r="AN371"/>
  <c r="AV371"/>
  <c r="AW371"/>
  <c r="AX371"/>
  <c r="AY371"/>
  <c r="AZ371"/>
  <c r="BA371"/>
  <c r="BI371"/>
  <c r="BJ371"/>
  <c r="BK371"/>
  <c r="BL371"/>
  <c r="BM371"/>
  <c r="BN371"/>
  <c r="BO371"/>
  <c r="BP371"/>
  <c r="BQ371"/>
  <c r="BR371"/>
  <c r="BS371"/>
  <c r="BT371"/>
  <c r="BU371"/>
  <c r="BV371"/>
  <c r="BW371"/>
  <c r="BX371"/>
  <c r="BY371"/>
  <c r="BZ371"/>
  <c r="CA371"/>
  <c r="CB371"/>
  <c r="CC371"/>
  <c r="CD371"/>
  <c r="CE371"/>
  <c r="CF371"/>
  <c r="CG371"/>
  <c r="CH371"/>
  <c r="CI371"/>
  <c r="CJ371"/>
  <c r="CK371"/>
  <c r="CL371"/>
  <c r="CM371"/>
  <c r="CN371"/>
  <c r="CO371"/>
  <c r="CP371"/>
  <c r="CQ371"/>
  <c r="CR371"/>
  <c r="CS371"/>
  <c r="CT371"/>
  <c r="CU371"/>
  <c r="CV371"/>
  <c r="CW371"/>
  <c r="CX371"/>
  <c r="CY371"/>
  <c r="CZ371"/>
  <c r="DA371"/>
  <c r="DB371"/>
  <c r="DC371"/>
  <c r="DD371"/>
  <c r="DE371"/>
  <c r="DF371"/>
  <c r="DG371"/>
  <c r="DH371"/>
  <c r="DI371"/>
  <c r="DJ371"/>
  <c r="DK371"/>
  <c r="DL371"/>
  <c r="DM371"/>
  <c r="DN371"/>
  <c r="C373"/>
  <c r="D373"/>
  <c r="AC373"/>
  <c r="CQ373" s="1"/>
  <c r="AE373"/>
  <c r="AD373" s="1"/>
  <c r="CR373" s="1"/>
  <c r="AF373"/>
  <c r="CT373" s="1"/>
  <c r="AG373"/>
  <c r="CU373" s="1"/>
  <c r="T373" s="1"/>
  <c r="AH373"/>
  <c r="CV373" s="1"/>
  <c r="U373" s="1"/>
  <c r="AI373"/>
  <c r="AJ373"/>
  <c r="CW373"/>
  <c r="V373" s="1"/>
  <c r="CX373"/>
  <c r="W373" s="1"/>
  <c r="FR373"/>
  <c r="GL373"/>
  <c r="GN373"/>
  <c r="GP373"/>
  <c r="AC374"/>
  <c r="CQ374" s="1"/>
  <c r="AE374"/>
  <c r="CS374" s="1"/>
  <c r="R374" s="1"/>
  <c r="GK374" s="1"/>
  <c r="AF374"/>
  <c r="CT374" s="1"/>
  <c r="AG374"/>
  <c r="AH374"/>
  <c r="CV374" s="1"/>
  <c r="U374" s="1"/>
  <c r="L882" i="5" s="1"/>
  <c r="Q882" s="1"/>
  <c r="AI374" i="1"/>
  <c r="CW374" s="1"/>
  <c r="V374" s="1"/>
  <c r="AJ374"/>
  <c r="CX374" s="1"/>
  <c r="W374" s="1"/>
  <c r="CU374"/>
  <c r="T374" s="1"/>
  <c r="GL374"/>
  <c r="GN374"/>
  <c r="GO374"/>
  <c r="GP374"/>
  <c r="AC375"/>
  <c r="CQ375" s="1"/>
  <c r="AE375"/>
  <c r="AF375"/>
  <c r="CT375" s="1"/>
  <c r="AG375"/>
  <c r="CU375" s="1"/>
  <c r="T375" s="1"/>
  <c r="AH375"/>
  <c r="CV375" s="1"/>
  <c r="U375" s="1"/>
  <c r="L885" i="5" s="1"/>
  <c r="Q885" s="1"/>
  <c r="AI375" i="1"/>
  <c r="AJ375"/>
  <c r="CX375" s="1"/>
  <c r="W375" s="1"/>
  <c r="CW375"/>
  <c r="V375" s="1"/>
  <c r="GL375"/>
  <c r="GN375"/>
  <c r="GO375"/>
  <c r="GP375"/>
  <c r="AC376"/>
  <c r="CQ376" s="1"/>
  <c r="AE376"/>
  <c r="CS376" s="1"/>
  <c r="R376" s="1"/>
  <c r="GK376" s="1"/>
  <c r="AF376"/>
  <c r="CT376" s="1"/>
  <c r="AG376"/>
  <c r="AH376"/>
  <c r="CV376" s="1"/>
  <c r="U376" s="1"/>
  <c r="L888" i="5" s="1"/>
  <c r="Q888" s="1"/>
  <c r="AI376" i="1"/>
  <c r="CW376" s="1"/>
  <c r="V376" s="1"/>
  <c r="AJ376"/>
  <c r="CX376" s="1"/>
  <c r="W376" s="1"/>
  <c r="CU376"/>
  <c r="T376" s="1"/>
  <c r="GL376"/>
  <c r="GN376"/>
  <c r="GO376"/>
  <c r="GP376"/>
  <c r="AC377"/>
  <c r="CQ377" s="1"/>
  <c r="AE377"/>
  <c r="AD377" s="1"/>
  <c r="CR377" s="1"/>
  <c r="Q377" s="1"/>
  <c r="AF377"/>
  <c r="AG377"/>
  <c r="CU377" s="1"/>
  <c r="T377" s="1"/>
  <c r="AH377"/>
  <c r="CV377" s="1"/>
  <c r="U377" s="1"/>
  <c r="L891" i="5" s="1"/>
  <c r="Q891" s="1"/>
  <c r="AI377" i="1"/>
  <c r="AJ377"/>
  <c r="CT377"/>
  <c r="S377" s="1"/>
  <c r="CW377"/>
  <c r="V377" s="1"/>
  <c r="CX377"/>
  <c r="W377" s="1"/>
  <c r="GL377"/>
  <c r="GN377"/>
  <c r="GO377"/>
  <c r="GP377"/>
  <c r="AC378"/>
  <c r="CQ378" s="1"/>
  <c r="AE378"/>
  <c r="CS378" s="1"/>
  <c r="R378" s="1"/>
  <c r="GK378" s="1"/>
  <c r="AF378"/>
  <c r="CT378" s="1"/>
  <c r="AG378"/>
  <c r="AH378"/>
  <c r="CV378" s="1"/>
  <c r="U378" s="1"/>
  <c r="L894" i="5" s="1"/>
  <c r="Q894" s="1"/>
  <c r="AI378" i="1"/>
  <c r="CW378" s="1"/>
  <c r="V378" s="1"/>
  <c r="AJ378"/>
  <c r="CX378" s="1"/>
  <c r="W378" s="1"/>
  <c r="CU378"/>
  <c r="T378" s="1"/>
  <c r="GL378"/>
  <c r="GN378"/>
  <c r="GO378"/>
  <c r="GP378"/>
  <c r="C379"/>
  <c r="D379"/>
  <c r="AC379"/>
  <c r="CQ379" s="1"/>
  <c r="AE379"/>
  <c r="CS379" s="1"/>
  <c r="AF379"/>
  <c r="CT379" s="1"/>
  <c r="AG379"/>
  <c r="AH379"/>
  <c r="CV379" s="1"/>
  <c r="U379" s="1"/>
  <c r="AI379"/>
  <c r="CW379" s="1"/>
  <c r="V379" s="1"/>
  <c r="AJ379"/>
  <c r="CX379" s="1"/>
  <c r="W379" s="1"/>
  <c r="CU379"/>
  <c r="T379" s="1"/>
  <c r="FR379"/>
  <c r="GL379"/>
  <c r="GO379"/>
  <c r="GP379"/>
  <c r="BH391" s="1"/>
  <c r="AU391" s="1"/>
  <c r="AC380"/>
  <c r="CQ380" s="1"/>
  <c r="AE380"/>
  <c r="AF380"/>
  <c r="CT380" s="1"/>
  <c r="S380" s="1"/>
  <c r="AG380"/>
  <c r="CU380" s="1"/>
  <c r="T380" s="1"/>
  <c r="AH380"/>
  <c r="CV380" s="1"/>
  <c r="U380" s="1"/>
  <c r="L906" i="5" s="1"/>
  <c r="Q906" s="1"/>
  <c r="AI380" i="1"/>
  <c r="CW380" s="1"/>
  <c r="V380" s="1"/>
  <c r="AJ380"/>
  <c r="CX380"/>
  <c r="W380" s="1"/>
  <c r="GL380"/>
  <c r="GN380"/>
  <c r="GO380"/>
  <c r="GP380"/>
  <c r="C381"/>
  <c r="D381"/>
  <c r="AC381"/>
  <c r="CQ381" s="1"/>
  <c r="AE381"/>
  <c r="AD381" s="1"/>
  <c r="CR381" s="1"/>
  <c r="AF381"/>
  <c r="CT381" s="1"/>
  <c r="S381" s="1"/>
  <c r="AG381"/>
  <c r="CU381" s="1"/>
  <c r="T381" s="1"/>
  <c r="AH381"/>
  <c r="CV381" s="1"/>
  <c r="U381" s="1"/>
  <c r="AI381"/>
  <c r="AJ381"/>
  <c r="CW381"/>
  <c r="V381" s="1"/>
  <c r="CX381"/>
  <c r="W381" s="1"/>
  <c r="FR381"/>
  <c r="GL381"/>
  <c r="GN381"/>
  <c r="GP381"/>
  <c r="AC382"/>
  <c r="CQ382" s="1"/>
  <c r="AE382"/>
  <c r="CS382" s="1"/>
  <c r="R382" s="1"/>
  <c r="GK382" s="1"/>
  <c r="AF382"/>
  <c r="CT382" s="1"/>
  <c r="AG382"/>
  <c r="AH382"/>
  <c r="CV382" s="1"/>
  <c r="U382" s="1"/>
  <c r="L918" i="5" s="1"/>
  <c r="Q918" s="1"/>
  <c r="AI382" i="1"/>
  <c r="CW382" s="1"/>
  <c r="V382" s="1"/>
  <c r="AJ382"/>
  <c r="CX382" s="1"/>
  <c r="W382" s="1"/>
  <c r="CU382"/>
  <c r="T382" s="1"/>
  <c r="GL382"/>
  <c r="GN382"/>
  <c r="GO382"/>
  <c r="GP382"/>
  <c r="AC383"/>
  <c r="CQ383" s="1"/>
  <c r="AE383"/>
  <c r="AF383"/>
  <c r="CT383" s="1"/>
  <c r="AG383"/>
  <c r="CU383" s="1"/>
  <c r="T383" s="1"/>
  <c r="AH383"/>
  <c r="CV383" s="1"/>
  <c r="U383" s="1"/>
  <c r="L921" i="5" s="1"/>
  <c r="Q921" s="1"/>
  <c r="AI383" i="1"/>
  <c r="AJ383"/>
  <c r="CX383" s="1"/>
  <c r="W383" s="1"/>
  <c r="CW383"/>
  <c r="V383" s="1"/>
  <c r="CY383"/>
  <c r="X383" s="1"/>
  <c r="T919" i="5" s="1"/>
  <c r="CZ383" i="1"/>
  <c r="Y383" s="1"/>
  <c r="V919" i="5" s="1"/>
  <c r="FR383" i="1"/>
  <c r="GL383"/>
  <c r="GO383"/>
  <c r="GP383"/>
  <c r="C384"/>
  <c r="D384"/>
  <c r="AC384"/>
  <c r="CQ384" s="1"/>
  <c r="AE384"/>
  <c r="AD384" s="1"/>
  <c r="CR384" s="1"/>
  <c r="AF384"/>
  <c r="CT384" s="1"/>
  <c r="S384" s="1"/>
  <c r="AG384"/>
  <c r="CU384" s="1"/>
  <c r="T384" s="1"/>
  <c r="AH384"/>
  <c r="CV384" s="1"/>
  <c r="U384" s="1"/>
  <c r="AI384"/>
  <c r="CW384" s="1"/>
  <c r="V384" s="1"/>
  <c r="AJ384"/>
  <c r="CX384"/>
  <c r="W384" s="1"/>
  <c r="FR384"/>
  <c r="GL384"/>
  <c r="GN384"/>
  <c r="GP384"/>
  <c r="AC385"/>
  <c r="CQ385" s="1"/>
  <c r="AE385"/>
  <c r="CS385" s="1"/>
  <c r="R385" s="1"/>
  <c r="GK385" s="1"/>
  <c r="AF385"/>
  <c r="CT385" s="1"/>
  <c r="AG385"/>
  <c r="AH385"/>
  <c r="CV385" s="1"/>
  <c r="U385" s="1"/>
  <c r="L933" i="5" s="1"/>
  <c r="Q933" s="1"/>
  <c r="AI385" i="1"/>
  <c r="CW385" s="1"/>
  <c r="V385" s="1"/>
  <c r="AJ385"/>
  <c r="CX385" s="1"/>
  <c r="W385" s="1"/>
  <c r="CU385"/>
  <c r="T385" s="1"/>
  <c r="CY385"/>
  <c r="X385" s="1"/>
  <c r="T931" i="5" s="1"/>
  <c r="CZ385" i="1"/>
  <c r="Y385" s="1"/>
  <c r="V931" i="5" s="1"/>
  <c r="FR385" i="1"/>
  <c r="GL385"/>
  <c r="GO385"/>
  <c r="GP385"/>
  <c r="C386"/>
  <c r="D386"/>
  <c r="AC386"/>
  <c r="CQ386" s="1"/>
  <c r="AE386"/>
  <c r="CS386" s="1"/>
  <c r="AF386"/>
  <c r="CT386" s="1"/>
  <c r="AG386"/>
  <c r="AH386"/>
  <c r="CV386" s="1"/>
  <c r="U386" s="1"/>
  <c r="AI386"/>
  <c r="CW386" s="1"/>
  <c r="V386" s="1"/>
  <c r="AJ386"/>
  <c r="CX386" s="1"/>
  <c r="W386" s="1"/>
  <c r="CU386"/>
  <c r="T386" s="1"/>
  <c r="FR386"/>
  <c r="GL386"/>
  <c r="GN386"/>
  <c r="GP386"/>
  <c r="AC387"/>
  <c r="CQ387" s="1"/>
  <c r="AE387"/>
  <c r="AD387" s="1"/>
  <c r="CR387" s="1"/>
  <c r="Q387" s="1"/>
  <c r="AF387"/>
  <c r="AG387"/>
  <c r="CU387" s="1"/>
  <c r="T387" s="1"/>
  <c r="AH387"/>
  <c r="CV387" s="1"/>
  <c r="U387" s="1"/>
  <c r="L945" i="5" s="1"/>
  <c r="Q945" s="1"/>
  <c r="AI387" i="1"/>
  <c r="CW387" s="1"/>
  <c r="V387" s="1"/>
  <c r="AJ387"/>
  <c r="CT387"/>
  <c r="CX387"/>
  <c r="W387" s="1"/>
  <c r="CY387"/>
  <c r="X387" s="1"/>
  <c r="T943" i="5" s="1"/>
  <c r="CZ387" i="1"/>
  <c r="Y387" s="1"/>
  <c r="V943" i="5" s="1"/>
  <c r="FR387" i="1"/>
  <c r="GL387"/>
  <c r="GO387"/>
  <c r="GP387"/>
  <c r="C388"/>
  <c r="D388"/>
  <c r="AC388"/>
  <c r="CQ388" s="1"/>
  <c r="AE388"/>
  <c r="AD388" s="1"/>
  <c r="CR388" s="1"/>
  <c r="AF388"/>
  <c r="AG388"/>
  <c r="CU388" s="1"/>
  <c r="T388" s="1"/>
  <c r="AH388"/>
  <c r="CV388" s="1"/>
  <c r="U388" s="1"/>
  <c r="AI388"/>
  <c r="CW388" s="1"/>
  <c r="V388" s="1"/>
  <c r="AJ388"/>
  <c r="CT388"/>
  <c r="S388" s="1"/>
  <c r="CX388"/>
  <c r="W388" s="1"/>
  <c r="FR388"/>
  <c r="GL388"/>
  <c r="GN388"/>
  <c r="GP388"/>
  <c r="AC389"/>
  <c r="CQ389" s="1"/>
  <c r="AE389"/>
  <c r="CS389" s="1"/>
  <c r="R389" s="1"/>
  <c r="GK389" s="1"/>
  <c r="AF389"/>
  <c r="CT389" s="1"/>
  <c r="AG389"/>
  <c r="AH389"/>
  <c r="CV389" s="1"/>
  <c r="U389" s="1"/>
  <c r="L957" i="5" s="1"/>
  <c r="Q957" s="1"/>
  <c r="AI389" i="1"/>
  <c r="CW389" s="1"/>
  <c r="V389" s="1"/>
  <c r="AJ389"/>
  <c r="CX389" s="1"/>
  <c r="W389" s="1"/>
  <c r="CU389"/>
  <c r="T389" s="1"/>
  <c r="CY389"/>
  <c r="X389" s="1"/>
  <c r="T955" i="5" s="1"/>
  <c r="CZ389" i="1"/>
  <c r="Y389" s="1"/>
  <c r="V955" i="5" s="1"/>
  <c r="FR389" i="1"/>
  <c r="GL389"/>
  <c r="GO389"/>
  <c r="GP389"/>
  <c r="B391"/>
  <c r="B371" s="1"/>
  <c r="C391"/>
  <c r="C371" s="1"/>
  <c r="D391"/>
  <c r="D371" s="1"/>
  <c r="F391"/>
  <c r="F371" s="1"/>
  <c r="G391"/>
  <c r="BB391"/>
  <c r="B412"/>
  <c r="B241" s="1"/>
  <c r="C412"/>
  <c r="C241" s="1"/>
  <c r="D412"/>
  <c r="D241" s="1"/>
  <c r="F412"/>
  <c r="F241" s="1"/>
  <c r="G412"/>
  <c r="D433"/>
  <c r="E435"/>
  <c r="Z435"/>
  <c r="AA435"/>
  <c r="AB435"/>
  <c r="AC435"/>
  <c r="AD435"/>
  <c r="AE435"/>
  <c r="AF435"/>
  <c r="AG435"/>
  <c r="AH435"/>
  <c r="AI435"/>
  <c r="AJ435"/>
  <c r="AK435"/>
  <c r="AL435"/>
  <c r="AM435"/>
  <c r="AN435"/>
  <c r="AV435"/>
  <c r="AW435"/>
  <c r="AX435"/>
  <c r="AY435"/>
  <c r="AZ435"/>
  <c r="BA435"/>
  <c r="BB435"/>
  <c r="BC435"/>
  <c r="BD435"/>
  <c r="BE435"/>
  <c r="BF435"/>
  <c r="BG435"/>
  <c r="BH435"/>
  <c r="BI435"/>
  <c r="BJ435"/>
  <c r="BK435"/>
  <c r="BL435"/>
  <c r="BM435"/>
  <c r="BN435"/>
  <c r="BO435"/>
  <c r="BP435"/>
  <c r="BQ435"/>
  <c r="BR435"/>
  <c r="BS435"/>
  <c r="BT435"/>
  <c r="BU435"/>
  <c r="BV435"/>
  <c r="BW435"/>
  <c r="BX435"/>
  <c r="BY435"/>
  <c r="BZ435"/>
  <c r="CA435"/>
  <c r="CB435"/>
  <c r="CC435"/>
  <c r="CD435"/>
  <c r="CE435"/>
  <c r="CF435"/>
  <c r="CG435"/>
  <c r="CH435"/>
  <c r="CI435"/>
  <c r="CJ435"/>
  <c r="CK435"/>
  <c r="CL435"/>
  <c r="CM435"/>
  <c r="CN435"/>
  <c r="CO435"/>
  <c r="CP435"/>
  <c r="CQ435"/>
  <c r="CR435"/>
  <c r="CS435"/>
  <c r="CT435"/>
  <c r="CU435"/>
  <c r="CV435"/>
  <c r="CW435"/>
  <c r="CX435"/>
  <c r="CY435"/>
  <c r="CZ435"/>
  <c r="DA435"/>
  <c r="DB435"/>
  <c r="DC435"/>
  <c r="DD435"/>
  <c r="DE435"/>
  <c r="DF435"/>
  <c r="DG435"/>
  <c r="DH435"/>
  <c r="DI435"/>
  <c r="DJ435"/>
  <c r="DK435"/>
  <c r="DL435"/>
  <c r="DM435"/>
  <c r="DN435"/>
  <c r="D437"/>
  <c r="B439"/>
  <c r="E439"/>
  <c r="Z439"/>
  <c r="AA439"/>
  <c r="AM439"/>
  <c r="AN439"/>
  <c r="AV439"/>
  <c r="AW439"/>
  <c r="AX439"/>
  <c r="AY439"/>
  <c r="AZ439"/>
  <c r="BA439"/>
  <c r="BI439"/>
  <c r="BJ439"/>
  <c r="BK439"/>
  <c r="BL439"/>
  <c r="BM439"/>
  <c r="BN439"/>
  <c r="BO439"/>
  <c r="BP439"/>
  <c r="BQ439"/>
  <c r="BR439"/>
  <c r="BS439"/>
  <c r="BT439"/>
  <c r="BU439"/>
  <c r="BV439"/>
  <c r="BW439"/>
  <c r="BX439"/>
  <c r="BY439"/>
  <c r="BZ439"/>
  <c r="CA439"/>
  <c r="CB439"/>
  <c r="CC439"/>
  <c r="CD439"/>
  <c r="CE439"/>
  <c r="CF439"/>
  <c r="CG439"/>
  <c r="CH439"/>
  <c r="CI439"/>
  <c r="CJ439"/>
  <c r="CK439"/>
  <c r="CL439"/>
  <c r="CM439"/>
  <c r="CN439"/>
  <c r="CO439"/>
  <c r="CP439"/>
  <c r="CQ439"/>
  <c r="CR439"/>
  <c r="CS439"/>
  <c r="CT439"/>
  <c r="CU439"/>
  <c r="CV439"/>
  <c r="CW439"/>
  <c r="CX439"/>
  <c r="CY439"/>
  <c r="CZ439"/>
  <c r="DA439"/>
  <c r="DB439"/>
  <c r="DC439"/>
  <c r="DD439"/>
  <c r="DE439"/>
  <c r="DF439"/>
  <c r="DG439"/>
  <c r="DH439"/>
  <c r="DI439"/>
  <c r="DJ439"/>
  <c r="DK439"/>
  <c r="DL439"/>
  <c r="DM439"/>
  <c r="DN439"/>
  <c r="C441"/>
  <c r="D441"/>
  <c r="AC441"/>
  <c r="CQ441" s="1"/>
  <c r="AE441"/>
  <c r="AD441" s="1"/>
  <c r="CR441" s="1"/>
  <c r="Q441" s="1"/>
  <c r="AF441"/>
  <c r="CT441" s="1"/>
  <c r="AG441"/>
  <c r="CU441" s="1"/>
  <c r="T441" s="1"/>
  <c r="AH441"/>
  <c r="AI441"/>
  <c r="CW441" s="1"/>
  <c r="V441" s="1"/>
  <c r="AJ441"/>
  <c r="CX441" s="1"/>
  <c r="W441" s="1"/>
  <c r="CS441"/>
  <c r="R441" s="1"/>
  <c r="CV441"/>
  <c r="U441" s="1"/>
  <c r="FR441"/>
  <c r="BC449" s="1"/>
  <c r="BC439" s="1"/>
  <c r="GL441"/>
  <c r="GN441"/>
  <c r="GO441"/>
  <c r="C442"/>
  <c r="D442"/>
  <c r="AC442"/>
  <c r="CQ442" s="1"/>
  <c r="AE442"/>
  <c r="AD442" s="1"/>
  <c r="CR442" s="1"/>
  <c r="Q442" s="1"/>
  <c r="AF442"/>
  <c r="CT442" s="1"/>
  <c r="S442" s="1"/>
  <c r="AG442"/>
  <c r="CU442" s="1"/>
  <c r="T442" s="1"/>
  <c r="AH442"/>
  <c r="CV442" s="1"/>
  <c r="U442" s="1"/>
  <c r="AI442"/>
  <c r="CW442" s="1"/>
  <c r="V442" s="1"/>
  <c r="AJ442"/>
  <c r="CS442"/>
  <c r="R442" s="1"/>
  <c r="GK442" s="1"/>
  <c r="CX442"/>
  <c r="W442" s="1"/>
  <c r="FR442"/>
  <c r="GL442"/>
  <c r="GN442"/>
  <c r="GO442"/>
  <c r="C443"/>
  <c r="D443"/>
  <c r="AC443"/>
  <c r="CQ443" s="1"/>
  <c r="AD443"/>
  <c r="CR443" s="1"/>
  <c r="Q443" s="1"/>
  <c r="AE443"/>
  <c r="CS443" s="1"/>
  <c r="R443" s="1"/>
  <c r="GK443" s="1"/>
  <c r="AF443"/>
  <c r="CT443" s="1"/>
  <c r="S443" s="1"/>
  <c r="AG443"/>
  <c r="CU443" s="1"/>
  <c r="T443" s="1"/>
  <c r="AH443"/>
  <c r="CV443" s="1"/>
  <c r="U443" s="1"/>
  <c r="AI443"/>
  <c r="AJ443"/>
  <c r="CX443" s="1"/>
  <c r="W443" s="1"/>
  <c r="CW443"/>
  <c r="V443" s="1"/>
  <c r="FR443"/>
  <c r="GL443"/>
  <c r="GN443"/>
  <c r="GO443"/>
  <c r="C444"/>
  <c r="D444"/>
  <c r="AC444"/>
  <c r="CQ444" s="1"/>
  <c r="AE444"/>
  <c r="AD444" s="1"/>
  <c r="CR444" s="1"/>
  <c r="Q444" s="1"/>
  <c r="AF444"/>
  <c r="CT444" s="1"/>
  <c r="AG444"/>
  <c r="CU444" s="1"/>
  <c r="T444" s="1"/>
  <c r="AH444"/>
  <c r="CV444" s="1"/>
  <c r="U444" s="1"/>
  <c r="AI444"/>
  <c r="CW444" s="1"/>
  <c r="V444" s="1"/>
  <c r="AJ444"/>
  <c r="CX444"/>
  <c r="W444" s="1"/>
  <c r="FR444"/>
  <c r="GL444"/>
  <c r="GN444"/>
  <c r="GO444"/>
  <c r="C445"/>
  <c r="D445"/>
  <c r="AC445"/>
  <c r="CQ445" s="1"/>
  <c r="AD445"/>
  <c r="CR445" s="1"/>
  <c r="Q445" s="1"/>
  <c r="AE445"/>
  <c r="CS445" s="1"/>
  <c r="R445" s="1"/>
  <c r="GK445" s="1"/>
  <c r="AF445"/>
  <c r="CT445" s="1"/>
  <c r="S445" s="1"/>
  <c r="AG445"/>
  <c r="CU445" s="1"/>
  <c r="T445" s="1"/>
  <c r="AH445"/>
  <c r="CV445" s="1"/>
  <c r="U445" s="1"/>
  <c r="AI445"/>
  <c r="CW445" s="1"/>
  <c r="V445" s="1"/>
  <c r="AJ445"/>
  <c r="CX445" s="1"/>
  <c r="W445" s="1"/>
  <c r="FR445"/>
  <c r="GL445"/>
  <c r="GN445"/>
  <c r="GO445"/>
  <c r="C446"/>
  <c r="D446"/>
  <c r="AC446"/>
  <c r="CQ446" s="1"/>
  <c r="AE446"/>
  <c r="AD446" s="1"/>
  <c r="CR446" s="1"/>
  <c r="Q446" s="1"/>
  <c r="AF446"/>
  <c r="CT446" s="1"/>
  <c r="AG446"/>
  <c r="CU446" s="1"/>
  <c r="T446" s="1"/>
  <c r="AH446"/>
  <c r="CV446" s="1"/>
  <c r="U446" s="1"/>
  <c r="AI446"/>
  <c r="AJ446"/>
  <c r="CW446"/>
  <c r="V446" s="1"/>
  <c r="CX446"/>
  <c r="W446" s="1"/>
  <c r="FR446"/>
  <c r="GL446"/>
  <c r="GN446"/>
  <c r="BF449" s="1"/>
  <c r="BF439" s="1"/>
  <c r="GO446"/>
  <c r="C447"/>
  <c r="D447"/>
  <c r="AC447"/>
  <c r="CQ447" s="1"/>
  <c r="AE447"/>
  <c r="CS447" s="1"/>
  <c r="R447" s="1"/>
  <c r="GK447" s="1"/>
  <c r="AF447"/>
  <c r="AG447"/>
  <c r="CU447" s="1"/>
  <c r="T447" s="1"/>
  <c r="AH447"/>
  <c r="CV447" s="1"/>
  <c r="U447" s="1"/>
  <c r="AI447"/>
  <c r="CW447" s="1"/>
  <c r="V447" s="1"/>
  <c r="AJ447"/>
  <c r="CT447"/>
  <c r="S447" s="1"/>
  <c r="CX447"/>
  <c r="W447" s="1"/>
  <c r="FR447"/>
  <c r="GL447"/>
  <c r="GN447"/>
  <c r="GO447"/>
  <c r="B449"/>
  <c r="C449"/>
  <c r="C439" s="1"/>
  <c r="D449"/>
  <c r="D439" s="1"/>
  <c r="F449"/>
  <c r="F439" s="1"/>
  <c r="G449"/>
  <c r="G439" s="1"/>
  <c r="BB449"/>
  <c r="BB439" s="1"/>
  <c r="D470"/>
  <c r="E472"/>
  <c r="Z472"/>
  <c r="AA472"/>
  <c r="AM472"/>
  <c r="AN472"/>
  <c r="AV472"/>
  <c r="AW472"/>
  <c r="AX472"/>
  <c r="AY472"/>
  <c r="AZ472"/>
  <c r="BA472"/>
  <c r="BI472"/>
  <c r="BJ472"/>
  <c r="BK472"/>
  <c r="BL472"/>
  <c r="BM472"/>
  <c r="BN472"/>
  <c r="BO472"/>
  <c r="BP472"/>
  <c r="BQ472"/>
  <c r="BR472"/>
  <c r="BS472"/>
  <c r="BT472"/>
  <c r="BU472"/>
  <c r="BV472"/>
  <c r="BW472"/>
  <c r="BX472"/>
  <c r="BY472"/>
  <c r="BZ472"/>
  <c r="CA472"/>
  <c r="CB472"/>
  <c r="CC472"/>
  <c r="CD472"/>
  <c r="CE472"/>
  <c r="CF472"/>
  <c r="CG472"/>
  <c r="CH472"/>
  <c r="CI472"/>
  <c r="CJ472"/>
  <c r="CK472"/>
  <c r="CL472"/>
  <c r="CM472"/>
  <c r="CN472"/>
  <c r="CO472"/>
  <c r="CP472"/>
  <c r="CQ472"/>
  <c r="CR472"/>
  <c r="CS472"/>
  <c r="CT472"/>
  <c r="CU472"/>
  <c r="CV472"/>
  <c r="CW472"/>
  <c r="CX472"/>
  <c r="CY472"/>
  <c r="CZ472"/>
  <c r="DA472"/>
  <c r="DB472"/>
  <c r="DC472"/>
  <c r="DD472"/>
  <c r="DE472"/>
  <c r="DF472"/>
  <c r="DG472"/>
  <c r="DH472"/>
  <c r="DI472"/>
  <c r="DJ472"/>
  <c r="DK472"/>
  <c r="DL472"/>
  <c r="DM472"/>
  <c r="DN472"/>
  <c r="C474"/>
  <c r="D474"/>
  <c r="AC474"/>
  <c r="AE474"/>
  <c r="CS474" s="1"/>
  <c r="R474" s="1"/>
  <c r="AF474"/>
  <c r="CT474" s="1"/>
  <c r="AG474"/>
  <c r="CU474" s="1"/>
  <c r="T474" s="1"/>
  <c r="AH474"/>
  <c r="AI474"/>
  <c r="CW474" s="1"/>
  <c r="V474" s="1"/>
  <c r="AJ474"/>
  <c r="CX474" s="1"/>
  <c r="W474" s="1"/>
  <c r="CQ474"/>
  <c r="CV474"/>
  <c r="U474" s="1"/>
  <c r="FR474"/>
  <c r="GL474"/>
  <c r="GN474"/>
  <c r="GO474"/>
  <c r="C475"/>
  <c r="D475"/>
  <c r="AC475"/>
  <c r="CQ475" s="1"/>
  <c r="AE475"/>
  <c r="CS475" s="1"/>
  <c r="R475" s="1"/>
  <c r="GK475" s="1"/>
  <c r="AF475"/>
  <c r="CT475" s="1"/>
  <c r="AG475"/>
  <c r="CU475" s="1"/>
  <c r="T475" s="1"/>
  <c r="AH475"/>
  <c r="CV475" s="1"/>
  <c r="U475" s="1"/>
  <c r="AI475"/>
  <c r="CW475" s="1"/>
  <c r="V475" s="1"/>
  <c r="AJ475"/>
  <c r="CX475" s="1"/>
  <c r="W475" s="1"/>
  <c r="FR475"/>
  <c r="GL475"/>
  <c r="GN475"/>
  <c r="GO475"/>
  <c r="C476"/>
  <c r="D476"/>
  <c r="AC476"/>
  <c r="AE476"/>
  <c r="CS476" s="1"/>
  <c r="R476" s="1"/>
  <c r="GK476" s="1"/>
  <c r="AF476"/>
  <c r="CT476" s="1"/>
  <c r="AG476"/>
  <c r="CU476" s="1"/>
  <c r="T476" s="1"/>
  <c r="AH476"/>
  <c r="AI476"/>
  <c r="CW476" s="1"/>
  <c r="V476" s="1"/>
  <c r="AJ476"/>
  <c r="CX476" s="1"/>
  <c r="W476" s="1"/>
  <c r="CQ476"/>
  <c r="CV476"/>
  <c r="U476" s="1"/>
  <c r="FR476"/>
  <c r="GL476"/>
  <c r="GN476"/>
  <c r="GO476"/>
  <c r="C477"/>
  <c r="D477"/>
  <c r="AC477"/>
  <c r="CQ477" s="1"/>
  <c r="AE477"/>
  <c r="CS477" s="1"/>
  <c r="R477" s="1"/>
  <c r="GK477" s="1"/>
  <c r="AF477"/>
  <c r="CT477" s="1"/>
  <c r="AG477"/>
  <c r="CU477" s="1"/>
  <c r="T477" s="1"/>
  <c r="AH477"/>
  <c r="AI477"/>
  <c r="CW477" s="1"/>
  <c r="V477" s="1"/>
  <c r="AJ477"/>
  <c r="CX477" s="1"/>
  <c r="W477" s="1"/>
  <c r="CV477"/>
  <c r="U477" s="1"/>
  <c r="FR477"/>
  <c r="GL477"/>
  <c r="GN477"/>
  <c r="GO477"/>
  <c r="C478"/>
  <c r="D478"/>
  <c r="AC478"/>
  <c r="AE478"/>
  <c r="CS478" s="1"/>
  <c r="R478" s="1"/>
  <c r="GK478" s="1"/>
  <c r="AF478"/>
  <c r="CT478" s="1"/>
  <c r="AG478"/>
  <c r="CU478" s="1"/>
  <c r="T478" s="1"/>
  <c r="AH478"/>
  <c r="AI478"/>
  <c r="CW478" s="1"/>
  <c r="V478" s="1"/>
  <c r="AJ478"/>
  <c r="CX478" s="1"/>
  <c r="W478" s="1"/>
  <c r="CQ478"/>
  <c r="CV478"/>
  <c r="U478" s="1"/>
  <c r="FR478"/>
  <c r="GL478"/>
  <c r="GN478"/>
  <c r="GO478"/>
  <c r="C479"/>
  <c r="D479"/>
  <c r="AC479"/>
  <c r="CQ479" s="1"/>
  <c r="AE479"/>
  <c r="CS479" s="1"/>
  <c r="R479" s="1"/>
  <c r="GK479" s="1"/>
  <c r="AF479"/>
  <c r="CT479" s="1"/>
  <c r="AG479"/>
  <c r="CU479" s="1"/>
  <c r="T479" s="1"/>
  <c r="AH479"/>
  <c r="AI479"/>
  <c r="CW479" s="1"/>
  <c r="V479" s="1"/>
  <c r="AJ479"/>
  <c r="CX479" s="1"/>
  <c r="W479" s="1"/>
  <c r="CV479"/>
  <c r="U479" s="1"/>
  <c r="FR479"/>
  <c r="GL479"/>
  <c r="BD483" s="1"/>
  <c r="BD472" s="1"/>
  <c r="GN479"/>
  <c r="GO479"/>
  <c r="C480"/>
  <c r="D480"/>
  <c r="AC480"/>
  <c r="AE480"/>
  <c r="CS480" s="1"/>
  <c r="R480" s="1"/>
  <c r="GK480" s="1"/>
  <c r="AF480"/>
  <c r="CT480" s="1"/>
  <c r="AG480"/>
  <c r="CU480" s="1"/>
  <c r="T480" s="1"/>
  <c r="AH480"/>
  <c r="AI480"/>
  <c r="CW480" s="1"/>
  <c r="V480" s="1"/>
  <c r="AJ480"/>
  <c r="CX480" s="1"/>
  <c r="W480" s="1"/>
  <c r="CQ480"/>
  <c r="CV480"/>
  <c r="U480" s="1"/>
  <c r="FR480"/>
  <c r="GL480"/>
  <c r="GN480"/>
  <c r="GO480"/>
  <c r="C481"/>
  <c r="D481"/>
  <c r="AC481"/>
  <c r="CQ481" s="1"/>
  <c r="AE481"/>
  <c r="CS481" s="1"/>
  <c r="R481" s="1"/>
  <c r="GK481" s="1"/>
  <c r="AF481"/>
  <c r="CT481" s="1"/>
  <c r="AG481"/>
  <c r="AH481"/>
  <c r="CV481" s="1"/>
  <c r="U481" s="1"/>
  <c r="AI481"/>
  <c r="CW481" s="1"/>
  <c r="V481" s="1"/>
  <c r="AJ481"/>
  <c r="CX481" s="1"/>
  <c r="W481" s="1"/>
  <c r="CU481"/>
  <c r="T481" s="1"/>
  <c r="FR481"/>
  <c r="GL481"/>
  <c r="GN481"/>
  <c r="GO481"/>
  <c r="B483"/>
  <c r="B472" s="1"/>
  <c r="C483"/>
  <c r="C472" s="1"/>
  <c r="D483"/>
  <c r="D472" s="1"/>
  <c r="F483"/>
  <c r="F472" s="1"/>
  <c r="G483"/>
  <c r="G472" s="1"/>
  <c r="BB483"/>
  <c r="BB472" s="1"/>
  <c r="B504"/>
  <c r="B435" s="1"/>
  <c r="C504"/>
  <c r="C435" s="1"/>
  <c r="D504"/>
  <c r="D435" s="1"/>
  <c r="F504"/>
  <c r="F435" s="1"/>
  <c r="G504"/>
  <c r="B526"/>
  <c r="B22" s="1"/>
  <c r="C526"/>
  <c r="C22" s="1"/>
  <c r="D526"/>
  <c r="D22" s="1"/>
  <c r="F526"/>
  <c r="F22" s="1"/>
  <c r="G526"/>
  <c r="B547"/>
  <c r="B18" s="1"/>
  <c r="C547"/>
  <c r="C18" s="1"/>
  <c r="D547"/>
  <c r="D18" s="1"/>
  <c r="F547"/>
  <c r="F18" s="1"/>
  <c r="G547"/>
  <c r="BD348" l="1"/>
  <c r="BD245" s="1"/>
  <c r="BH197"/>
  <c r="BH178" s="1"/>
  <c r="BD35"/>
  <c r="BC483"/>
  <c r="AD447"/>
  <c r="CR447" s="1"/>
  <c r="Q447" s="1"/>
  <c r="CS332"/>
  <c r="R332" s="1"/>
  <c r="GK332" s="1"/>
  <c r="W327"/>
  <c r="U322"/>
  <c r="V320"/>
  <c r="Q320"/>
  <c r="W319"/>
  <c r="W317"/>
  <c r="W314"/>
  <c r="CS312"/>
  <c r="H743" i="5" s="1"/>
  <c r="R743" s="1"/>
  <c r="V309" i="1"/>
  <c r="Q309"/>
  <c r="CS305"/>
  <c r="H713" i="5" s="1"/>
  <c r="R713" s="1"/>
  <c r="W302" i="1"/>
  <c r="AD299"/>
  <c r="CR299" s="1"/>
  <c r="V298"/>
  <c r="R298"/>
  <c r="GK298" s="1"/>
  <c r="R296"/>
  <c r="GK296" s="1"/>
  <c r="U294"/>
  <c r="T293"/>
  <c r="CS291"/>
  <c r="R291" s="1"/>
  <c r="GK291" s="1"/>
  <c r="U286"/>
  <c r="AD280"/>
  <c r="CR280" s="1"/>
  <c r="Q280" s="1"/>
  <c r="AD277"/>
  <c r="CR277" s="1"/>
  <c r="AB275"/>
  <c r="U269"/>
  <c r="W266"/>
  <c r="W263"/>
  <c r="R252"/>
  <c r="GK252" s="1"/>
  <c r="T252"/>
  <c r="U150"/>
  <c r="U147"/>
  <c r="AB146"/>
  <c r="U136"/>
  <c r="R127"/>
  <c r="GK127" s="1"/>
  <c r="T127"/>
  <c r="V127"/>
  <c r="T125"/>
  <c r="U125"/>
  <c r="V113"/>
  <c r="W110"/>
  <c r="V103"/>
  <c r="R93"/>
  <c r="GK93" s="1"/>
  <c r="T93"/>
  <c r="V93"/>
  <c r="P89"/>
  <c r="AB29"/>
  <c r="BF483"/>
  <c r="CS446"/>
  <c r="R446" s="1"/>
  <c r="GK446" s="1"/>
  <c r="CS444"/>
  <c r="R444" s="1"/>
  <c r="GK444" s="1"/>
  <c r="CS384"/>
  <c r="H925" i="5" s="1"/>
  <c r="R925" s="1"/>
  <c r="CS381" i="1"/>
  <c r="H910" i="5" s="1"/>
  <c r="R910" s="1"/>
  <c r="BD391" i="1"/>
  <c r="AQ391" s="1"/>
  <c r="CS373"/>
  <c r="H874" i="5" s="1"/>
  <c r="R874" s="1"/>
  <c r="BC348" i="1"/>
  <c r="W330"/>
  <c r="R330"/>
  <c r="GK330" s="1"/>
  <c r="R326"/>
  <c r="GK326" s="1"/>
  <c r="U326"/>
  <c r="Q326"/>
  <c r="V325"/>
  <c r="W322"/>
  <c r="V322"/>
  <c r="Q322"/>
  <c r="R313"/>
  <c r="GK313" s="1"/>
  <c r="U313"/>
  <c r="Q313"/>
  <c r="CS302"/>
  <c r="R302" s="1"/>
  <c r="GK302" s="1"/>
  <c r="U293"/>
  <c r="Q293"/>
  <c r="V289"/>
  <c r="Q289"/>
  <c r="W286"/>
  <c r="V286"/>
  <c r="R286"/>
  <c r="GK286" s="1"/>
  <c r="V284"/>
  <c r="Q284"/>
  <c r="W276"/>
  <c r="Q276"/>
  <c r="CS274"/>
  <c r="R274" s="1"/>
  <c r="GK274" s="1"/>
  <c r="V269"/>
  <c r="Q269"/>
  <c r="CS266"/>
  <c r="R266" s="1"/>
  <c r="GK266" s="1"/>
  <c r="V252"/>
  <c r="U252"/>
  <c r="Q252"/>
  <c r="CS192"/>
  <c r="H444" i="5" s="1"/>
  <c r="R444" s="1"/>
  <c r="CS152" i="1"/>
  <c r="R152" s="1"/>
  <c r="GK152" s="1"/>
  <c r="V148"/>
  <c r="R148"/>
  <c r="GK148" s="1"/>
  <c r="V147"/>
  <c r="Q147"/>
  <c r="CS142"/>
  <c r="R142" s="1"/>
  <c r="GK142" s="1"/>
  <c r="T142"/>
  <c r="U140"/>
  <c r="U139"/>
  <c r="V136"/>
  <c r="U130"/>
  <c r="U127"/>
  <c r="CS122"/>
  <c r="H283" i="5" s="1"/>
  <c r="R283" s="1"/>
  <c r="U121" i="1"/>
  <c r="CS120"/>
  <c r="AB120"/>
  <c r="U119"/>
  <c r="U103"/>
  <c r="Q103"/>
  <c r="CS98"/>
  <c r="R98" s="1"/>
  <c r="GK98" s="1"/>
  <c r="P95"/>
  <c r="U94"/>
  <c r="Q94"/>
  <c r="U93"/>
  <c r="U90"/>
  <c r="CS87"/>
  <c r="CS86"/>
  <c r="R86" s="1"/>
  <c r="GK86" s="1"/>
  <c r="U69"/>
  <c r="AB33"/>
  <c r="U31"/>
  <c r="BG483"/>
  <c r="CS377"/>
  <c r="R377" s="1"/>
  <c r="GK377" s="1"/>
  <c r="AB346"/>
  <c r="W325"/>
  <c r="U317"/>
  <c r="R316"/>
  <c r="GK316" s="1"/>
  <c r="T316"/>
  <c r="U314"/>
  <c r="T313"/>
  <c r="AD306"/>
  <c r="CR306" s="1"/>
  <c r="U302"/>
  <c r="W294"/>
  <c r="W289"/>
  <c r="W269"/>
  <c r="AD268"/>
  <c r="CR268" s="1"/>
  <c r="U267"/>
  <c r="AD267"/>
  <c r="CR267" s="1"/>
  <c r="Q267" s="1"/>
  <c r="U263"/>
  <c r="W259"/>
  <c r="V257"/>
  <c r="U256"/>
  <c r="AD256"/>
  <c r="CR256" s="1"/>
  <c r="Q256" s="1"/>
  <c r="W150"/>
  <c r="W147"/>
  <c r="U142"/>
  <c r="V140"/>
  <c r="V139"/>
  <c r="R139"/>
  <c r="GK139" s="1"/>
  <c r="V138"/>
  <c r="Q138"/>
  <c r="W133"/>
  <c r="V130"/>
  <c r="R130"/>
  <c r="GK130" s="1"/>
  <c r="AD129"/>
  <c r="CR129" s="1"/>
  <c r="V125"/>
  <c r="V123"/>
  <c r="R123"/>
  <c r="GK123" s="1"/>
  <c r="V121"/>
  <c r="Q121"/>
  <c r="U117"/>
  <c r="AD116"/>
  <c r="CR116" s="1"/>
  <c r="V115"/>
  <c r="R115"/>
  <c r="GK115" s="1"/>
  <c r="W113"/>
  <c r="U110"/>
  <c r="AD110"/>
  <c r="CR110" s="1"/>
  <c r="Q110" s="1"/>
  <c r="CS106"/>
  <c r="R106" s="1"/>
  <c r="GK106" s="1"/>
  <c r="R103"/>
  <c r="GK103" s="1"/>
  <c r="CS97"/>
  <c r="R97" s="1"/>
  <c r="GK97" s="1"/>
  <c r="U96"/>
  <c r="V90"/>
  <c r="U89"/>
  <c r="AD89"/>
  <c r="CR89" s="1"/>
  <c r="Q89" s="1"/>
  <c r="U87"/>
  <c r="U86"/>
  <c r="U77"/>
  <c r="T76"/>
  <c r="CS74"/>
  <c r="R74" s="1"/>
  <c r="GK74" s="1"/>
  <c r="V69"/>
  <c r="R69"/>
  <c r="GK69" s="1"/>
  <c r="AO35"/>
  <c r="BG35"/>
  <c r="V31"/>
  <c r="Q31"/>
  <c r="BC472"/>
  <c r="AP483"/>
  <c r="BG472"/>
  <c r="AT483"/>
  <c r="F494" s="1"/>
  <c r="BB371"/>
  <c r="AO391"/>
  <c r="CS375"/>
  <c r="R375" s="1"/>
  <c r="GK375" s="1"/>
  <c r="AD375"/>
  <c r="CR375" s="1"/>
  <c r="Q375" s="1"/>
  <c r="BD449"/>
  <c r="CS383"/>
  <c r="R383" s="1"/>
  <c r="GK383" s="1"/>
  <c r="AD383"/>
  <c r="CR383" s="1"/>
  <c r="Q383" s="1"/>
  <c r="BD26"/>
  <c r="AQ35"/>
  <c r="CS388"/>
  <c r="H949" i="5" s="1"/>
  <c r="R949" s="1"/>
  <c r="AO483" i="1"/>
  <c r="BG449"/>
  <c r="CS387"/>
  <c r="R387" s="1"/>
  <c r="GK387" s="1"/>
  <c r="AH197"/>
  <c r="CS380"/>
  <c r="R380" s="1"/>
  <c r="GK380" s="1"/>
  <c r="AD380"/>
  <c r="CR380" s="1"/>
  <c r="Q380" s="1"/>
  <c r="BC245"/>
  <c r="AP348"/>
  <c r="AD344"/>
  <c r="CR344" s="1"/>
  <c r="Q344" s="1"/>
  <c r="U343"/>
  <c r="AD343"/>
  <c r="CR343" s="1"/>
  <c r="Q343" s="1"/>
  <c r="AD342"/>
  <c r="CR342" s="1"/>
  <c r="Q342" s="1"/>
  <c r="AD340"/>
  <c r="CR340" s="1"/>
  <c r="AD339"/>
  <c r="CR339" s="1"/>
  <c r="Q339" s="1"/>
  <c r="U338"/>
  <c r="V332"/>
  <c r="H787" i="5"/>
  <c r="AB332" i="1"/>
  <c r="AD331"/>
  <c r="CR331" s="1"/>
  <c r="U330"/>
  <c r="AD330"/>
  <c r="CR330" s="1"/>
  <c r="Q330" s="1"/>
  <c r="V329"/>
  <c r="Q329"/>
  <c r="V326"/>
  <c r="H768" i="5"/>
  <c r="AB326" i="1"/>
  <c r="T323"/>
  <c r="V323"/>
  <c r="CS322"/>
  <c r="R322" s="1"/>
  <c r="GK322" s="1"/>
  <c r="U321"/>
  <c r="CS320"/>
  <c r="R320" s="1"/>
  <c r="GK320" s="1"/>
  <c r="U320"/>
  <c r="V319"/>
  <c r="CS318"/>
  <c r="H757" i="5" s="1"/>
  <c r="R757" s="1"/>
  <c r="U315" i="1"/>
  <c r="H748" i="5"/>
  <c r="CS310" i="1"/>
  <c r="R310" s="1"/>
  <c r="GK310" s="1"/>
  <c r="T306"/>
  <c r="V306"/>
  <c r="R306"/>
  <c r="GK306" s="1"/>
  <c r="AD304"/>
  <c r="CR304" s="1"/>
  <c r="Q304" s="1"/>
  <c r="V296"/>
  <c r="W295"/>
  <c r="H665" i="5"/>
  <c r="AB293" i="1"/>
  <c r="AD292"/>
  <c r="CR292" s="1"/>
  <c r="W287"/>
  <c r="S285"/>
  <c r="U285"/>
  <c r="AD285"/>
  <c r="CR285" s="1"/>
  <c r="Q285" s="1"/>
  <c r="W284"/>
  <c r="T277"/>
  <c r="V277"/>
  <c r="R277"/>
  <c r="GK277" s="1"/>
  <c r="AD271"/>
  <c r="R260"/>
  <c r="GK260" s="1"/>
  <c r="T260"/>
  <c r="V259"/>
  <c r="AD253"/>
  <c r="CR253" s="1"/>
  <c r="Q253" s="1"/>
  <c r="AD248"/>
  <c r="CR248" s="1"/>
  <c r="Q248" s="1"/>
  <c r="AD191"/>
  <c r="CR191" s="1"/>
  <c r="Q191" s="1"/>
  <c r="AD188"/>
  <c r="CR188" s="1"/>
  <c r="Q188" s="1"/>
  <c r="AD185"/>
  <c r="CR185" s="1"/>
  <c r="Q185" s="1"/>
  <c r="AD153"/>
  <c r="CR153" s="1"/>
  <c r="Q153" s="1"/>
  <c r="U148"/>
  <c r="AD148"/>
  <c r="CR148" s="1"/>
  <c r="Q148" s="1"/>
  <c r="U143"/>
  <c r="AD143"/>
  <c r="CR143" s="1"/>
  <c r="Q143" s="1"/>
  <c r="AD139"/>
  <c r="CR139" s="1"/>
  <c r="Q139" s="1"/>
  <c r="AD135"/>
  <c r="CR135" s="1"/>
  <c r="Q135" s="1"/>
  <c r="R134"/>
  <c r="GK134" s="1"/>
  <c r="T134"/>
  <c r="CS133"/>
  <c r="R133" s="1"/>
  <c r="GK133" s="1"/>
  <c r="T133"/>
  <c r="AB133"/>
  <c r="V128"/>
  <c r="U123"/>
  <c r="AD123"/>
  <c r="CR123" s="1"/>
  <c r="Q123" s="1"/>
  <c r="R119"/>
  <c r="GK119" s="1"/>
  <c r="T119"/>
  <c r="AB119"/>
  <c r="W115"/>
  <c r="U114"/>
  <c r="AD114"/>
  <c r="CR114" s="1"/>
  <c r="Q114" s="1"/>
  <c r="H235" i="5"/>
  <c r="AB110" i="1"/>
  <c r="V108"/>
  <c r="AD107"/>
  <c r="CR107" s="1"/>
  <c r="W105"/>
  <c r="W104"/>
  <c r="R94"/>
  <c r="GK94" s="1"/>
  <c r="T94"/>
  <c r="AB93"/>
  <c r="R87"/>
  <c r="GK87" s="1"/>
  <c r="T87"/>
  <c r="AD80"/>
  <c r="CR80" s="1"/>
  <c r="Q80" s="1"/>
  <c r="U79"/>
  <c r="AB76"/>
  <c r="AD75"/>
  <c r="CR75" s="1"/>
  <c r="W70"/>
  <c r="CS33"/>
  <c r="R33" s="1"/>
  <c r="GK33" s="1"/>
  <c r="CS32"/>
  <c r="R32" s="1"/>
  <c r="AG391"/>
  <c r="H678" i="5"/>
  <c r="AB298" i="1"/>
  <c r="H635" i="5"/>
  <c r="AB149" i="1"/>
  <c r="AG35"/>
  <c r="T324"/>
  <c r="Q324"/>
  <c r="T319"/>
  <c r="CS317"/>
  <c r="R317" s="1"/>
  <c r="GK317" s="1"/>
  <c r="H718" i="5"/>
  <c r="AB306" i="1"/>
  <c r="V302"/>
  <c r="Q302"/>
  <c r="V300"/>
  <c r="U298"/>
  <c r="AD298"/>
  <c r="CR298" s="1"/>
  <c r="Q298" s="1"/>
  <c r="T296"/>
  <c r="CS295"/>
  <c r="R295" s="1"/>
  <c r="GK295" s="1"/>
  <c r="V294"/>
  <c r="V293"/>
  <c r="R293"/>
  <c r="GK293" s="1"/>
  <c r="U291"/>
  <c r="CS289"/>
  <c r="R289" s="1"/>
  <c r="GK289" s="1"/>
  <c r="AD286"/>
  <c r="CR286" s="1"/>
  <c r="Q286" s="1"/>
  <c r="CS284"/>
  <c r="R284" s="1"/>
  <c r="GK284" s="1"/>
  <c r="T280"/>
  <c r="H608" i="5"/>
  <c r="U276" i="1"/>
  <c r="W272"/>
  <c r="V270"/>
  <c r="CS269"/>
  <c r="R269" s="1"/>
  <c r="GK269" s="1"/>
  <c r="T267"/>
  <c r="U266"/>
  <c r="V260"/>
  <c r="CS259"/>
  <c r="R259" s="1"/>
  <c r="GK259" s="1"/>
  <c r="V150"/>
  <c r="CS149"/>
  <c r="R149" s="1"/>
  <c r="GK149" s="1"/>
  <c r="W148"/>
  <c r="W144"/>
  <c r="W143"/>
  <c r="W140"/>
  <c r="U138"/>
  <c r="W136"/>
  <c r="V134"/>
  <c r="AD130"/>
  <c r="CR130" s="1"/>
  <c r="Q130" s="1"/>
  <c r="R128"/>
  <c r="GK128" s="1"/>
  <c r="T128"/>
  <c r="AB127"/>
  <c r="W123"/>
  <c r="V119"/>
  <c r="Q119"/>
  <c r="U115"/>
  <c r="AD115"/>
  <c r="CR115" s="1"/>
  <c r="Q115" s="1"/>
  <c r="CS113"/>
  <c r="R113" s="1"/>
  <c r="GK113" s="1"/>
  <c r="R108"/>
  <c r="GK108" s="1"/>
  <c r="T108"/>
  <c r="U106"/>
  <c r="U104"/>
  <c r="AD104"/>
  <c r="CR104" s="1"/>
  <c r="Q104" s="1"/>
  <c r="T103"/>
  <c r="U100"/>
  <c r="AD100"/>
  <c r="CR100" s="1"/>
  <c r="Q100" s="1"/>
  <c r="U98"/>
  <c r="U97"/>
  <c r="V94"/>
  <c r="V87"/>
  <c r="V86"/>
  <c r="V84"/>
  <c r="V77"/>
  <c r="V76"/>
  <c r="R76"/>
  <c r="GK76" s="1"/>
  <c r="U74"/>
  <c r="U73"/>
  <c r="AD69"/>
  <c r="CR69" s="1"/>
  <c r="Q69" s="1"/>
  <c r="CS31"/>
  <c r="R31" s="1"/>
  <c r="GK31" s="1"/>
  <c r="U30"/>
  <c r="T343"/>
  <c r="CS341"/>
  <c r="R341" s="1"/>
  <c r="GK341" s="1"/>
  <c r="AB341"/>
  <c r="AB340"/>
  <c r="AB339"/>
  <c r="CS338"/>
  <c r="T330"/>
  <c r="U329"/>
  <c r="U325"/>
  <c r="Q325"/>
  <c r="H764" i="5"/>
  <c r="AB322" i="1"/>
  <c r="CS315"/>
  <c r="CS311"/>
  <c r="R311" s="1"/>
  <c r="GK311" s="1"/>
  <c r="U306"/>
  <c r="Q306"/>
  <c r="U296"/>
  <c r="Q296"/>
  <c r="U287"/>
  <c r="V287"/>
  <c r="T285"/>
  <c r="V279"/>
  <c r="U277"/>
  <c r="Q277"/>
  <c r="CS273"/>
  <c r="R273" s="1"/>
  <c r="GK273" s="1"/>
  <c r="AB273"/>
  <c r="U259"/>
  <c r="CS145"/>
  <c r="R145" s="1"/>
  <c r="GK145" s="1"/>
  <c r="AB145"/>
  <c r="CS141"/>
  <c r="R141" s="1"/>
  <c r="GK141" s="1"/>
  <c r="AB139"/>
  <c r="U128"/>
  <c r="Q128"/>
  <c r="T114"/>
  <c r="U113"/>
  <c r="U108"/>
  <c r="Q108"/>
  <c r="U105"/>
  <c r="V105"/>
  <c r="CS79"/>
  <c r="R79" s="1"/>
  <c r="GK79" s="1"/>
  <c r="U70"/>
  <c r="V70"/>
  <c r="AU35"/>
  <c r="W30"/>
  <c r="V30"/>
  <c r="AI35" s="1"/>
  <c r="R30"/>
  <c r="GK30" s="1"/>
  <c r="S931" i="5"/>
  <c r="U931"/>
  <c r="S385" i="1"/>
  <c r="H911" i="5"/>
  <c r="P381" i="1"/>
  <c r="G891" i="5"/>
  <c r="H890"/>
  <c r="P377" i="1"/>
  <c r="S886" i="5"/>
  <c r="U886"/>
  <c r="S376" i="1"/>
  <c r="S1057" i="5"/>
  <c r="H1059" s="1"/>
  <c r="U1057"/>
  <c r="H1060" s="1"/>
  <c r="H1058"/>
  <c r="R1058" s="1"/>
  <c r="S481" i="1"/>
  <c r="S1051" i="5"/>
  <c r="H1053" s="1"/>
  <c r="U1051"/>
  <c r="H1054" s="1"/>
  <c r="H1052"/>
  <c r="R1052" s="1"/>
  <c r="S480" i="1"/>
  <c r="S1045" i="5"/>
  <c r="H1047" s="1"/>
  <c r="U1045"/>
  <c r="H1048" s="1"/>
  <c r="H1046"/>
  <c r="R1046" s="1"/>
  <c r="S479" i="1"/>
  <c r="S1039" i="5"/>
  <c r="H1041" s="1"/>
  <c r="U1039"/>
  <c r="H1042" s="1"/>
  <c r="H1040"/>
  <c r="R1040" s="1"/>
  <c r="S478" i="1"/>
  <c r="S1033" i="5"/>
  <c r="H1035" s="1"/>
  <c r="U1033"/>
  <c r="H1036" s="1"/>
  <c r="H1034"/>
  <c r="R1034" s="1"/>
  <c r="S477" i="1"/>
  <c r="S1027" i="5"/>
  <c r="H1029" s="1"/>
  <c r="U1027"/>
  <c r="H1030" s="1"/>
  <c r="H1028"/>
  <c r="R1028" s="1"/>
  <c r="S476" i="1"/>
  <c r="S1021" i="5"/>
  <c r="H1023" s="1"/>
  <c r="U1021"/>
  <c r="H1024" s="1"/>
  <c r="H1022"/>
  <c r="R1022" s="1"/>
  <c r="S475" i="1"/>
  <c r="S1015" i="5"/>
  <c r="H1017" s="1"/>
  <c r="U1015"/>
  <c r="H1018" s="1"/>
  <c r="H1016"/>
  <c r="R1016" s="1"/>
  <c r="S474" i="1"/>
  <c r="P447"/>
  <c r="CP447" s="1"/>
  <c r="O447" s="1"/>
  <c r="P445"/>
  <c r="CP445" s="1"/>
  <c r="O445" s="1"/>
  <c r="P443"/>
  <c r="CP443" s="1"/>
  <c r="O443" s="1"/>
  <c r="P441"/>
  <c r="K947" i="5"/>
  <c r="L953"/>
  <c r="L954"/>
  <c r="Q954" s="1"/>
  <c r="H948"/>
  <c r="Q388" i="1"/>
  <c r="K948" i="5" s="1"/>
  <c r="K923"/>
  <c r="L929"/>
  <c r="L930"/>
  <c r="Q930" s="1"/>
  <c r="H924"/>
  <c r="Q384" i="1"/>
  <c r="K924" i="5" s="1"/>
  <c r="CZ380" i="1"/>
  <c r="Y380" s="1"/>
  <c r="V904" i="5" s="1"/>
  <c r="CY380" i="1"/>
  <c r="X380" s="1"/>
  <c r="T904" i="5" s="1"/>
  <c r="H860"/>
  <c r="R860" s="1"/>
  <c r="S346" i="1"/>
  <c r="L778" i="5"/>
  <c r="Q778" s="1"/>
  <c r="L776"/>
  <c r="CZ285" i="1"/>
  <c r="Y285" s="1"/>
  <c r="V634" i="5" s="1"/>
  <c r="CY285" i="1"/>
  <c r="X285" s="1"/>
  <c r="T634" i="5" s="1"/>
  <c r="L539"/>
  <c r="Q539" s="1"/>
  <c r="L536"/>
  <c r="U197" i="1"/>
  <c r="AH178"/>
  <c r="AD449"/>
  <c r="AJ483"/>
  <c r="AJ391"/>
  <c r="L1008" i="5"/>
  <c r="L1009"/>
  <c r="Q1009" s="1"/>
  <c r="T391" i="1"/>
  <c r="AG371"/>
  <c r="BF472"/>
  <c r="AS483"/>
  <c r="P446"/>
  <c r="P444"/>
  <c r="P442"/>
  <c r="CP442" s="1"/>
  <c r="O442" s="1"/>
  <c r="AQ371"/>
  <c r="F397"/>
  <c r="L942" i="5"/>
  <c r="Q942" s="1"/>
  <c r="L941"/>
  <c r="H937"/>
  <c r="R937" s="1"/>
  <c r="R386" i="1"/>
  <c r="K908" i="5"/>
  <c r="L914"/>
  <c r="L915"/>
  <c r="Q915" s="1"/>
  <c r="H909"/>
  <c r="Q381" i="1"/>
  <c r="K909" i="5" s="1"/>
  <c r="L903"/>
  <c r="Q903" s="1"/>
  <c r="L902"/>
  <c r="H898"/>
  <c r="R898" s="1"/>
  <c r="R379" i="1"/>
  <c r="CZ377"/>
  <c r="Y377" s="1"/>
  <c r="V889" i="5" s="1"/>
  <c r="CY377" i="1"/>
  <c r="X377" s="1"/>
  <c r="T889" i="5" s="1"/>
  <c r="L878"/>
  <c r="L879"/>
  <c r="Q879" s="1"/>
  <c r="AH391" i="1"/>
  <c r="H873" i="5"/>
  <c r="Q373" i="1"/>
  <c r="L824" i="5"/>
  <c r="L826"/>
  <c r="Q826" s="1"/>
  <c r="L816"/>
  <c r="Q816" s="1"/>
  <c r="L815"/>
  <c r="L807"/>
  <c r="Q807" s="1"/>
  <c r="L806"/>
  <c r="L697"/>
  <c r="L699"/>
  <c r="Q699" s="1"/>
  <c r="L637"/>
  <c r="Q637" s="1"/>
  <c r="L632"/>
  <c r="AG483" i="1"/>
  <c r="AI449"/>
  <c r="AI348"/>
  <c r="K1005" i="5"/>
  <c r="CZ447" i="1"/>
  <c r="Y447" s="1"/>
  <c r="V1004" i="5" s="1"/>
  <c r="K1007" s="1"/>
  <c r="CY447" i="1"/>
  <c r="X447" s="1"/>
  <c r="T1004" i="5" s="1"/>
  <c r="K1006" s="1"/>
  <c r="K993"/>
  <c r="CZ445" i="1"/>
  <c r="Y445" s="1"/>
  <c r="V992" i="5" s="1"/>
  <c r="K995" s="1"/>
  <c r="CY445" i="1"/>
  <c r="X445" s="1"/>
  <c r="T992" i="5" s="1"/>
  <c r="K994" s="1"/>
  <c r="L996"/>
  <c r="L997"/>
  <c r="Q997" s="1"/>
  <c r="K981"/>
  <c r="CZ443" i="1"/>
  <c r="Y443" s="1"/>
  <c r="V980" i="5" s="1"/>
  <c r="K983" s="1"/>
  <c r="CY443" i="1"/>
  <c r="X443" s="1"/>
  <c r="T980" i="5" s="1"/>
  <c r="K982" s="1"/>
  <c r="L984"/>
  <c r="L985"/>
  <c r="Q985" s="1"/>
  <c r="L972"/>
  <c r="L973"/>
  <c r="Q973" s="1"/>
  <c r="AH449" i="1"/>
  <c r="S955" i="5"/>
  <c r="U955"/>
  <c r="S389" i="1"/>
  <c r="H875" i="5"/>
  <c r="P373" i="1"/>
  <c r="L1062" i="5"/>
  <c r="Q1062" s="1"/>
  <c r="L1061"/>
  <c r="L1056"/>
  <c r="Q1056" s="1"/>
  <c r="L1055"/>
  <c r="L1050"/>
  <c r="Q1050" s="1"/>
  <c r="L1049"/>
  <c r="L1044"/>
  <c r="Q1044" s="1"/>
  <c r="L1043"/>
  <c r="L1038"/>
  <c r="Q1038" s="1"/>
  <c r="L1037"/>
  <c r="L1032"/>
  <c r="Q1032" s="1"/>
  <c r="L1031"/>
  <c r="L1026"/>
  <c r="Q1026" s="1"/>
  <c r="L1025"/>
  <c r="L1020"/>
  <c r="Q1020" s="1"/>
  <c r="L1019"/>
  <c r="AH483" i="1"/>
  <c r="GK474"/>
  <c r="AE483"/>
  <c r="L1002" i="5"/>
  <c r="L1003"/>
  <c r="Q1003" s="1"/>
  <c r="L990"/>
  <c r="L991"/>
  <c r="Q991" s="1"/>
  <c r="K975"/>
  <c r="CZ442" i="1"/>
  <c r="Y442" s="1"/>
  <c r="V974" i="5" s="1"/>
  <c r="K977" s="1"/>
  <c r="CY442" i="1"/>
  <c r="X442" s="1"/>
  <c r="T974" i="5" s="1"/>
  <c r="K976" s="1"/>
  <c r="L978"/>
  <c r="L979"/>
  <c r="Q979" s="1"/>
  <c r="BG439" i="1"/>
  <c r="AT449"/>
  <c r="AE449"/>
  <c r="GK441"/>
  <c r="AU371"/>
  <c r="F403"/>
  <c r="H950" i="5"/>
  <c r="P388" i="1"/>
  <c r="G945" i="5"/>
  <c r="H944"/>
  <c r="P387" i="1"/>
  <c r="S934" i="5"/>
  <c r="H939" s="1"/>
  <c r="U934"/>
  <c r="H940" s="1"/>
  <c r="H935"/>
  <c r="R935" s="1"/>
  <c r="S386" i="1"/>
  <c r="H926" i="5"/>
  <c r="P384" i="1"/>
  <c r="G921" i="5"/>
  <c r="H920"/>
  <c r="P383" i="1"/>
  <c r="S916" i="5"/>
  <c r="U916"/>
  <c r="S382" i="1"/>
  <c r="G906" i="5"/>
  <c r="H905"/>
  <c r="P380" i="1"/>
  <c r="S895" i="5"/>
  <c r="H900" s="1"/>
  <c r="U895"/>
  <c r="H901" s="1"/>
  <c r="H896"/>
  <c r="R896" s="1"/>
  <c r="S379" i="1"/>
  <c r="S892" i="5"/>
  <c r="U892"/>
  <c r="S378" i="1"/>
  <c r="G885" i="5"/>
  <c r="H884"/>
  <c r="P375" i="1"/>
  <c r="S880" i="5"/>
  <c r="U880"/>
  <c r="S374" i="1"/>
  <c r="L865" i="5"/>
  <c r="Q865" s="1"/>
  <c r="L864"/>
  <c r="K828"/>
  <c r="L647"/>
  <c r="Q647" s="1"/>
  <c r="L645"/>
  <c r="AI483" i="1"/>
  <c r="AJ449"/>
  <c r="AG449"/>
  <c r="AI391"/>
  <c r="H999" i="5"/>
  <c r="R999" s="1"/>
  <c r="S998"/>
  <c r="H1000" s="1"/>
  <c r="U998"/>
  <c r="H1001" s="1"/>
  <c r="S883"/>
  <c r="U883"/>
  <c r="H872"/>
  <c r="R872" s="1"/>
  <c r="S871"/>
  <c r="H876" s="1"/>
  <c r="U871"/>
  <c r="H877" s="1"/>
  <c r="P338" i="1"/>
  <c r="CS333"/>
  <c r="R333" s="1"/>
  <c r="GK333" s="1"/>
  <c r="AD333"/>
  <c r="CR333" s="1"/>
  <c r="Q333" s="1"/>
  <c r="S740" i="5"/>
  <c r="U740"/>
  <c r="H741"/>
  <c r="R741" s="1"/>
  <c r="L730"/>
  <c r="Q730" s="1"/>
  <c r="L727"/>
  <c r="H682"/>
  <c r="Q299" i="1"/>
  <c r="K682" i="5" s="1"/>
  <c r="L677"/>
  <c r="L679"/>
  <c r="Q679" s="1"/>
  <c r="L669"/>
  <c r="Q669" s="1"/>
  <c r="L664"/>
  <c r="S287" i="1"/>
  <c r="U613" i="5"/>
  <c r="H619" s="1"/>
  <c r="H614"/>
  <c r="R614" s="1"/>
  <c r="S613"/>
  <c r="H618" s="1"/>
  <c r="H610"/>
  <c r="P279" i="1"/>
  <c r="H560" i="5"/>
  <c r="R560" s="1"/>
  <c r="S265" i="1"/>
  <c r="S341" i="5"/>
  <c r="U341"/>
  <c r="AG26" i="1"/>
  <c r="T35"/>
  <c r="AF1067" i="5"/>
  <c r="A1067"/>
  <c r="AF962"/>
  <c r="A962"/>
  <c r="G241" i="1"/>
  <c r="H956" i="5"/>
  <c r="H938"/>
  <c r="H932"/>
  <c r="H917"/>
  <c r="H899"/>
  <c r="H893"/>
  <c r="H887"/>
  <c r="H881"/>
  <c r="H861"/>
  <c r="P346" i="1"/>
  <c r="S850" i="5"/>
  <c r="H852" s="1"/>
  <c r="U850"/>
  <c r="H853" s="1"/>
  <c r="H851"/>
  <c r="R851" s="1"/>
  <c r="H844"/>
  <c r="P342" i="1"/>
  <c r="U839" i="5"/>
  <c r="S839"/>
  <c r="S341" i="1"/>
  <c r="H833" i="5"/>
  <c r="R833" s="1"/>
  <c r="R340" i="1"/>
  <c r="H809" i="5"/>
  <c r="R809" s="1"/>
  <c r="S336" i="1"/>
  <c r="U779" i="5"/>
  <c r="H780"/>
  <c r="R780" s="1"/>
  <c r="S779"/>
  <c r="H777"/>
  <c r="P329" i="1"/>
  <c r="CS328"/>
  <c r="AD328"/>
  <c r="CQ325"/>
  <c r="AB325"/>
  <c r="CS319"/>
  <c r="R319" s="1"/>
  <c r="GK319" s="1"/>
  <c r="AD319"/>
  <c r="CR319" s="1"/>
  <c r="Q319" s="1"/>
  <c r="CQ312"/>
  <c r="AB312"/>
  <c r="H729" i="5"/>
  <c r="P309" i="1"/>
  <c r="CS308"/>
  <c r="R308" s="1"/>
  <c r="GK308" s="1"/>
  <c r="AD308"/>
  <c r="CR308" s="1"/>
  <c r="Q308" s="1"/>
  <c r="H724" i="5"/>
  <c r="CQ305" i="1"/>
  <c r="AB305"/>
  <c r="H704" i="5"/>
  <c r="P303" i="1"/>
  <c r="H698" i="5"/>
  <c r="P302" i="1"/>
  <c r="CS301"/>
  <c r="AD301"/>
  <c r="H684" i="5"/>
  <c r="CQ297" i="1"/>
  <c r="AB297"/>
  <c r="H667" i="5"/>
  <c r="P295" i="1"/>
  <c r="CS294"/>
  <c r="R294" s="1"/>
  <c r="GK294" s="1"/>
  <c r="AD294"/>
  <c r="CQ292"/>
  <c r="AB292"/>
  <c r="CQ291"/>
  <c r="AB291"/>
  <c r="CS287"/>
  <c r="R287" s="1"/>
  <c r="GK287" s="1"/>
  <c r="AD287"/>
  <c r="H626" i="5"/>
  <c r="R626" s="1"/>
  <c r="S283" i="1"/>
  <c r="L621" i="5"/>
  <c r="Q621" s="1"/>
  <c r="L620"/>
  <c r="H615"/>
  <c r="Q281" i="1"/>
  <c r="K615" i="5" s="1"/>
  <c r="CQ280" i="1"/>
  <c r="AB280"/>
  <c r="U600" i="5"/>
  <c r="H601"/>
  <c r="R601" s="1"/>
  <c r="S600"/>
  <c r="S275" i="1"/>
  <c r="U590" i="5"/>
  <c r="S590"/>
  <c r="S273" i="1"/>
  <c r="H585" i="5"/>
  <c r="P271" i="1"/>
  <c r="CZ260"/>
  <c r="Y260" s="1"/>
  <c r="V538" i="5" s="1"/>
  <c r="CY260" i="1"/>
  <c r="X260" s="1"/>
  <c r="T538" i="5" s="1"/>
  <c r="S510"/>
  <c r="H514" s="1"/>
  <c r="U510"/>
  <c r="H515" s="1"/>
  <c r="H511"/>
  <c r="R511" s="1"/>
  <c r="CZ253" i="1"/>
  <c r="Y253" s="1"/>
  <c r="V508" i="5" s="1"/>
  <c r="CY253" i="1"/>
  <c r="X253" s="1"/>
  <c r="T508" i="5" s="1"/>
  <c r="S189" i="1"/>
  <c r="L422" i="5"/>
  <c r="Q422" s="1"/>
  <c r="L421"/>
  <c r="U408"/>
  <c r="S408"/>
  <c r="BB62" i="1"/>
  <c r="AO155"/>
  <c r="CS150"/>
  <c r="R150" s="1"/>
  <c r="GK150" s="1"/>
  <c r="AD150"/>
  <c r="CR150" s="1"/>
  <c r="Q150" s="1"/>
  <c r="CQ147"/>
  <c r="AB147"/>
  <c r="H352" i="5"/>
  <c r="R352" s="1"/>
  <c r="R146" i="1"/>
  <c r="CT141"/>
  <c r="AB141"/>
  <c r="H189" i="5"/>
  <c r="P97" i="1"/>
  <c r="L177" i="5"/>
  <c r="Q177" s="1"/>
  <c r="L176"/>
  <c r="K108"/>
  <c r="H104"/>
  <c r="P73" i="1"/>
  <c r="CR346"/>
  <c r="Q346" s="1"/>
  <c r="AD481"/>
  <c r="P481"/>
  <c r="AD480"/>
  <c r="P480"/>
  <c r="AD479"/>
  <c r="P479"/>
  <c r="AD478"/>
  <c r="P478"/>
  <c r="AD477"/>
  <c r="P477"/>
  <c r="AD476"/>
  <c r="P476"/>
  <c r="AD475"/>
  <c r="P475"/>
  <c r="AD474"/>
  <c r="P474"/>
  <c r="AT472"/>
  <c r="AB447"/>
  <c r="AB446"/>
  <c r="AB445"/>
  <c r="AB444"/>
  <c r="AB443"/>
  <c r="AB442"/>
  <c r="AB441"/>
  <c r="AD389"/>
  <c r="P389"/>
  <c r="AB388"/>
  <c r="R388"/>
  <c r="CZ388" s="1"/>
  <c r="Y388" s="1"/>
  <c r="V946" i="5" s="1"/>
  <c r="K952" s="1"/>
  <c r="AB387" i="1"/>
  <c r="AD386"/>
  <c r="P386"/>
  <c r="AD385"/>
  <c r="P385"/>
  <c r="AB384"/>
  <c r="R384"/>
  <c r="CZ384" s="1"/>
  <c r="Y384" s="1"/>
  <c r="V922" i="5" s="1"/>
  <c r="K928" s="1"/>
  <c r="AB383" i="1"/>
  <c r="AD382"/>
  <c r="P382"/>
  <c r="AB381"/>
  <c r="R381"/>
  <c r="CY381" s="1"/>
  <c r="X381" s="1"/>
  <c r="T907" i="5" s="1"/>
  <c r="K912" s="1"/>
  <c r="AB380" i="1"/>
  <c r="AD379"/>
  <c r="P379"/>
  <c r="AD378"/>
  <c r="P378"/>
  <c r="AB377"/>
  <c r="AD376"/>
  <c r="P376"/>
  <c r="AB375"/>
  <c r="AD374"/>
  <c r="P374"/>
  <c r="AB373"/>
  <c r="R373"/>
  <c r="BH371"/>
  <c r="BD371"/>
  <c r="AO348"/>
  <c r="S344"/>
  <c r="T338"/>
  <c r="AB338"/>
  <c r="AB333"/>
  <c r="S331"/>
  <c r="AB318"/>
  <c r="H752" i="5"/>
  <c r="AB317" i="1"/>
  <c r="T315"/>
  <c r="AB315"/>
  <c r="P313"/>
  <c r="AB307"/>
  <c r="AB299"/>
  <c r="U289"/>
  <c r="T279"/>
  <c r="AB279"/>
  <c r="P277"/>
  <c r="W273"/>
  <c r="H993" i="5"/>
  <c r="R993" s="1"/>
  <c r="S992"/>
  <c r="H994" s="1"/>
  <c r="U992"/>
  <c r="H995" s="1"/>
  <c r="H987"/>
  <c r="R987" s="1"/>
  <c r="S986"/>
  <c r="H988" s="1"/>
  <c r="U986"/>
  <c r="H989" s="1"/>
  <c r="H969"/>
  <c r="R969" s="1"/>
  <c r="S968"/>
  <c r="H970" s="1"/>
  <c r="U968"/>
  <c r="H971" s="1"/>
  <c r="AF959"/>
  <c r="A959"/>
  <c r="H923"/>
  <c r="R923" s="1"/>
  <c r="S922"/>
  <c r="H927" s="1"/>
  <c r="U922"/>
  <c r="H928" s="1"/>
  <c r="S919"/>
  <c r="U919"/>
  <c r="S889"/>
  <c r="U889"/>
  <c r="AF867"/>
  <c r="A867"/>
  <c r="G245" i="1"/>
  <c r="S848" i="5"/>
  <c r="U848"/>
  <c r="CS337" i="1"/>
  <c r="AD337"/>
  <c r="CS335"/>
  <c r="AD335"/>
  <c r="CS334"/>
  <c r="AD334"/>
  <c r="CR334" s="1"/>
  <c r="U770" i="5"/>
  <c r="H771"/>
  <c r="R771" s="1"/>
  <c r="S770"/>
  <c r="S328" i="1"/>
  <c r="CS323"/>
  <c r="R323" s="1"/>
  <c r="GK323" s="1"/>
  <c r="AD323"/>
  <c r="CR323" s="1"/>
  <c r="Q323" s="1"/>
  <c r="H756" i="5"/>
  <c r="Q318" i="1"/>
  <c r="K756" i="5" s="1"/>
  <c r="CZ316" i="1"/>
  <c r="Y316" s="1"/>
  <c r="V751" i="5" s="1"/>
  <c r="CY316" i="1"/>
  <c r="X316" s="1"/>
  <c r="T751" i="5" s="1"/>
  <c r="H750"/>
  <c r="P315" i="1"/>
  <c r="H742" i="5"/>
  <c r="Q312" i="1"/>
  <c r="K742" i="5" s="1"/>
  <c r="H733"/>
  <c r="Q310" i="1"/>
  <c r="K733" i="5" s="1"/>
  <c r="H722"/>
  <c r="Q307" i="1"/>
  <c r="K722" i="5" s="1"/>
  <c r="L717"/>
  <c r="L719"/>
  <c r="Q719" s="1"/>
  <c r="L689"/>
  <c r="Q689" s="1"/>
  <c r="L687"/>
  <c r="CQ296" i="1"/>
  <c r="AB296"/>
  <c r="AB271"/>
  <c r="CR271"/>
  <c r="K511" i="5"/>
  <c r="CZ254" i="1"/>
  <c r="Y254" s="1"/>
  <c r="V510" i="5" s="1"/>
  <c r="K515" s="1"/>
  <c r="CY254" i="1"/>
  <c r="X254" s="1"/>
  <c r="T510" i="5" s="1"/>
  <c r="K514" s="1"/>
  <c r="S375" i="1"/>
  <c r="S373"/>
  <c r="R303"/>
  <c r="AB274"/>
  <c r="S943" i="5"/>
  <c r="U943"/>
  <c r="H908"/>
  <c r="R908" s="1"/>
  <c r="S907"/>
  <c r="H912" s="1"/>
  <c r="U907"/>
  <c r="H913" s="1"/>
  <c r="L847"/>
  <c r="L849"/>
  <c r="Q849" s="1"/>
  <c r="U767"/>
  <c r="S767"/>
  <c r="CQ321" i="1"/>
  <c r="AB321"/>
  <c r="L769" i="5"/>
  <c r="Q769" s="1"/>
  <c r="L760"/>
  <c r="H712"/>
  <c r="Q305" i="1"/>
  <c r="K712" i="5" s="1"/>
  <c r="CQ304" i="1"/>
  <c r="AB304"/>
  <c r="H672" i="5"/>
  <c r="Q297" i="1"/>
  <c r="K672" i="5" s="1"/>
  <c r="S666"/>
  <c r="U666"/>
  <c r="S294" i="1"/>
  <c r="S646" i="5"/>
  <c r="U646"/>
  <c r="S289" i="1"/>
  <c r="CS282"/>
  <c r="R282" s="1"/>
  <c r="GK282" s="1"/>
  <c r="AD282"/>
  <c r="CS278"/>
  <c r="R278" s="1"/>
  <c r="GK278" s="1"/>
  <c r="AD278"/>
  <c r="CR266"/>
  <c r="Q266" s="1"/>
  <c r="AB266"/>
  <c r="S441" i="5"/>
  <c r="H446" s="1"/>
  <c r="U441"/>
  <c r="H447" s="1"/>
  <c r="H442"/>
  <c r="R442" s="1"/>
  <c r="S184" i="1"/>
  <c r="H273" i="5"/>
  <c r="R273" s="1"/>
  <c r="R120" i="1"/>
  <c r="CZ30"/>
  <c r="Y30" s="1"/>
  <c r="V31" i="5" s="1"/>
  <c r="CY30" i="1"/>
  <c r="X30" s="1"/>
  <c r="T31" i="5" s="1"/>
  <c r="G22" i="1"/>
  <c r="S345"/>
  <c r="CQ344"/>
  <c r="AB344"/>
  <c r="G841" i="5"/>
  <c r="H840"/>
  <c r="P341" i="1"/>
  <c r="H834" i="5"/>
  <c r="U817"/>
  <c r="H818"/>
  <c r="R818" s="1"/>
  <c r="S337" i="1"/>
  <c r="U799" i="5"/>
  <c r="H805" s="1"/>
  <c r="H800"/>
  <c r="R800" s="1"/>
  <c r="S799"/>
  <c r="H804" s="1"/>
  <c r="S335" i="1"/>
  <c r="L798" i="5"/>
  <c r="Q798" s="1"/>
  <c r="L797"/>
  <c r="CQ331" i="1"/>
  <c r="AB331"/>
  <c r="U777" i="5"/>
  <c r="S777"/>
  <c r="S329" i="1"/>
  <c r="CS327"/>
  <c r="R327" s="1"/>
  <c r="GK327" s="1"/>
  <c r="AD327"/>
  <c r="CR327" s="1"/>
  <c r="Q327" s="1"/>
  <c r="U751" i="5"/>
  <c r="S751"/>
  <c r="L753"/>
  <c r="Q753" s="1"/>
  <c r="L747"/>
  <c r="U738"/>
  <c r="S738"/>
  <c r="U729"/>
  <c r="S729"/>
  <c r="S309" i="1"/>
  <c r="U710" i="5"/>
  <c r="H711"/>
  <c r="R711" s="1"/>
  <c r="S710"/>
  <c r="L709"/>
  <c r="Q709" s="1"/>
  <c r="L707"/>
  <c r="U698"/>
  <c r="S698"/>
  <c r="S302" i="1"/>
  <c r="CS300"/>
  <c r="R300" s="1"/>
  <c r="GK300" s="1"/>
  <c r="AD300"/>
  <c r="H683" i="5"/>
  <c r="R683" s="1"/>
  <c r="R299" i="1"/>
  <c r="U670" i="5"/>
  <c r="H671"/>
  <c r="R671" s="1"/>
  <c r="S670"/>
  <c r="U657"/>
  <c r="H658"/>
  <c r="R658" s="1"/>
  <c r="S657"/>
  <c r="S655"/>
  <c r="U655"/>
  <c r="U648"/>
  <c r="H649"/>
  <c r="R649" s="1"/>
  <c r="S648"/>
  <c r="H652" s="1"/>
  <c r="S290" i="1"/>
  <c r="H646" i="5"/>
  <c r="P289" i="1"/>
  <c r="CP289" s="1"/>
  <c r="O289" s="1"/>
  <c r="CS288"/>
  <c r="AD288"/>
  <c r="S633" i="5"/>
  <c r="U633"/>
  <c r="S284" i="1"/>
  <c r="U622" i="5"/>
  <c r="S622"/>
  <c r="S282" i="1"/>
  <c r="S611" i="5"/>
  <c r="U611"/>
  <c r="S609"/>
  <c r="U609"/>
  <c r="S278" i="1"/>
  <c r="L612" i="5"/>
  <c r="Q612" s="1"/>
  <c r="L606"/>
  <c r="H603"/>
  <c r="P275" i="1"/>
  <c r="H595" i="5"/>
  <c r="P274" i="1"/>
  <c r="H590" i="5"/>
  <c r="P273" i="1"/>
  <c r="CS272"/>
  <c r="R272" s="1"/>
  <c r="GK272" s="1"/>
  <c r="AD272"/>
  <c r="H584" i="5"/>
  <c r="R584" s="1"/>
  <c r="R271" i="1"/>
  <c r="U568" i="5"/>
  <c r="S568"/>
  <c r="L569"/>
  <c r="Q569" s="1"/>
  <c r="L566"/>
  <c r="CR259" i="1"/>
  <c r="Q259" s="1"/>
  <c r="AB259"/>
  <c r="H530" i="5"/>
  <c r="R530" s="1"/>
  <c r="S258" i="1"/>
  <c r="L498" i="5"/>
  <c r="Q498" s="1"/>
  <c r="L497"/>
  <c r="CS250" i="1"/>
  <c r="AD250"/>
  <c r="L461" i="5"/>
  <c r="Q461" s="1"/>
  <c r="L460"/>
  <c r="CS194" i="1"/>
  <c r="AD194"/>
  <c r="L437" i="5"/>
  <c r="Q437" s="1"/>
  <c r="L436"/>
  <c r="CS186" i="1"/>
  <c r="R186" s="1"/>
  <c r="GK186" s="1"/>
  <c r="AD186"/>
  <c r="CQ181"/>
  <c r="AB181"/>
  <c r="U375" i="5"/>
  <c r="H379" s="1"/>
  <c r="H376"/>
  <c r="R376" s="1"/>
  <c r="S375"/>
  <c r="H378" s="1"/>
  <c r="H360"/>
  <c r="P149" i="1"/>
  <c r="H342" i="5"/>
  <c r="P139" i="1"/>
  <c r="L340" i="5"/>
  <c r="L348"/>
  <c r="Q348" s="1"/>
  <c r="L191"/>
  <c r="Q191" s="1"/>
  <c r="L184"/>
  <c r="CZ87" i="1"/>
  <c r="Y87" s="1"/>
  <c r="V157" i="5" s="1"/>
  <c r="CY87" i="1"/>
  <c r="X87" s="1"/>
  <c r="T157" i="5" s="1"/>
  <c r="S65" i="1"/>
  <c r="L64" i="5"/>
  <c r="Q64" s="1"/>
  <c r="AH155" i="1"/>
  <c r="S444"/>
  <c r="S441"/>
  <c r="S387"/>
  <c r="S343"/>
  <c r="S281"/>
  <c r="AQ483"/>
  <c r="AS449"/>
  <c r="AO449"/>
  <c r="G371"/>
  <c r="AU348"/>
  <c r="AQ348"/>
  <c r="CS346"/>
  <c r="R346" s="1"/>
  <c r="GK346" s="1"/>
  <c r="Q338"/>
  <c r="R338"/>
  <c r="GK338" s="1"/>
  <c r="P332"/>
  <c r="S325"/>
  <c r="AB324"/>
  <c r="P322"/>
  <c r="Q315"/>
  <c r="R315"/>
  <c r="GK315" s="1"/>
  <c r="S312"/>
  <c r="S305"/>
  <c r="S297"/>
  <c r="S292"/>
  <c r="S291"/>
  <c r="AB290"/>
  <c r="AB284"/>
  <c r="S280"/>
  <c r="Q279"/>
  <c r="R279"/>
  <c r="GK279" s="1"/>
  <c r="S192"/>
  <c r="S138"/>
  <c r="BD155"/>
  <c r="AF1064" i="5"/>
  <c r="A1064"/>
  <c r="H1005"/>
  <c r="R1005" s="1"/>
  <c r="S1004"/>
  <c r="H1006" s="1"/>
  <c r="U1004"/>
  <c r="H1007" s="1"/>
  <c r="H981"/>
  <c r="R981" s="1"/>
  <c r="S980"/>
  <c r="H982" s="1"/>
  <c r="U980"/>
  <c r="H983" s="1"/>
  <c r="H975"/>
  <c r="R975" s="1"/>
  <c r="S974"/>
  <c r="H976" s="1"/>
  <c r="U974"/>
  <c r="H977" s="1"/>
  <c r="H947"/>
  <c r="R947" s="1"/>
  <c r="S946"/>
  <c r="H951" s="1"/>
  <c r="U946"/>
  <c r="H952" s="1"/>
  <c r="S904"/>
  <c r="U904"/>
  <c r="CS345" i="1"/>
  <c r="R345" s="1"/>
  <c r="GK345" s="1"/>
  <c r="AD345"/>
  <c r="S766" i="5"/>
  <c r="U766"/>
  <c r="S324" i="1"/>
  <c r="CQ311"/>
  <c r="AB311"/>
  <c r="L737" i="5"/>
  <c r="L739"/>
  <c r="Q739" s="1"/>
  <c r="K724"/>
  <c r="U690"/>
  <c r="H696" s="1"/>
  <c r="H691"/>
  <c r="R691" s="1"/>
  <c r="S690"/>
  <c r="H695" s="1"/>
  <c r="S301" i="1"/>
  <c r="K684" i="5"/>
  <c r="H659"/>
  <c r="Q292" i="1"/>
  <c r="K659" i="5" s="1"/>
  <c r="L656"/>
  <c r="Q656" s="1"/>
  <c r="L654"/>
  <c r="U634"/>
  <c r="S634"/>
  <c r="CQ276" i="1"/>
  <c r="AB276"/>
  <c r="S592" i="5"/>
  <c r="H596" s="1"/>
  <c r="U592"/>
  <c r="H597" s="1"/>
  <c r="H593"/>
  <c r="R593" s="1"/>
  <c r="S274" i="1"/>
  <c r="L591" i="5"/>
  <c r="Q591" s="1"/>
  <c r="L588"/>
  <c r="CZ185" i="1"/>
  <c r="Y185" s="1"/>
  <c r="V408" i="5" s="1"/>
  <c r="CY185" i="1"/>
  <c r="X185" s="1"/>
  <c r="T408" i="5" s="1"/>
  <c r="L395"/>
  <c r="Q395" s="1"/>
  <c r="L394"/>
  <c r="CS151" i="1"/>
  <c r="R151" s="1"/>
  <c r="GK151" s="1"/>
  <c r="AD151"/>
  <c r="CQ121"/>
  <c r="AB121"/>
  <c r="CT113"/>
  <c r="AB113"/>
  <c r="CZ103"/>
  <c r="Y103" s="1"/>
  <c r="V213" i="5" s="1"/>
  <c r="CY103" i="1"/>
  <c r="X103" s="1"/>
  <c r="T213" i="5" s="1"/>
  <c r="G18" i="1"/>
  <c r="AF1011" i="5"/>
  <c r="A1011"/>
  <c r="L855"/>
  <c r="Q855" s="1"/>
  <c r="L854"/>
  <c r="CQ343" i="1"/>
  <c r="AB343"/>
  <c r="S842" i="5"/>
  <c r="H845" s="1"/>
  <c r="U842"/>
  <c r="H843"/>
  <c r="R843" s="1"/>
  <c r="S342" i="1"/>
  <c r="L838" i="5"/>
  <c r="Q838" s="1"/>
  <c r="L837"/>
  <c r="H832"/>
  <c r="Q340" i="1"/>
  <c r="K832" i="5" s="1"/>
  <c r="G829"/>
  <c r="H828"/>
  <c r="S338" i="1"/>
  <c r="CS336"/>
  <c r="U808" i="5" s="1"/>
  <c r="H814" s="1"/>
  <c r="AD336" i="1"/>
  <c r="L789" i="5"/>
  <c r="Q789" s="1"/>
  <c r="L786"/>
  <c r="H781"/>
  <c r="Q331" i="1"/>
  <c r="K781" i="5" s="1"/>
  <c r="CQ330" i="1"/>
  <c r="AB330"/>
  <c r="S762" i="5"/>
  <c r="U762"/>
  <c r="S320" i="1"/>
  <c r="CQ316"/>
  <c r="AB316"/>
  <c r="S750" i="5"/>
  <c r="U750"/>
  <c r="S315" i="1"/>
  <c r="CS314"/>
  <c r="R314" s="1"/>
  <c r="GK314" s="1"/>
  <c r="AD314"/>
  <c r="CR314" s="1"/>
  <c r="Q314" s="1"/>
  <c r="S731" i="5"/>
  <c r="H735" s="1"/>
  <c r="U731"/>
  <c r="H736" s="1"/>
  <c r="H732"/>
  <c r="R732" s="1"/>
  <c r="S310" i="1"/>
  <c r="S708" i="5"/>
  <c r="U708"/>
  <c r="S700"/>
  <c r="U700"/>
  <c r="H701"/>
  <c r="R701" s="1"/>
  <c r="S303" i="1"/>
  <c r="S688" i="5"/>
  <c r="U688"/>
  <c r="S300" i="1"/>
  <c r="S668" i="5"/>
  <c r="U668"/>
  <c r="U667"/>
  <c r="S667"/>
  <c r="S295" i="1"/>
  <c r="H651" i="5"/>
  <c r="P290" i="1"/>
  <c r="U638" i="5"/>
  <c r="H639"/>
  <c r="R639" s="1"/>
  <c r="S288" i="1"/>
  <c r="CQ285"/>
  <c r="AB285"/>
  <c r="H633" i="5"/>
  <c r="P284" i="1"/>
  <c r="CS283"/>
  <c r="U625" i="5" s="1"/>
  <c r="AD283" i="1"/>
  <c r="CQ281"/>
  <c r="AB281"/>
  <c r="U610" i="5"/>
  <c r="S610"/>
  <c r="S279" i="1"/>
  <c r="S607" i="5"/>
  <c r="U607"/>
  <c r="H602"/>
  <c r="Q275" i="1"/>
  <c r="K602" i="5" s="1"/>
  <c r="L599"/>
  <c r="Q599" s="1"/>
  <c r="L598"/>
  <c r="H594"/>
  <c r="Q274" i="1"/>
  <c r="K594" i="5" s="1"/>
  <c r="S589"/>
  <c r="U589"/>
  <c r="S272" i="1"/>
  <c r="L558" i="5"/>
  <c r="Q558" s="1"/>
  <c r="L557"/>
  <c r="S538"/>
  <c r="U538"/>
  <c r="U508"/>
  <c r="S508"/>
  <c r="L509"/>
  <c r="Q509" s="1"/>
  <c r="L506"/>
  <c r="L483"/>
  <c r="Q483" s="1"/>
  <c r="L482"/>
  <c r="S117" i="1"/>
  <c r="CQ109"/>
  <c r="AB109"/>
  <c r="CQ108"/>
  <c r="AB108"/>
  <c r="L158" i="5"/>
  <c r="Q158" s="1"/>
  <c r="L155"/>
  <c r="L128"/>
  <c r="Q128" s="1"/>
  <c r="L125"/>
  <c r="CS78" i="1"/>
  <c r="AD78"/>
  <c r="L87" i="5"/>
  <c r="Q87" s="1"/>
  <c r="L84"/>
  <c r="H79"/>
  <c r="Q68" i="1"/>
  <c r="K79" i="5" s="1"/>
  <c r="S446" i="1"/>
  <c r="S383"/>
  <c r="S330"/>
  <c r="AB289"/>
  <c r="U279"/>
  <c r="AH348" s="1"/>
  <c r="AP449"/>
  <c r="G435"/>
  <c r="AB342"/>
  <c r="P340"/>
  <c r="W338"/>
  <c r="T329"/>
  <c r="AB329"/>
  <c r="P326"/>
  <c r="S321"/>
  <c r="W320"/>
  <c r="AB320"/>
  <c r="AB319"/>
  <c r="W315"/>
  <c r="AB313"/>
  <c r="S311"/>
  <c r="AB310"/>
  <c r="T309"/>
  <c r="AB309"/>
  <c r="AB308"/>
  <c r="P306"/>
  <c r="S304"/>
  <c r="AB303"/>
  <c r="T302"/>
  <c r="AB302"/>
  <c r="P298"/>
  <c r="S296"/>
  <c r="AB295"/>
  <c r="P293"/>
  <c r="P286"/>
  <c r="W279"/>
  <c r="AB277"/>
  <c r="S276"/>
  <c r="Q273"/>
  <c r="S267"/>
  <c r="S153"/>
  <c r="H857" i="5"/>
  <c r="U830"/>
  <c r="H836" s="1"/>
  <c r="H831"/>
  <c r="R831" s="1"/>
  <c r="S830"/>
  <c r="H835" s="1"/>
  <c r="S827"/>
  <c r="U827"/>
  <c r="H812"/>
  <c r="H803"/>
  <c r="H794"/>
  <c r="U787"/>
  <c r="S787"/>
  <c r="S768"/>
  <c r="U768"/>
  <c r="S764"/>
  <c r="U764"/>
  <c r="U754"/>
  <c r="H755"/>
  <c r="R755" s="1"/>
  <c r="S754"/>
  <c r="S752"/>
  <c r="U752"/>
  <c r="S748"/>
  <c r="U748"/>
  <c r="S720"/>
  <c r="U720"/>
  <c r="H721"/>
  <c r="R721" s="1"/>
  <c r="U718"/>
  <c r="S718"/>
  <c r="H694"/>
  <c r="S680"/>
  <c r="H685" s="1"/>
  <c r="U680"/>
  <c r="H686" s="1"/>
  <c r="H681"/>
  <c r="R681" s="1"/>
  <c r="U678"/>
  <c r="S678"/>
  <c r="U665"/>
  <c r="S665"/>
  <c r="H642"/>
  <c r="S635"/>
  <c r="U635"/>
  <c r="H629"/>
  <c r="H623"/>
  <c r="U608"/>
  <c r="S608"/>
  <c r="S581"/>
  <c r="U581"/>
  <c r="H582"/>
  <c r="R582" s="1"/>
  <c r="S271" i="1"/>
  <c r="CS270"/>
  <c r="R270" s="1"/>
  <c r="GK270" s="1"/>
  <c r="AD270"/>
  <c r="CR270" s="1"/>
  <c r="Q270" s="1"/>
  <c r="S570" i="5"/>
  <c r="U570"/>
  <c r="H571"/>
  <c r="R571" s="1"/>
  <c r="H567"/>
  <c r="P266" i="1"/>
  <c r="CS265"/>
  <c r="AD265"/>
  <c r="U540" i="5"/>
  <c r="H541"/>
  <c r="R541" s="1"/>
  <c r="S540"/>
  <c r="H537"/>
  <c r="P259" i="1"/>
  <c r="CS258"/>
  <c r="U529" i="5" s="1"/>
  <c r="AD258" i="1"/>
  <c r="U518" i="5"/>
  <c r="H519"/>
  <c r="R519" s="1"/>
  <c r="S518"/>
  <c r="L517"/>
  <c r="Q517" s="1"/>
  <c r="L516"/>
  <c r="H512"/>
  <c r="Q254" i="1"/>
  <c r="K512" i="5" s="1"/>
  <c r="H500"/>
  <c r="R500" s="1"/>
  <c r="S251" i="1"/>
  <c r="U484" i="5"/>
  <c r="S484"/>
  <c r="H476"/>
  <c r="R476" s="1"/>
  <c r="S247" i="1"/>
  <c r="AO197"/>
  <c r="BB178"/>
  <c r="CQ195"/>
  <c r="AB195"/>
  <c r="L449" i="5"/>
  <c r="Q449" s="1"/>
  <c r="L448"/>
  <c r="H443"/>
  <c r="Q192" i="1"/>
  <c r="K443" i="5" s="1"/>
  <c r="U438"/>
  <c r="S438"/>
  <c r="H430"/>
  <c r="R430" s="1"/>
  <c r="S190" i="1"/>
  <c r="CS189"/>
  <c r="R189" s="1"/>
  <c r="GK189" s="1"/>
  <c r="AD189"/>
  <c r="U423" i="5"/>
  <c r="S423"/>
  <c r="H415"/>
  <c r="R415" s="1"/>
  <c r="S187" i="1"/>
  <c r="CS184"/>
  <c r="R184" s="1"/>
  <c r="GK184" s="1"/>
  <c r="AD184"/>
  <c r="U402" i="5"/>
  <c r="S402"/>
  <c r="S182" i="1"/>
  <c r="L381" i="5"/>
  <c r="Q381" s="1"/>
  <c r="L380"/>
  <c r="S372"/>
  <c r="U372"/>
  <c r="H350"/>
  <c r="R350" s="1"/>
  <c r="S349"/>
  <c r="U349"/>
  <c r="S146" i="1"/>
  <c r="S145"/>
  <c r="S345" i="5"/>
  <c r="U345"/>
  <c r="S140" i="1"/>
  <c r="CS136"/>
  <c r="R136" s="1"/>
  <c r="GK136" s="1"/>
  <c r="AD136"/>
  <c r="L327" i="5"/>
  <c r="L333"/>
  <c r="Q333" s="1"/>
  <c r="H322"/>
  <c r="Q131" i="1"/>
  <c r="K322" i="5" s="1"/>
  <c r="K294"/>
  <c r="L287"/>
  <c r="L289"/>
  <c r="Q289" s="1"/>
  <c r="H282"/>
  <c r="Q122" i="1"/>
  <c r="K282" i="5" s="1"/>
  <c r="G204"/>
  <c r="H203"/>
  <c r="P101" i="1"/>
  <c r="K193" i="5"/>
  <c r="CQ94" i="1"/>
  <c r="AB94"/>
  <c r="H171" i="5"/>
  <c r="R171" s="1"/>
  <c r="S91" i="1"/>
  <c r="U129" i="5"/>
  <c r="H134" s="1"/>
  <c r="H130"/>
  <c r="R130" s="1"/>
  <c r="S129"/>
  <c r="H133" s="1"/>
  <c r="L95"/>
  <c r="Q95" s="1"/>
  <c r="L94"/>
  <c r="CQ67" i="1"/>
  <c r="AB67"/>
  <c r="P345"/>
  <c r="S340"/>
  <c r="S339"/>
  <c r="CP339" s="1"/>
  <c r="O339" s="1"/>
  <c r="P337"/>
  <c r="P336"/>
  <c r="P335"/>
  <c r="P334"/>
  <c r="H788" i="5"/>
  <c r="P333" i="1"/>
  <c r="S332"/>
  <c r="R331"/>
  <c r="P328"/>
  <c r="CQ327"/>
  <c r="S326"/>
  <c r="H765" i="5"/>
  <c r="P323" i="1"/>
  <c r="S322"/>
  <c r="CS321"/>
  <c r="R321" s="1"/>
  <c r="GK321" s="1"/>
  <c r="CQ319"/>
  <c r="S318"/>
  <c r="S317"/>
  <c r="H749" i="5"/>
  <c r="P314" i="1"/>
  <c r="S313"/>
  <c r="R312"/>
  <c r="CQ308"/>
  <c r="S307"/>
  <c r="CP307" s="1"/>
  <c r="O307" s="1"/>
  <c r="S306"/>
  <c r="R305"/>
  <c r="Q303"/>
  <c r="K702" i="5" s="1"/>
  <c r="P301" i="1"/>
  <c r="P300"/>
  <c r="S299"/>
  <c r="S298"/>
  <c r="R297"/>
  <c r="P294"/>
  <c r="S293"/>
  <c r="R292"/>
  <c r="Q290"/>
  <c r="K650" i="5" s="1"/>
  <c r="P288" i="1"/>
  <c r="P287"/>
  <c r="S286"/>
  <c r="P283"/>
  <c r="P282"/>
  <c r="R281"/>
  <c r="P278"/>
  <c r="S277"/>
  <c r="P272"/>
  <c r="H578" i="5"/>
  <c r="AB269" i="1"/>
  <c r="S268"/>
  <c r="H548" i="5"/>
  <c r="AB262" i="1"/>
  <c r="S261"/>
  <c r="H526" i="5"/>
  <c r="AB256" i="1"/>
  <c r="S255"/>
  <c r="S248"/>
  <c r="S191"/>
  <c r="S188"/>
  <c r="S183"/>
  <c r="S152"/>
  <c r="AB150"/>
  <c r="W145"/>
  <c r="V145"/>
  <c r="H346" i="5"/>
  <c r="AB143" i="1"/>
  <c r="S142"/>
  <c r="BC155"/>
  <c r="CQ268"/>
  <c r="AB268"/>
  <c r="S567" i="5"/>
  <c r="U567"/>
  <c r="S266" i="1"/>
  <c r="CS264"/>
  <c r="R264" s="1"/>
  <c r="GK264" s="1"/>
  <c r="AD264"/>
  <c r="CS263"/>
  <c r="R263" s="1"/>
  <c r="GK263" s="1"/>
  <c r="AD263"/>
  <c r="CQ261"/>
  <c r="AB261"/>
  <c r="U537" i="5"/>
  <c r="S537"/>
  <c r="S259" i="1"/>
  <c r="CS257"/>
  <c r="R257" s="1"/>
  <c r="GK257" s="1"/>
  <c r="AD257"/>
  <c r="CQ255"/>
  <c r="AB255"/>
  <c r="S507" i="5"/>
  <c r="U507"/>
  <c r="S252" i="1"/>
  <c r="U490" i="5"/>
  <c r="H496" s="1"/>
  <c r="H491"/>
  <c r="R491" s="1"/>
  <c r="S490"/>
  <c r="H495" s="1"/>
  <c r="S250" i="1"/>
  <c r="CS249"/>
  <c r="R249" s="1"/>
  <c r="GK249" s="1"/>
  <c r="AD249"/>
  <c r="CQ248"/>
  <c r="AB248"/>
  <c r="U462" i="5"/>
  <c r="S462"/>
  <c r="U453"/>
  <c r="H459" s="1"/>
  <c r="H454"/>
  <c r="R454" s="1"/>
  <c r="S453"/>
  <c r="H458" s="1"/>
  <c r="S194" i="1"/>
  <c r="CS193"/>
  <c r="R193" s="1"/>
  <c r="GK193" s="1"/>
  <c r="AD193"/>
  <c r="CQ191"/>
  <c r="AB191"/>
  <c r="CQ188"/>
  <c r="AB188"/>
  <c r="S411" i="5"/>
  <c r="U411"/>
  <c r="S186" i="1"/>
  <c r="CQ183"/>
  <c r="AB183"/>
  <c r="CS180"/>
  <c r="AD180"/>
  <c r="CQ152"/>
  <c r="AB152"/>
  <c r="L371" i="5"/>
  <c r="Q371" s="1"/>
  <c r="L370"/>
  <c r="L363"/>
  <c r="L365"/>
  <c r="Q365" s="1"/>
  <c r="L355"/>
  <c r="L357"/>
  <c r="Q357" s="1"/>
  <c r="P146" i="1"/>
  <c r="P145"/>
  <c r="CS144"/>
  <c r="R144" s="1"/>
  <c r="GK144" s="1"/>
  <c r="AD144"/>
  <c r="CQ142"/>
  <c r="AB142"/>
  <c r="K324" i="5"/>
  <c r="CQ128" i="1"/>
  <c r="AB128"/>
  <c r="L310" i="5"/>
  <c r="Q310" s="1"/>
  <c r="L307"/>
  <c r="L297"/>
  <c r="L299"/>
  <c r="Q299" s="1"/>
  <c r="H292"/>
  <c r="Q124" i="1"/>
  <c r="K292" i="5" s="1"/>
  <c r="L267"/>
  <c r="L269"/>
  <c r="Q269" s="1"/>
  <c r="CR106" i="1"/>
  <c r="Q106" s="1"/>
  <c r="AB106"/>
  <c r="S105"/>
  <c r="L217" i="5"/>
  <c r="Q217" s="1"/>
  <c r="L212"/>
  <c r="H209"/>
  <c r="P102" i="1"/>
  <c r="S192" i="5"/>
  <c r="U192"/>
  <c r="H193"/>
  <c r="R193" s="1"/>
  <c r="U157"/>
  <c r="S157"/>
  <c r="CR86" i="1"/>
  <c r="Q86" s="1"/>
  <c r="AB86"/>
  <c r="H149" i="5"/>
  <c r="R149" s="1"/>
  <c r="S85" i="1"/>
  <c r="K130" i="5"/>
  <c r="CZ81" i="1"/>
  <c r="Y81" s="1"/>
  <c r="V129" i="5" s="1"/>
  <c r="K134" s="1"/>
  <c r="CY81" i="1"/>
  <c r="X81" s="1"/>
  <c r="T129" i="5" s="1"/>
  <c r="K133" s="1"/>
  <c r="E126"/>
  <c r="V79" i="1"/>
  <c r="U107" i="5"/>
  <c r="H108"/>
  <c r="R108" s="1"/>
  <c r="S107"/>
  <c r="L106"/>
  <c r="Q106" s="1"/>
  <c r="L103"/>
  <c r="CS72" i="1"/>
  <c r="AD72"/>
  <c r="AB252"/>
  <c r="S195"/>
  <c r="AG197"/>
  <c r="AI197"/>
  <c r="V97"/>
  <c r="H791" i="5"/>
  <c r="R791" s="1"/>
  <c r="S790"/>
  <c r="H795" s="1"/>
  <c r="S788"/>
  <c r="U788"/>
  <c r="U765"/>
  <c r="S765"/>
  <c r="U761"/>
  <c r="S761"/>
  <c r="H734"/>
  <c r="S728"/>
  <c r="U728"/>
  <c r="L580"/>
  <c r="Q580" s="1"/>
  <c r="L577"/>
  <c r="H572"/>
  <c r="Q268" i="1"/>
  <c r="K572" i="5" s="1"/>
  <c r="CQ267" i="1"/>
  <c r="AB267"/>
  <c r="U551" i="5"/>
  <c r="H556" s="1"/>
  <c r="H552"/>
  <c r="R552" s="1"/>
  <c r="S551"/>
  <c r="H555" s="1"/>
  <c r="S264" i="1"/>
  <c r="L550" i="5"/>
  <c r="Q550" s="1"/>
  <c r="L547"/>
  <c r="H542"/>
  <c r="Q261" i="1"/>
  <c r="K542" i="5" s="1"/>
  <c r="CQ260" i="1"/>
  <c r="AB260"/>
  <c r="S527" i="5"/>
  <c r="U527"/>
  <c r="S257" i="1"/>
  <c r="L528" i="5"/>
  <c r="Q528" s="1"/>
  <c r="L525"/>
  <c r="H520"/>
  <c r="Q255" i="1"/>
  <c r="K520" i="5" s="1"/>
  <c r="CQ254" i="1"/>
  <c r="AB254"/>
  <c r="CQ253"/>
  <c r="AB253"/>
  <c r="H507" i="5"/>
  <c r="P252" i="1"/>
  <c r="CP252" s="1"/>
  <c r="O252" s="1"/>
  <c r="CS251"/>
  <c r="AD251"/>
  <c r="S487" i="5"/>
  <c r="U487"/>
  <c r="S249" i="1"/>
  <c r="CS247"/>
  <c r="S475" i="5" s="1"/>
  <c r="H480" s="1"/>
  <c r="AD247" i="1"/>
  <c r="U450" i="5"/>
  <c r="S193" i="1"/>
  <c r="CQ192"/>
  <c r="AB192"/>
  <c r="CS190"/>
  <c r="AD190"/>
  <c r="CS187"/>
  <c r="U414" i="5" s="1"/>
  <c r="H420" s="1"/>
  <c r="AD187" i="1"/>
  <c r="CQ185"/>
  <c r="AB185"/>
  <c r="CS182"/>
  <c r="R182" s="1"/>
  <c r="GK182" s="1"/>
  <c r="AD182"/>
  <c r="U396" i="5"/>
  <c r="S396"/>
  <c r="U387"/>
  <c r="H393" s="1"/>
  <c r="H388"/>
  <c r="R388" s="1"/>
  <c r="S387"/>
  <c r="H392" s="1"/>
  <c r="S180" i="1"/>
  <c r="CQ153"/>
  <c r="AB153"/>
  <c r="S356" i="5"/>
  <c r="U356"/>
  <c r="H351"/>
  <c r="Q146" i="1"/>
  <c r="K351" i="5" s="1"/>
  <c r="S347"/>
  <c r="U347"/>
  <c r="S144" i="1"/>
  <c r="H344" i="5"/>
  <c r="P141" i="1"/>
  <c r="CS140"/>
  <c r="R140" s="1"/>
  <c r="GK140" s="1"/>
  <c r="AD140"/>
  <c r="CQ138"/>
  <c r="AB138"/>
  <c r="L317" i="5"/>
  <c r="L319"/>
  <c r="Q319" s="1"/>
  <c r="H313"/>
  <c r="Q129" i="1"/>
  <c r="K313" i="5" s="1"/>
  <c r="H241"/>
  <c r="P111" i="1"/>
  <c r="S213" i="5"/>
  <c r="U213"/>
  <c r="H200"/>
  <c r="P100" i="1"/>
  <c r="CS96"/>
  <c r="R96" s="1"/>
  <c r="GK96" s="1"/>
  <c r="AD96"/>
  <c r="H126" i="5"/>
  <c r="P79" i="1"/>
  <c r="H115" i="5"/>
  <c r="P76" i="1"/>
  <c r="CS70"/>
  <c r="R70" s="1"/>
  <c r="GK70" s="1"/>
  <c r="AD70"/>
  <c r="S334"/>
  <c r="S333"/>
  <c r="S327"/>
  <c r="H766" i="5"/>
  <c r="P324" i="1"/>
  <c r="CP324" s="1"/>
  <c r="O324" s="1"/>
  <c r="S323"/>
  <c r="H762" i="5"/>
  <c r="P320" i="1"/>
  <c r="CP320" s="1"/>
  <c r="O320" s="1"/>
  <c r="S319"/>
  <c r="R318"/>
  <c r="S314"/>
  <c r="P310"/>
  <c r="S308"/>
  <c r="R307"/>
  <c r="AB270"/>
  <c r="T266"/>
  <c r="T259"/>
  <c r="S181"/>
  <c r="AJ197"/>
  <c r="AB148"/>
  <c r="S147"/>
  <c r="Q145"/>
  <c r="T138"/>
  <c r="BH155"/>
  <c r="S578" i="5"/>
  <c r="U578"/>
  <c r="H563"/>
  <c r="H554"/>
  <c r="U548"/>
  <c r="S548"/>
  <c r="H533"/>
  <c r="U526"/>
  <c r="S526"/>
  <c r="H503"/>
  <c r="H494"/>
  <c r="H488"/>
  <c r="H479"/>
  <c r="H457"/>
  <c r="H451"/>
  <c r="H433"/>
  <c r="H427"/>
  <c r="H418"/>
  <c r="H412"/>
  <c r="H406"/>
  <c r="H400"/>
  <c r="H391"/>
  <c r="H359"/>
  <c r="R359" s="1"/>
  <c r="S358"/>
  <c r="U358"/>
  <c r="S346"/>
  <c r="U346"/>
  <c r="S342"/>
  <c r="U342"/>
  <c r="H335"/>
  <c r="R335" s="1"/>
  <c r="S137" i="1"/>
  <c r="CQ134"/>
  <c r="AB134"/>
  <c r="S329" i="5"/>
  <c r="U329"/>
  <c r="S133" i="1"/>
  <c r="H324" i="5"/>
  <c r="CQ129" i="1"/>
  <c r="AB129"/>
  <c r="S308" i="5"/>
  <c r="U308"/>
  <c r="S127" i="1"/>
  <c r="CS125"/>
  <c r="R125" s="1"/>
  <c r="GK125" s="1"/>
  <c r="AD125"/>
  <c r="CR125" s="1"/>
  <c r="Q125" s="1"/>
  <c r="H294" i="5"/>
  <c r="CQ122" i="1"/>
  <c r="AB122"/>
  <c r="H271" i="5"/>
  <c r="R271" s="1"/>
  <c r="S270"/>
  <c r="U270"/>
  <c r="S120" i="1"/>
  <c r="S268" i="5"/>
  <c r="U268"/>
  <c r="S119" i="1"/>
  <c r="CS117"/>
  <c r="R117" s="1"/>
  <c r="GK117" s="1"/>
  <c r="AD117"/>
  <c r="H253" i="5"/>
  <c r="R253" s="1"/>
  <c r="R116" i="1"/>
  <c r="S247" i="5"/>
  <c r="U247"/>
  <c r="S112" i="1"/>
  <c r="L227" i="5"/>
  <c r="Q227" s="1"/>
  <c r="L225"/>
  <c r="H220"/>
  <c r="Q107" i="1"/>
  <c r="K220" i="5" s="1"/>
  <c r="H216"/>
  <c r="P106" i="1"/>
  <c r="CS105"/>
  <c r="R105" s="1"/>
  <c r="GK105" s="1"/>
  <c r="AD105"/>
  <c r="L201" i="5"/>
  <c r="Q201" s="1"/>
  <c r="L199"/>
  <c r="H194"/>
  <c r="Q99" i="1"/>
  <c r="K194" i="5" s="1"/>
  <c r="CQ98" i="1"/>
  <c r="AB98"/>
  <c r="S185" i="5"/>
  <c r="U185"/>
  <c r="S93" i="1"/>
  <c r="CS91"/>
  <c r="R91" s="1"/>
  <c r="GK91" s="1"/>
  <c r="AD91"/>
  <c r="S159" i="5"/>
  <c r="U159"/>
  <c r="H160"/>
  <c r="R160" s="1"/>
  <c r="H156"/>
  <c r="P86" i="1"/>
  <c r="CS85"/>
  <c r="AD85"/>
  <c r="S137" i="5"/>
  <c r="U137"/>
  <c r="H138"/>
  <c r="R138" s="1"/>
  <c r="L136"/>
  <c r="Q136" s="1"/>
  <c r="L135"/>
  <c r="H131"/>
  <c r="Q81" i="1"/>
  <c r="K131" i="5" s="1"/>
  <c r="CQ80" i="1"/>
  <c r="AB80"/>
  <c r="S77"/>
  <c r="L117" i="5"/>
  <c r="Q117" s="1"/>
  <c r="L114"/>
  <c r="H109"/>
  <c r="Q75" i="1"/>
  <c r="K109" i="5" s="1"/>
  <c r="CQ74" i="1"/>
  <c r="AB74"/>
  <c r="H89" i="5"/>
  <c r="R89" s="1"/>
  <c r="S71" i="1"/>
  <c r="CQ68"/>
  <c r="AB68"/>
  <c r="CQ66"/>
  <c r="AB66"/>
  <c r="CS65"/>
  <c r="R65" s="1"/>
  <c r="GK65" s="1"/>
  <c r="AD65"/>
  <c r="S53" i="5"/>
  <c r="H58" s="1"/>
  <c r="U53"/>
  <c r="H59" s="1"/>
  <c r="H54"/>
  <c r="R54" s="1"/>
  <c r="AI26" i="1"/>
  <c r="V35"/>
  <c r="H579" i="5"/>
  <c r="P270" i="1"/>
  <c r="S269"/>
  <c r="R268"/>
  <c r="P265"/>
  <c r="P264"/>
  <c r="P263"/>
  <c r="S262"/>
  <c r="CP262" s="1"/>
  <c r="O262" s="1"/>
  <c r="R261"/>
  <c r="P258"/>
  <c r="P257"/>
  <c r="S256"/>
  <c r="R255"/>
  <c r="P251"/>
  <c r="P250"/>
  <c r="P249"/>
  <c r="P247"/>
  <c r="AU197"/>
  <c r="AQ197"/>
  <c r="P194"/>
  <c r="P193"/>
  <c r="R192"/>
  <c r="P190"/>
  <c r="P189"/>
  <c r="P187"/>
  <c r="P186"/>
  <c r="P184"/>
  <c r="P182"/>
  <c r="P180"/>
  <c r="P151"/>
  <c r="H364" i="5"/>
  <c r="P150" i="1"/>
  <c r="S149"/>
  <c r="S148"/>
  <c r="CP148" s="1"/>
  <c r="O148" s="1"/>
  <c r="P144"/>
  <c r="S143"/>
  <c r="CP143" s="1"/>
  <c r="O143" s="1"/>
  <c r="P140"/>
  <c r="S139"/>
  <c r="V133"/>
  <c r="AB131"/>
  <c r="AB124"/>
  <c r="W119"/>
  <c r="H248" i="5"/>
  <c r="AB115" i="1"/>
  <c r="S114"/>
  <c r="Q113"/>
  <c r="P110"/>
  <c r="R107"/>
  <c r="AB102"/>
  <c r="AB101"/>
  <c r="T97"/>
  <c r="AB97"/>
  <c r="H167" i="5"/>
  <c r="AB89" i="1"/>
  <c r="S88"/>
  <c r="H145" i="5"/>
  <c r="AB83" i="1"/>
  <c r="S82"/>
  <c r="T79"/>
  <c r="AB79"/>
  <c r="T73"/>
  <c r="S64"/>
  <c r="AF469" i="5"/>
  <c r="A469"/>
  <c r="G58" i="1"/>
  <c r="S332" i="5"/>
  <c r="U332"/>
  <c r="S136" i="1"/>
  <c r="S330" i="5"/>
  <c r="U330"/>
  <c r="H329"/>
  <c r="P133" i="1"/>
  <c r="CS132"/>
  <c r="R132" s="1"/>
  <c r="GK132" s="1"/>
  <c r="AD132"/>
  <c r="H323" i="5"/>
  <c r="R323" s="1"/>
  <c r="R131" i="1"/>
  <c r="S311" i="5"/>
  <c r="U311"/>
  <c r="H312"/>
  <c r="R312" s="1"/>
  <c r="H308"/>
  <c r="P127" i="1"/>
  <c r="CS126"/>
  <c r="U300" i="5" s="1"/>
  <c r="AD126" i="1"/>
  <c r="CR126" s="1"/>
  <c r="S280" i="5"/>
  <c r="U280"/>
  <c r="H281"/>
  <c r="R281" s="1"/>
  <c r="L277"/>
  <c r="L279"/>
  <c r="Q279" s="1"/>
  <c r="H274"/>
  <c r="P120" i="1"/>
  <c r="H268" i="5"/>
  <c r="P119" i="1"/>
  <c r="CP119" s="1"/>
  <c r="O119" s="1"/>
  <c r="CS118"/>
  <c r="AD118"/>
  <c r="H254" i="5"/>
  <c r="CQ114" i="1"/>
  <c r="AB114"/>
  <c r="L244" i="5"/>
  <c r="L249"/>
  <c r="Q249" s="1"/>
  <c r="AB111" i="1"/>
  <c r="CR111"/>
  <c r="L236" i="5"/>
  <c r="Q236" s="1"/>
  <c r="L234"/>
  <c r="H230"/>
  <c r="Q109" i="1"/>
  <c r="K230" i="5" s="1"/>
  <c r="S218"/>
  <c r="U218"/>
  <c r="H219"/>
  <c r="R219" s="1"/>
  <c r="S107" i="1"/>
  <c r="U216" i="5"/>
  <c r="S216"/>
  <c r="S106" i="1"/>
  <c r="H207" i="5"/>
  <c r="Q102" i="1"/>
  <c r="K207" i="5" s="1"/>
  <c r="U190"/>
  <c r="S190"/>
  <c r="S96" i="1"/>
  <c r="H185" i="5"/>
  <c r="P93" i="1"/>
  <c r="CS92"/>
  <c r="R92" s="1"/>
  <c r="GK92" s="1"/>
  <c r="AD92"/>
  <c r="CS90"/>
  <c r="R90" s="1"/>
  <c r="GK90" s="1"/>
  <c r="AD90"/>
  <c r="CQ88"/>
  <c r="AB88"/>
  <c r="S156" i="5"/>
  <c r="U156"/>
  <c r="S86" i="1"/>
  <c r="CS84"/>
  <c r="R84" s="1"/>
  <c r="GK84" s="1"/>
  <c r="AD84"/>
  <c r="CQ82"/>
  <c r="AB82"/>
  <c r="S127" i="5"/>
  <c r="U127"/>
  <c r="U118"/>
  <c r="H119"/>
  <c r="R119" s="1"/>
  <c r="S118"/>
  <c r="S78" i="1"/>
  <c r="S105" i="5"/>
  <c r="U105"/>
  <c r="U96"/>
  <c r="H97"/>
  <c r="R97" s="1"/>
  <c r="S96"/>
  <c r="S72" i="1"/>
  <c r="U86" i="5"/>
  <c r="S86"/>
  <c r="S70" i="1"/>
  <c r="S77" i="5"/>
  <c r="U77"/>
  <c r="H78"/>
  <c r="R78" s="1"/>
  <c r="L76"/>
  <c r="Q76" s="1"/>
  <c r="L75"/>
  <c r="H70"/>
  <c r="Q67" i="1"/>
  <c r="K70" i="5" s="1"/>
  <c r="U65"/>
  <c r="S65"/>
  <c r="CQ64" i="1"/>
  <c r="AB64"/>
  <c r="S134"/>
  <c r="S129"/>
  <c r="H288" i="5"/>
  <c r="AB123" i="1"/>
  <c r="S122"/>
  <c r="AB116"/>
  <c r="T113"/>
  <c r="AB107"/>
  <c r="W106"/>
  <c r="H214" i="5"/>
  <c r="AB104" i="1"/>
  <c r="R102"/>
  <c r="S98"/>
  <c r="Q97"/>
  <c r="W86"/>
  <c r="S80"/>
  <c r="Q79"/>
  <c r="S74"/>
  <c r="Q73"/>
  <c r="S68"/>
  <c r="S66"/>
  <c r="U579" i="5"/>
  <c r="S579"/>
  <c r="S549"/>
  <c r="AF466"/>
  <c r="A466"/>
  <c r="AF383"/>
  <c r="A383"/>
  <c r="G62" i="1"/>
  <c r="S366" i="5"/>
  <c r="H368" s="1"/>
  <c r="U366"/>
  <c r="H369" s="1"/>
  <c r="H367"/>
  <c r="R367" s="1"/>
  <c r="U364"/>
  <c r="S364"/>
  <c r="CS137" i="1"/>
  <c r="AD137"/>
  <c r="S328" i="5"/>
  <c r="U328"/>
  <c r="S132" i="1"/>
  <c r="S309" i="5"/>
  <c r="U309"/>
  <c r="S278"/>
  <c r="U278"/>
  <c r="H272"/>
  <c r="Q120" i="1"/>
  <c r="K272" i="5" s="1"/>
  <c r="U260"/>
  <c r="H266" s="1"/>
  <c r="H261"/>
  <c r="R261" s="1"/>
  <c r="S118" i="1"/>
  <c r="L257" i="5"/>
  <c r="L259"/>
  <c r="Q259" s="1"/>
  <c r="H252"/>
  <c r="Q116" i="1"/>
  <c r="K252" i="5" s="1"/>
  <c r="K254"/>
  <c r="H246"/>
  <c r="P113" i="1"/>
  <c r="CS112"/>
  <c r="R112" s="1"/>
  <c r="GK112" s="1"/>
  <c r="AD112"/>
  <c r="H240" i="5"/>
  <c r="R240" s="1"/>
  <c r="R111" i="1"/>
  <c r="U228" i="5"/>
  <c r="H229"/>
  <c r="R229" s="1"/>
  <c r="S228"/>
  <c r="S226"/>
  <c r="U226"/>
  <c r="H222"/>
  <c r="P107" i="1"/>
  <c r="CQ103"/>
  <c r="AB103"/>
  <c r="S205" i="5"/>
  <c r="U205"/>
  <c r="H206"/>
  <c r="R206" s="1"/>
  <c r="S102" i="1"/>
  <c r="U202" i="5"/>
  <c r="S202"/>
  <c r="S101" i="1"/>
  <c r="CQ99"/>
  <c r="AB99"/>
  <c r="S189" i="5"/>
  <c r="U189"/>
  <c r="S97" i="1"/>
  <c r="U186" i="5"/>
  <c r="S186"/>
  <c r="U178"/>
  <c r="H179"/>
  <c r="R179" s="1"/>
  <c r="S178"/>
  <c r="S92" i="1"/>
  <c r="S168" i="5"/>
  <c r="S90" i="1"/>
  <c r="L169" i="5"/>
  <c r="Q169" s="1"/>
  <c r="L166"/>
  <c r="H161"/>
  <c r="Q88" i="1"/>
  <c r="K161" i="5" s="1"/>
  <c r="CQ87" i="1"/>
  <c r="AB87"/>
  <c r="U146" i="5"/>
  <c r="S146"/>
  <c r="S84" i="1"/>
  <c r="L147" i="5"/>
  <c r="Q147" s="1"/>
  <c r="L144"/>
  <c r="H139"/>
  <c r="Q82" i="1"/>
  <c r="K139" i="5" s="1"/>
  <c r="CQ81" i="1"/>
  <c r="AB81"/>
  <c r="U126" i="5"/>
  <c r="S126"/>
  <c r="S79" i="1"/>
  <c r="CS77"/>
  <c r="R77" s="1"/>
  <c r="GK77" s="1"/>
  <c r="AD77"/>
  <c r="CQ75"/>
  <c r="AB75"/>
  <c r="U104" i="5"/>
  <c r="S104"/>
  <c r="S73" i="1"/>
  <c r="CS71"/>
  <c r="R71" s="1"/>
  <c r="GK71" s="1"/>
  <c r="AD71"/>
  <c r="S68" i="5"/>
  <c r="H73" s="1"/>
  <c r="U68"/>
  <c r="H74" s="1"/>
  <c r="H69"/>
  <c r="R69" s="1"/>
  <c r="L61"/>
  <c r="Q61" s="1"/>
  <c r="L60"/>
  <c r="H55"/>
  <c r="Q64" i="1"/>
  <c r="S270"/>
  <c r="S263"/>
  <c r="S151"/>
  <c r="S150"/>
  <c r="H331" i="5"/>
  <c r="AB135" i="1"/>
  <c r="Q133"/>
  <c r="P130"/>
  <c r="S128"/>
  <c r="Q127"/>
  <c r="AB125"/>
  <c r="S121"/>
  <c r="S109"/>
  <c r="S108"/>
  <c r="W97"/>
  <c r="H187" i="5"/>
  <c r="AB95" i="1"/>
  <c r="S94"/>
  <c r="Q93"/>
  <c r="T86"/>
  <c r="W79"/>
  <c r="W73"/>
  <c r="H85" i="5"/>
  <c r="AB69" i="1"/>
  <c r="S67"/>
  <c r="S331" i="5"/>
  <c r="U331"/>
  <c r="S320"/>
  <c r="U320"/>
  <c r="H321"/>
  <c r="R321" s="1"/>
  <c r="S318"/>
  <c r="U318"/>
  <c r="H291"/>
  <c r="R291" s="1"/>
  <c r="S290"/>
  <c r="U290"/>
  <c r="S288"/>
  <c r="U288"/>
  <c r="H264"/>
  <c r="H251"/>
  <c r="R251" s="1"/>
  <c r="S250"/>
  <c r="U250"/>
  <c r="S248"/>
  <c r="U248"/>
  <c r="H238"/>
  <c r="R238" s="1"/>
  <c r="S237"/>
  <c r="U237"/>
  <c r="S235"/>
  <c r="U235"/>
  <c r="U214"/>
  <c r="S214"/>
  <c r="S200"/>
  <c r="U200"/>
  <c r="S187"/>
  <c r="U187"/>
  <c r="H181"/>
  <c r="H173"/>
  <c r="S167"/>
  <c r="U167"/>
  <c r="H152"/>
  <c r="S145"/>
  <c r="U145"/>
  <c r="H122"/>
  <c r="U115"/>
  <c r="S115"/>
  <c r="H100"/>
  <c r="H91"/>
  <c r="S85"/>
  <c r="U85"/>
  <c r="H63"/>
  <c r="BC26" i="1"/>
  <c r="AP35"/>
  <c r="GK32"/>
  <c r="K37" i="5"/>
  <c r="L41"/>
  <c r="L42"/>
  <c r="Q42" s="1"/>
  <c r="H36"/>
  <c r="Q32" i="1"/>
  <c r="K36" i="5" s="1"/>
  <c r="S32"/>
  <c r="U32"/>
  <c r="S31" i="1"/>
  <c r="CP31" s="1"/>
  <c r="O31" s="1"/>
  <c r="S30" i="5"/>
  <c r="U30"/>
  <c r="S29" i="1"/>
  <c r="P137"/>
  <c r="P136"/>
  <c r="S135"/>
  <c r="P132"/>
  <c r="S131"/>
  <c r="S130"/>
  <c r="CQ126"/>
  <c r="CQ125"/>
  <c r="S124"/>
  <c r="S123"/>
  <c r="R122"/>
  <c r="P118"/>
  <c r="P117"/>
  <c r="S116"/>
  <c r="CP116" s="1"/>
  <c r="O116" s="1"/>
  <c r="S115"/>
  <c r="P112"/>
  <c r="S111"/>
  <c r="S110"/>
  <c r="P105"/>
  <c r="S104"/>
  <c r="S100"/>
  <c r="R99"/>
  <c r="CY99" s="1"/>
  <c r="X99" s="1"/>
  <c r="T192" i="5" s="1"/>
  <c r="P96" i="1"/>
  <c r="S95"/>
  <c r="P92"/>
  <c r="P91"/>
  <c r="P90"/>
  <c r="S89"/>
  <c r="R88"/>
  <c r="P85"/>
  <c r="P84"/>
  <c r="S83"/>
  <c r="R82"/>
  <c r="P78"/>
  <c r="P77"/>
  <c r="S76"/>
  <c r="R75"/>
  <c r="P72"/>
  <c r="P71"/>
  <c r="P70"/>
  <c r="S69"/>
  <c r="R68"/>
  <c r="R67"/>
  <c r="P65"/>
  <c r="R64"/>
  <c r="S43" i="5"/>
  <c r="U43"/>
  <c r="S33" i="1"/>
  <c r="H35" i="5"/>
  <c r="R35" s="1"/>
  <c r="S32" i="1"/>
  <c r="S34" i="5"/>
  <c r="H39" s="1"/>
  <c r="U34"/>
  <c r="H40" s="1"/>
  <c r="L29"/>
  <c r="L33"/>
  <c r="Q33" s="1"/>
  <c r="AH35" i="1"/>
  <c r="P28"/>
  <c r="H26" i="5"/>
  <c r="S300"/>
  <c r="H305" s="1"/>
  <c r="H301"/>
  <c r="R301" s="1"/>
  <c r="S298"/>
  <c r="U298"/>
  <c r="BG26" i="1"/>
  <c r="AT35"/>
  <c r="K38" i="5"/>
  <c r="H24"/>
  <c r="Q28" i="1"/>
  <c r="S126"/>
  <c r="S125"/>
  <c r="R124"/>
  <c r="AJ35"/>
  <c r="CQ30"/>
  <c r="AD30"/>
  <c r="CR30" s="1"/>
  <c r="Q30" s="1"/>
  <c r="CS28"/>
  <c r="U22" i="5" s="1"/>
  <c r="H28" s="1"/>
  <c r="AB28" i="1"/>
  <c r="U31" i="5"/>
  <c r="H37"/>
  <c r="R37" s="1"/>
  <c r="P33" i="1"/>
  <c r="AB32"/>
  <c r="AB31"/>
  <c r="P29"/>
  <c r="S28"/>
  <c r="H23" i="5"/>
  <c r="R23" s="1"/>
  <c r="S31"/>
  <c r="CR33" i="1"/>
  <c r="Q33" s="1"/>
  <c r="CR29"/>
  <c r="Q29" s="1"/>
  <c r="G26"/>
  <c r="H32" i="5"/>
  <c r="H38"/>
  <c r="A47"/>
  <c r="G915" l="1"/>
  <c r="AO26" i="1"/>
  <c r="F39"/>
  <c r="AG348"/>
  <c r="G838" i="5"/>
  <c r="G879"/>
  <c r="G1003"/>
  <c r="G930"/>
  <c r="AQ26" i="1"/>
  <c r="F41"/>
  <c r="BD439"/>
  <c r="AQ449"/>
  <c r="AJ155"/>
  <c r="AI155"/>
  <c r="V155" s="1"/>
  <c r="U763" i="5"/>
  <c r="AB100" i="1"/>
  <c r="AB286"/>
  <c r="AP245"/>
  <c r="F353"/>
  <c r="AO371"/>
  <c r="F395"/>
  <c r="AP472"/>
  <c r="F488"/>
  <c r="AG155"/>
  <c r="S215" i="5"/>
  <c r="CP314" i="1"/>
  <c r="O314" s="1"/>
  <c r="U170" i="5"/>
  <c r="H175" s="1"/>
  <c r="S343"/>
  <c r="U258"/>
  <c r="AB314" i="1"/>
  <c r="AO472"/>
  <c r="F487"/>
  <c r="S399" i="5"/>
  <c r="G599"/>
  <c r="O599" s="1"/>
  <c r="CP295" i="1"/>
  <c r="O295" s="1"/>
  <c r="H318" i="5"/>
  <c r="AU26" i="1"/>
  <c r="F47"/>
  <c r="H326" i="5"/>
  <c r="S88"/>
  <c r="H92" s="1"/>
  <c r="CP302" i="1"/>
  <c r="O302" s="1"/>
  <c r="AB130"/>
  <c r="H705" i="5"/>
  <c r="H653"/>
  <c r="G1009"/>
  <c r="G985"/>
  <c r="G42"/>
  <c r="G991"/>
  <c r="H846"/>
  <c r="G973"/>
  <c r="Z973" s="1"/>
  <c r="L959"/>
  <c r="H587"/>
  <c r="H644"/>
  <c r="H197"/>
  <c r="H535"/>
  <c r="L466"/>
  <c r="H715"/>
  <c r="H774"/>
  <c r="H706"/>
  <c r="G954"/>
  <c r="X954" s="1"/>
  <c r="H823"/>
  <c r="H306"/>
  <c r="H316"/>
  <c r="G979"/>
  <c r="O979" s="1"/>
  <c r="G997"/>
  <c r="Z997" s="1"/>
  <c r="AI62" i="1"/>
  <c r="X838" i="5"/>
  <c r="O838"/>
  <c r="W599"/>
  <c r="O973"/>
  <c r="X915"/>
  <c r="O915"/>
  <c r="O1003"/>
  <c r="Z1003"/>
  <c r="O42"/>
  <c r="W42"/>
  <c r="AG62" i="1"/>
  <c r="T155"/>
  <c r="AG245"/>
  <c r="T348"/>
  <c r="J829" i="5"/>
  <c r="P829" s="1"/>
  <c r="GN339" i="1"/>
  <c r="GM339"/>
  <c r="AH245"/>
  <c r="U348"/>
  <c r="AJ62"/>
  <c r="W155"/>
  <c r="K548" i="5"/>
  <c r="X879"/>
  <c r="O879"/>
  <c r="K32"/>
  <c r="CZ33" i="1"/>
  <c r="Y33" s="1"/>
  <c r="V43" i="5" s="1"/>
  <c r="CY33" i="1"/>
  <c r="X33" s="1"/>
  <c r="T43" i="5" s="1"/>
  <c r="K122"/>
  <c r="CZ95" i="1"/>
  <c r="Y95" s="1"/>
  <c r="V187" i="5" s="1"/>
  <c r="CY95" i="1"/>
  <c r="X95" s="1"/>
  <c r="T187" i="5" s="1"/>
  <c r="K264"/>
  <c r="CZ121" i="1"/>
  <c r="Y121" s="1"/>
  <c r="V278" i="5" s="1"/>
  <c r="CY121" i="1"/>
  <c r="X121" s="1"/>
  <c r="T278" i="5" s="1"/>
  <c r="CY270" i="1"/>
  <c r="X270" s="1"/>
  <c r="T579" i="5" s="1"/>
  <c r="CZ270" i="1"/>
  <c r="Y270" s="1"/>
  <c r="V579" i="5" s="1"/>
  <c r="AB71" i="1"/>
  <c r="CR71"/>
  <c r="CY97"/>
  <c r="X97" s="1"/>
  <c r="T189" i="5" s="1"/>
  <c r="CZ97" i="1"/>
  <c r="Y97" s="1"/>
  <c r="V189" i="5" s="1"/>
  <c r="K78"/>
  <c r="CZ68" i="1"/>
  <c r="Y68" s="1"/>
  <c r="V77" i="5" s="1"/>
  <c r="CY68" i="1"/>
  <c r="X68" s="1"/>
  <c r="T77" i="5" s="1"/>
  <c r="CZ80" i="1"/>
  <c r="Y80" s="1"/>
  <c r="V127" i="5" s="1"/>
  <c r="CY80" i="1"/>
  <c r="X80" s="1"/>
  <c r="T127" i="5" s="1"/>
  <c r="K119"/>
  <c r="AB84" i="1"/>
  <c r="CR84"/>
  <c r="H263" i="5"/>
  <c r="R263" s="1"/>
  <c r="R118" i="1"/>
  <c r="AB132"/>
  <c r="CR132"/>
  <c r="K54" i="5"/>
  <c r="CZ64" i="1"/>
  <c r="Y64" s="1"/>
  <c r="CY64"/>
  <c r="X64" s="1"/>
  <c r="K427" i="5"/>
  <c r="CZ256" i="1"/>
  <c r="Y256" s="1"/>
  <c r="V526" i="5" s="1"/>
  <c r="CY256" i="1"/>
  <c r="X256" s="1"/>
  <c r="T526" i="5" s="1"/>
  <c r="K554"/>
  <c r="H151"/>
  <c r="R151" s="1"/>
  <c r="R85" i="1"/>
  <c r="H190" i="5"/>
  <c r="P98" i="1"/>
  <c r="CP98" s="1"/>
  <c r="O98" s="1"/>
  <c r="BH62"/>
  <c r="AU155"/>
  <c r="H502" i="5"/>
  <c r="R502" s="1"/>
  <c r="R251" i="1"/>
  <c r="H508" i="5"/>
  <c r="P253" i="1"/>
  <c r="CP253" s="1"/>
  <c r="O253" s="1"/>
  <c r="G425" i="5"/>
  <c r="H424"/>
  <c r="P188" i="1"/>
  <c r="G76" i="5"/>
  <c r="H72"/>
  <c r="P67" i="1"/>
  <c r="H562" i="5"/>
  <c r="R562" s="1"/>
  <c r="R265" i="1"/>
  <c r="K582" i="5"/>
  <c r="CZ271" i="1"/>
  <c r="Y271" s="1"/>
  <c r="V581" i="5" s="1"/>
  <c r="CY271" i="1"/>
  <c r="X271" s="1"/>
  <c r="T581" i="5" s="1"/>
  <c r="CZ267" i="1"/>
  <c r="Y267" s="1"/>
  <c r="V568" i="5" s="1"/>
  <c r="CY267" i="1"/>
  <c r="X267" s="1"/>
  <c r="T568" i="5" s="1"/>
  <c r="CZ296" i="1"/>
  <c r="Y296" s="1"/>
  <c r="V668" i="5" s="1"/>
  <c r="CY296" i="1"/>
  <c r="X296" s="1"/>
  <c r="T668" i="5" s="1"/>
  <c r="CY272" i="1"/>
  <c r="X272" s="1"/>
  <c r="T589" i="5" s="1"/>
  <c r="CZ272" i="1"/>
  <c r="Y272" s="1"/>
  <c r="V589" i="5" s="1"/>
  <c r="H738"/>
  <c r="G739" s="1"/>
  <c r="P311" i="1"/>
  <c r="CP311" s="1"/>
  <c r="O311" s="1"/>
  <c r="AB345"/>
  <c r="CR345"/>
  <c r="K360" i="5"/>
  <c r="CP149" i="1"/>
  <c r="O149" s="1"/>
  <c r="AB186"/>
  <c r="CR186"/>
  <c r="K530" i="5"/>
  <c r="AB272" i="1"/>
  <c r="CR272"/>
  <c r="K273" i="5"/>
  <c r="GK120" i="1"/>
  <c r="AB282"/>
  <c r="CR282"/>
  <c r="H793" i="5"/>
  <c r="R793" s="1"/>
  <c r="R334" i="1"/>
  <c r="K780" i="5"/>
  <c r="CZ331" i="1"/>
  <c r="Y331" s="1"/>
  <c r="V779" i="5" s="1"/>
  <c r="CY331" i="1"/>
  <c r="X331" s="1"/>
  <c r="T779" i="5" s="1"/>
  <c r="AB379" i="1"/>
  <c r="CR379"/>
  <c r="CR386"/>
  <c r="AB386"/>
  <c r="K626" i="5"/>
  <c r="K667"/>
  <c r="K833"/>
  <c r="GK340" i="1"/>
  <c r="CZ374"/>
  <c r="Y374" s="1"/>
  <c r="V880" i="5" s="1"/>
  <c r="CY374" i="1"/>
  <c r="X374" s="1"/>
  <c r="T880" i="5" s="1"/>
  <c r="AH472" i="1"/>
  <c r="U483"/>
  <c r="L1067" i="5"/>
  <c r="L1011"/>
  <c r="K898"/>
  <c r="GK379" i="1"/>
  <c r="H25" i="5"/>
  <c r="R25" s="1"/>
  <c r="R28" i="1"/>
  <c r="K293" i="5"/>
  <c r="GK124" i="1"/>
  <c r="K26" i="5"/>
  <c r="CP28" i="1"/>
  <c r="O28" s="1"/>
  <c r="K56" i="5"/>
  <c r="GK64" i="1"/>
  <c r="CZ69"/>
  <c r="Y69" s="1"/>
  <c r="V85" i="5" s="1"/>
  <c r="CY69" i="1"/>
  <c r="X69" s="1"/>
  <c r="T85" i="5" s="1"/>
  <c r="K100"/>
  <c r="CZ89" i="1"/>
  <c r="Y89" s="1"/>
  <c r="V167" i="5" s="1"/>
  <c r="CY89" i="1"/>
  <c r="X89" s="1"/>
  <c r="T167" i="5" s="1"/>
  <c r="K181"/>
  <c r="K195"/>
  <c r="GK99" i="1"/>
  <c r="K291" i="5"/>
  <c r="CZ124" i="1"/>
  <c r="Y124" s="1"/>
  <c r="V290" i="5" s="1"/>
  <c r="CY124" i="1"/>
  <c r="X124" s="1"/>
  <c r="T290" i="5" s="1"/>
  <c r="K321"/>
  <c r="CZ131" i="1"/>
  <c r="Y131" s="1"/>
  <c r="V320" i="5" s="1"/>
  <c r="CY131" i="1"/>
  <c r="X131" s="1"/>
  <c r="T320" i="5" s="1"/>
  <c r="K229"/>
  <c r="CZ109" i="1"/>
  <c r="Y109" s="1"/>
  <c r="V228" i="5" s="1"/>
  <c r="CY109" i="1"/>
  <c r="X109" s="1"/>
  <c r="T228" i="5" s="1"/>
  <c r="CY263" i="1"/>
  <c r="X263" s="1"/>
  <c r="T549" i="5" s="1"/>
  <c r="CZ263" i="1"/>
  <c r="Y263" s="1"/>
  <c r="V549" i="5" s="1"/>
  <c r="AB77" i="1"/>
  <c r="CR77"/>
  <c r="CY90"/>
  <c r="X90" s="1"/>
  <c r="T168" i="5" s="1"/>
  <c r="CZ90" i="1"/>
  <c r="Y90" s="1"/>
  <c r="V168" i="5" s="1"/>
  <c r="AB137" i="1"/>
  <c r="CR137"/>
  <c r="CZ98"/>
  <c r="Y98" s="1"/>
  <c r="V190" i="5" s="1"/>
  <c r="CY98" i="1"/>
  <c r="X98" s="1"/>
  <c r="T190" i="5" s="1"/>
  <c r="K281"/>
  <c r="CZ122" i="1"/>
  <c r="Y122" s="1"/>
  <c r="V280" i="5" s="1"/>
  <c r="CY122" i="1"/>
  <c r="X122" s="1"/>
  <c r="T280" i="5" s="1"/>
  <c r="CZ134" i="1"/>
  <c r="Y134" s="1"/>
  <c r="V330" i="5" s="1"/>
  <c r="CY134" i="1"/>
  <c r="X134" s="1"/>
  <c r="T330" i="5" s="1"/>
  <c r="CY70" i="1"/>
  <c r="X70" s="1"/>
  <c r="T86" i="5" s="1"/>
  <c r="CZ70" i="1"/>
  <c r="Y70" s="1"/>
  <c r="V86" i="5" s="1"/>
  <c r="H141"/>
  <c r="P82" i="1"/>
  <c r="AB90"/>
  <c r="CR90"/>
  <c r="K219" i="5"/>
  <c r="CY107" i="1"/>
  <c r="X107" s="1"/>
  <c r="T218" i="5" s="1"/>
  <c r="CZ107" i="1"/>
  <c r="Y107" s="1"/>
  <c r="V218" i="5" s="1"/>
  <c r="H239"/>
  <c r="Q111" i="1"/>
  <c r="K239" i="5" s="1"/>
  <c r="AB118" i="1"/>
  <c r="CR118"/>
  <c r="K274" i="5"/>
  <c r="CP120" i="1"/>
  <c r="O120" s="1"/>
  <c r="H302" i="5"/>
  <c r="Q126" i="1"/>
  <c r="K302" i="5" s="1"/>
  <c r="CZ114" i="1"/>
  <c r="Y114" s="1"/>
  <c r="V247" i="5" s="1"/>
  <c r="CY114" i="1"/>
  <c r="X114" s="1"/>
  <c r="T247" i="5" s="1"/>
  <c r="CZ139" i="1"/>
  <c r="Y139" s="1"/>
  <c r="V342" i="5" s="1"/>
  <c r="CY139" i="1"/>
  <c r="X139" s="1"/>
  <c r="T342" i="5" s="1"/>
  <c r="K391"/>
  <c r="K418"/>
  <c r="K451"/>
  <c r="K479"/>
  <c r="K521"/>
  <c r="GK255" i="1"/>
  <c r="K533" i="5"/>
  <c r="CZ269" i="1"/>
  <c r="Y269" s="1"/>
  <c r="V578" i="5" s="1"/>
  <c r="CY269" i="1"/>
  <c r="X269" s="1"/>
  <c r="T578" i="5" s="1"/>
  <c r="AB65" i="1"/>
  <c r="CR65"/>
  <c r="CY77"/>
  <c r="X77" s="1"/>
  <c r="T116" i="5" s="1"/>
  <c r="CZ77" i="1"/>
  <c r="Y77" s="1"/>
  <c r="V116" i="5" s="1"/>
  <c r="H127"/>
  <c r="P80" i="1"/>
  <c r="CP80" s="1"/>
  <c r="O80" s="1"/>
  <c r="AB85"/>
  <c r="CR85"/>
  <c r="CY127"/>
  <c r="X127" s="1"/>
  <c r="T308" i="5" s="1"/>
  <c r="CZ127" i="1"/>
  <c r="Y127" s="1"/>
  <c r="V308" i="5" s="1"/>
  <c r="H314"/>
  <c r="P129" i="1"/>
  <c r="K335" i="5"/>
  <c r="CZ147" i="1"/>
  <c r="Y147" s="1"/>
  <c r="V356" i="5" s="1"/>
  <c r="CY147" i="1"/>
  <c r="X147" s="1"/>
  <c r="T356" i="5" s="1"/>
  <c r="CZ181" i="1"/>
  <c r="Y181" s="1"/>
  <c r="V396" i="5" s="1"/>
  <c r="CY181" i="1"/>
  <c r="X181" s="1"/>
  <c r="T396" i="5" s="1"/>
  <c r="K723"/>
  <c r="GK307" i="1"/>
  <c r="K757" i="5"/>
  <c r="GK318" i="1"/>
  <c r="CY323"/>
  <c r="X323" s="1"/>
  <c r="T765" i="5" s="1"/>
  <c r="CZ323" i="1"/>
  <c r="Y323" s="1"/>
  <c r="V765" i="5" s="1"/>
  <c r="CY333" i="1"/>
  <c r="X333" s="1"/>
  <c r="T788" i="5" s="1"/>
  <c r="CZ333" i="1"/>
  <c r="Y333" s="1"/>
  <c r="V788" i="5" s="1"/>
  <c r="AB96" i="1"/>
  <c r="CR96"/>
  <c r="K388" i="5"/>
  <c r="AF197" i="1"/>
  <c r="AB190"/>
  <c r="CR190"/>
  <c r="H478" i="5"/>
  <c r="R478" s="1"/>
  <c r="R247" i="1"/>
  <c r="CY247" s="1"/>
  <c r="X247" s="1"/>
  <c r="AB251"/>
  <c r="CR251"/>
  <c r="CY257"/>
  <c r="X257" s="1"/>
  <c r="T527" i="5" s="1"/>
  <c r="CZ257" i="1"/>
  <c r="Y257" s="1"/>
  <c r="V527" i="5" s="1"/>
  <c r="H538"/>
  <c r="P260" i="1"/>
  <c r="CP260" s="1"/>
  <c r="O260" s="1"/>
  <c r="AG178"/>
  <c r="T197"/>
  <c r="H99" i="5"/>
  <c r="R99" s="1"/>
  <c r="R72" i="1"/>
  <c r="G374" i="5"/>
  <c r="H373"/>
  <c r="P152" i="1"/>
  <c r="G404" i="5"/>
  <c r="H403"/>
  <c r="P183" i="1"/>
  <c r="AB193"/>
  <c r="CR193"/>
  <c r="K491" i="5"/>
  <c r="CY252" i="1"/>
  <c r="X252" s="1"/>
  <c r="T507" i="5" s="1"/>
  <c r="CZ252" i="1"/>
  <c r="Y252" s="1"/>
  <c r="V507" i="5" s="1"/>
  <c r="H522"/>
  <c r="P255" i="1"/>
  <c r="AB263"/>
  <c r="CR263"/>
  <c r="CY266"/>
  <c r="X266" s="1"/>
  <c r="T567" i="5" s="1"/>
  <c r="CZ266" i="1"/>
  <c r="Y266" s="1"/>
  <c r="V567" i="5" s="1"/>
  <c r="H574"/>
  <c r="P268" i="1"/>
  <c r="BC62"/>
  <c r="AP155"/>
  <c r="K571" i="5"/>
  <c r="CZ268" i="1"/>
  <c r="Y268" s="1"/>
  <c r="V570" i="5" s="1"/>
  <c r="CY268" i="1"/>
  <c r="X268" s="1"/>
  <c r="T570" i="5" s="1"/>
  <c r="K616"/>
  <c r="GK281" i="1"/>
  <c r="K660" i="5"/>
  <c r="GK292" i="1"/>
  <c r="K673" i="5"/>
  <c r="GK297" i="1"/>
  <c r="CZ306"/>
  <c r="Y306" s="1"/>
  <c r="V718" i="5" s="1"/>
  <c r="CY306" i="1"/>
  <c r="X306" s="1"/>
  <c r="T718" i="5" s="1"/>
  <c r="CZ313" i="1"/>
  <c r="Y313" s="1"/>
  <c r="V748" i="5" s="1"/>
  <c r="CY313" i="1"/>
  <c r="X313" s="1"/>
  <c r="T748" i="5" s="1"/>
  <c r="K755"/>
  <c r="CZ318" i="1"/>
  <c r="Y318" s="1"/>
  <c r="V754" i="5" s="1"/>
  <c r="CY318" i="1"/>
  <c r="X318" s="1"/>
  <c r="T754" i="5" s="1"/>
  <c r="H186"/>
  <c r="P94" i="1"/>
  <c r="CP94" s="1"/>
  <c r="O94" s="1"/>
  <c r="K203" i="5"/>
  <c r="CP101" i="1"/>
  <c r="O101" s="1"/>
  <c r="CY145"/>
  <c r="X145" s="1"/>
  <c r="CZ145"/>
  <c r="Y145" s="1"/>
  <c r="AB184"/>
  <c r="CR184"/>
  <c r="AB189"/>
  <c r="CR189"/>
  <c r="K476" i="5"/>
  <c r="AF348" i="1"/>
  <c r="CZ247"/>
  <c r="Y247" s="1"/>
  <c r="AB265"/>
  <c r="CR265"/>
  <c r="CZ311"/>
  <c r="Y311" s="1"/>
  <c r="V738" i="5" s="1"/>
  <c r="CY311" i="1"/>
  <c r="X311" s="1"/>
  <c r="T738" i="5" s="1"/>
  <c r="CY117" i="1"/>
  <c r="X117" s="1"/>
  <c r="T258" i="5" s="1"/>
  <c r="CZ117" i="1"/>
  <c r="Y117" s="1"/>
  <c r="V258" i="5" s="1"/>
  <c r="L962"/>
  <c r="L867"/>
  <c r="CY279" i="1"/>
  <c r="X279" s="1"/>
  <c r="T610" i="5" s="1"/>
  <c r="CZ279" i="1"/>
  <c r="Y279" s="1"/>
  <c r="V610" i="5" s="1"/>
  <c r="G621"/>
  <c r="H617"/>
  <c r="P281" i="1"/>
  <c r="K732" i="5"/>
  <c r="CY310" i="1"/>
  <c r="X310" s="1"/>
  <c r="T731" i="5" s="1"/>
  <c r="CZ310" i="1"/>
  <c r="Y310" s="1"/>
  <c r="V731" i="5" s="1"/>
  <c r="AB336" i="1"/>
  <c r="CR336"/>
  <c r="H848" i="5"/>
  <c r="P343" i="1"/>
  <c r="CP343" s="1"/>
  <c r="O343" s="1"/>
  <c r="K691" i="5"/>
  <c r="CZ138" i="1"/>
  <c r="Y138" s="1"/>
  <c r="V341" i="5" s="1"/>
  <c r="CY138" i="1"/>
  <c r="X138" s="1"/>
  <c r="T341" i="5" s="1"/>
  <c r="CZ291" i="1"/>
  <c r="Y291" s="1"/>
  <c r="V655" i="5" s="1"/>
  <c r="CY291" i="1"/>
  <c r="X291" s="1"/>
  <c r="T655" i="5" s="1"/>
  <c r="K741"/>
  <c r="CZ312" i="1"/>
  <c r="Y312" s="1"/>
  <c r="V740" i="5" s="1"/>
  <c r="CY312" i="1"/>
  <c r="X312" s="1"/>
  <c r="T740" i="5" s="1"/>
  <c r="AU245" i="1"/>
  <c r="AU412"/>
  <c r="F360"/>
  <c r="F489"/>
  <c r="AQ504"/>
  <c r="AQ472"/>
  <c r="CZ343"/>
  <c r="Y343" s="1"/>
  <c r="V848" i="5" s="1"/>
  <c r="CY343" i="1"/>
  <c r="X343" s="1"/>
  <c r="T848" i="5" s="1"/>
  <c r="AH62" i="1"/>
  <c r="U155"/>
  <c r="G398" i="5"/>
  <c r="H397"/>
  <c r="P181" i="1"/>
  <c r="K603" i="5"/>
  <c r="CP275" i="1"/>
  <c r="O275" s="1"/>
  <c r="AB288"/>
  <c r="CR288"/>
  <c r="K649" i="5"/>
  <c r="CY290" i="1"/>
  <c r="X290" s="1"/>
  <c r="T648" i="5" s="1"/>
  <c r="CZ290" i="1"/>
  <c r="Y290" s="1"/>
  <c r="V648" i="5" s="1"/>
  <c r="K653" s="1"/>
  <c r="K683"/>
  <c r="GK299" i="1"/>
  <c r="CY302"/>
  <c r="X302" s="1"/>
  <c r="T698" i="5" s="1"/>
  <c r="CZ302" i="1"/>
  <c r="Y302" s="1"/>
  <c r="V698" i="5" s="1"/>
  <c r="CY309" i="1"/>
  <c r="X309" s="1"/>
  <c r="T729" i="5" s="1"/>
  <c r="CZ309" i="1"/>
  <c r="Y309" s="1"/>
  <c r="V729" i="5" s="1"/>
  <c r="K840"/>
  <c r="CP341" i="1"/>
  <c r="O341" s="1"/>
  <c r="G855" i="5"/>
  <c r="P344" i="1"/>
  <c r="CP344" s="1"/>
  <c r="O344" s="1"/>
  <c r="H708" i="5"/>
  <c r="G709" s="1"/>
  <c r="P304" i="1"/>
  <c r="CP304" s="1"/>
  <c r="O304" s="1"/>
  <c r="CZ375"/>
  <c r="Y375" s="1"/>
  <c r="V883" i="5" s="1"/>
  <c r="CY375" i="1"/>
  <c r="X375" s="1"/>
  <c r="T883" i="5" s="1"/>
  <c r="H583"/>
  <c r="Q271" i="1"/>
  <c r="K583" i="5" s="1"/>
  <c r="K771"/>
  <c r="H792"/>
  <c r="Q334" i="1"/>
  <c r="K792" i="5" s="1"/>
  <c r="AB337" i="1"/>
  <c r="CR337"/>
  <c r="K881" i="5"/>
  <c r="FR374" i="1"/>
  <c r="AB376"/>
  <c r="CR376"/>
  <c r="K899" i="5"/>
  <c r="K925"/>
  <c r="GK384" i="1"/>
  <c r="K938" i="5"/>
  <c r="AB474" i="1"/>
  <c r="CR474"/>
  <c r="CR478"/>
  <c r="AB478"/>
  <c r="CY273"/>
  <c r="X273" s="1"/>
  <c r="T590" i="5" s="1"/>
  <c r="CZ273" i="1"/>
  <c r="Y273" s="1"/>
  <c r="V590" i="5" s="1"/>
  <c r="H611"/>
  <c r="P280" i="1"/>
  <c r="CP280" s="1"/>
  <c r="O280" s="1"/>
  <c r="H655" i="5"/>
  <c r="G656" s="1"/>
  <c r="P291" i="1"/>
  <c r="CP291" s="1"/>
  <c r="O291" s="1"/>
  <c r="H674" i="5"/>
  <c r="P297" i="1"/>
  <c r="H693" i="5"/>
  <c r="R693" s="1"/>
  <c r="R301" i="1"/>
  <c r="CY301" s="1"/>
  <c r="X301" s="1"/>
  <c r="T690" i="5" s="1"/>
  <c r="K861"/>
  <c r="CP346" i="1"/>
  <c r="O346" s="1"/>
  <c r="F48"/>
  <c r="T26"/>
  <c r="K560" i="5"/>
  <c r="T449" i="1"/>
  <c r="AG439"/>
  <c r="K884" i="5"/>
  <c r="CP375" i="1"/>
  <c r="O375" s="1"/>
  <c r="FR375"/>
  <c r="O906" i="5"/>
  <c r="Y906"/>
  <c r="K920"/>
  <c r="CP383" i="1"/>
  <c r="O383" s="1"/>
  <c r="O945" i="5"/>
  <c r="W945"/>
  <c r="AT439" i="1"/>
  <c r="AT504"/>
  <c r="F460"/>
  <c r="AH439"/>
  <c r="U449"/>
  <c r="AH371"/>
  <c r="U391"/>
  <c r="K937" i="5"/>
  <c r="GK386" i="1"/>
  <c r="AS472"/>
  <c r="F493"/>
  <c r="AJ472"/>
  <c r="W483"/>
  <c r="J985" i="5"/>
  <c r="P985" s="1"/>
  <c r="GM443" i="1"/>
  <c r="GP443"/>
  <c r="J1009" i="5"/>
  <c r="P1009" s="1"/>
  <c r="GM447" i="1"/>
  <c r="GP447"/>
  <c r="K911" i="5"/>
  <c r="CP381" i="1"/>
  <c r="O381" s="1"/>
  <c r="H545" i="5"/>
  <c r="H30"/>
  <c r="H675"/>
  <c r="S426"/>
  <c r="CP338" i="1"/>
  <c r="O338" s="1"/>
  <c r="CP29"/>
  <c r="O29" s="1"/>
  <c r="G45" i="5"/>
  <c r="H256"/>
  <c r="H295"/>
  <c r="H210"/>
  <c r="H232"/>
  <c r="U549"/>
  <c r="H546" s="1"/>
  <c r="H101"/>
  <c r="H124"/>
  <c r="CP93" i="1"/>
  <c r="O93" s="1"/>
  <c r="U188" i="5"/>
  <c r="H183" s="1"/>
  <c r="CP95" i="1"/>
  <c r="O95" s="1"/>
  <c r="CP150"/>
  <c r="O150" s="1"/>
  <c r="U88" i="5"/>
  <c r="H93" s="1"/>
  <c r="CP106" i="1"/>
  <c r="O106" s="1"/>
  <c r="S245" i="5"/>
  <c r="H275"/>
  <c r="CP76" i="1"/>
  <c r="O76" s="1"/>
  <c r="U749" i="5"/>
  <c r="H746" s="1"/>
  <c r="CP89" i="1"/>
  <c r="O89" s="1"/>
  <c r="H198" i="5"/>
  <c r="U215"/>
  <c r="H211" s="1"/>
  <c r="CP145" i="1"/>
  <c r="O145" s="1"/>
  <c r="CP323"/>
  <c r="O323" s="1"/>
  <c r="U343" i="5"/>
  <c r="H354"/>
  <c r="U399"/>
  <c r="H524"/>
  <c r="H586"/>
  <c r="H725"/>
  <c r="CP322" i="1"/>
  <c r="O322" s="1"/>
  <c r="S62" i="5"/>
  <c r="H663"/>
  <c r="U405"/>
  <c r="S763"/>
  <c r="H758" s="1"/>
  <c r="CP277" i="1"/>
  <c r="O277" s="1"/>
  <c r="AB323"/>
  <c r="CP73"/>
  <c r="O73" s="1"/>
  <c r="U426" i="5"/>
  <c r="H604"/>
  <c r="S625"/>
  <c r="CP309" i="1"/>
  <c r="O309" s="1"/>
  <c r="CP329"/>
  <c r="O329" s="1"/>
  <c r="H785" i="5"/>
  <c r="CP279" i="1"/>
  <c r="O279" s="1"/>
  <c r="CP444"/>
  <c r="O444" s="1"/>
  <c r="S859" i="5"/>
  <c r="H862" s="1"/>
  <c r="CY384" i="1"/>
  <c r="X384" s="1"/>
  <c r="T922" i="5" s="1"/>
  <c r="K927" s="1"/>
  <c r="K110"/>
  <c r="GK75" i="1"/>
  <c r="CZ115"/>
  <c r="Y115" s="1"/>
  <c r="V248" i="5" s="1"/>
  <c r="CY115" i="1"/>
  <c r="X115" s="1"/>
  <c r="T248" i="5" s="1"/>
  <c r="L383"/>
  <c r="L469"/>
  <c r="K206"/>
  <c r="CY102" i="1"/>
  <c r="X102" s="1"/>
  <c r="T205" i="5" s="1"/>
  <c r="CZ102" i="1"/>
  <c r="Y102" s="1"/>
  <c r="V205" i="5" s="1"/>
  <c r="AB112" i="1"/>
  <c r="CR112"/>
  <c r="H337" i="5"/>
  <c r="R337" s="1"/>
  <c r="R137" i="1"/>
  <c r="CZ137" s="1"/>
  <c r="Y137" s="1"/>
  <c r="V334" i="5" s="1"/>
  <c r="H247"/>
  <c r="P114" i="1"/>
  <c r="CP114" s="1"/>
  <c r="O114" s="1"/>
  <c r="K160" i="5"/>
  <c r="CZ88" i="1"/>
  <c r="Y88" s="1"/>
  <c r="V159" i="5" s="1"/>
  <c r="CY88" i="1"/>
  <c r="X88" s="1"/>
  <c r="T159" i="5" s="1"/>
  <c r="K457"/>
  <c r="K543"/>
  <c r="GK261" i="1"/>
  <c r="H81" i="5"/>
  <c r="P68" i="1"/>
  <c r="CY93"/>
  <c r="X93" s="1"/>
  <c r="T185" i="5" s="1"/>
  <c r="CZ93" i="1"/>
  <c r="Y93" s="1"/>
  <c r="V185" i="5" s="1"/>
  <c r="AB117" i="1"/>
  <c r="CR117"/>
  <c r="K766" i="5"/>
  <c r="H432"/>
  <c r="R432" s="1"/>
  <c r="R190" i="1"/>
  <c r="K552" i="5"/>
  <c r="CY264" i="1"/>
  <c r="X264" s="1"/>
  <c r="T551" i="5" s="1"/>
  <c r="K555" s="1"/>
  <c r="CZ264" i="1"/>
  <c r="Y264" s="1"/>
  <c r="V551" i="5" s="1"/>
  <c r="K556" s="1"/>
  <c r="H309"/>
  <c r="P128" i="1"/>
  <c r="CP128" s="1"/>
  <c r="O128" s="1"/>
  <c r="G486" i="5"/>
  <c r="H485"/>
  <c r="P248" i="1"/>
  <c r="AB257"/>
  <c r="CR257"/>
  <c r="K541" i="5"/>
  <c r="CZ261" i="1"/>
  <c r="Y261" s="1"/>
  <c r="V540" i="5" s="1"/>
  <c r="CY261" i="1"/>
  <c r="X261" s="1"/>
  <c r="T540" i="5" s="1"/>
  <c r="CZ277" i="1"/>
  <c r="Y277" s="1"/>
  <c r="V608" i="5" s="1"/>
  <c r="CY277" i="1"/>
  <c r="X277" s="1"/>
  <c r="T608" i="5" s="1"/>
  <c r="CZ293" i="1"/>
  <c r="Y293" s="1"/>
  <c r="V665" i="5" s="1"/>
  <c r="CY293" i="1"/>
  <c r="X293" s="1"/>
  <c r="T665" i="5" s="1"/>
  <c r="K694"/>
  <c r="K721"/>
  <c r="CZ307" i="1"/>
  <c r="Y307" s="1"/>
  <c r="V720" i="5" s="1"/>
  <c r="CY307" i="1"/>
  <c r="X307" s="1"/>
  <c r="T720" i="5" s="1"/>
  <c r="H761"/>
  <c r="P319" i="1"/>
  <c r="CP319" s="1"/>
  <c r="O319" s="1"/>
  <c r="K794" i="5"/>
  <c r="CP334" i="1"/>
  <c r="O334" s="1"/>
  <c r="H226" i="5"/>
  <c r="P108" i="1"/>
  <c r="CP108" s="1"/>
  <c r="O108" s="1"/>
  <c r="H811" i="5"/>
  <c r="R811" s="1"/>
  <c r="R336" i="1"/>
  <c r="H278" i="5"/>
  <c r="P121" i="1"/>
  <c r="CP121" s="1"/>
  <c r="O121" s="1"/>
  <c r="K658" i="5"/>
  <c r="CZ292" i="1"/>
  <c r="Y292" s="1"/>
  <c r="V657" i="5" s="1"/>
  <c r="CY292" i="1"/>
  <c r="X292" s="1"/>
  <c r="T657" i="5" s="1"/>
  <c r="AB194" i="1"/>
  <c r="CR194"/>
  <c r="CY278"/>
  <c r="X278" s="1"/>
  <c r="T609" i="5" s="1"/>
  <c r="CZ278" i="1"/>
  <c r="Y278" s="1"/>
  <c r="V609" i="5" s="1"/>
  <c r="CY284" i="1"/>
  <c r="X284" s="1"/>
  <c r="T633" i="5" s="1"/>
  <c r="CZ284" i="1"/>
  <c r="Y284" s="1"/>
  <c r="V633" i="5" s="1"/>
  <c r="H641"/>
  <c r="R641" s="1"/>
  <c r="R288" i="1"/>
  <c r="H820" i="5"/>
  <c r="R820" s="1"/>
  <c r="R337" i="1"/>
  <c r="CZ337" s="1"/>
  <c r="Y337" s="1"/>
  <c r="V817" i="5" s="1"/>
  <c r="AB374" i="1"/>
  <c r="CR374"/>
  <c r="AB477"/>
  <c r="CR477"/>
  <c r="AB481"/>
  <c r="CR481"/>
  <c r="H767" i="5"/>
  <c r="P325" i="1"/>
  <c r="CP325" s="1"/>
  <c r="O325" s="1"/>
  <c r="AJ439"/>
  <c r="W449"/>
  <c r="CZ382"/>
  <c r="Y382" s="1"/>
  <c r="V916" i="5" s="1"/>
  <c r="CY382" i="1"/>
  <c r="X382" s="1"/>
  <c r="T916" i="5" s="1"/>
  <c r="X930"/>
  <c r="O930"/>
  <c r="K950"/>
  <c r="CP388" i="1"/>
  <c r="O388" s="1"/>
  <c r="O991" i="5"/>
  <c r="Z991"/>
  <c r="O1009"/>
  <c r="Z1009"/>
  <c r="CZ28" i="1"/>
  <c r="Y28" s="1"/>
  <c r="K23" i="5"/>
  <c r="CY28" i="1"/>
  <c r="X28" s="1"/>
  <c r="AF35"/>
  <c r="K44" i="5"/>
  <c r="CP33" i="1"/>
  <c r="O33" s="1"/>
  <c r="W35"/>
  <c r="AJ26"/>
  <c r="K24" i="5"/>
  <c r="AD35" i="1"/>
  <c r="AT26"/>
  <c r="F46"/>
  <c r="L47" i="5"/>
  <c r="CY32" i="1"/>
  <c r="X32" s="1"/>
  <c r="T34" i="5" s="1"/>
  <c r="K39" s="1"/>
  <c r="K35"/>
  <c r="CZ32" i="1"/>
  <c r="Y32" s="1"/>
  <c r="V34" i="5" s="1"/>
  <c r="K40" s="1"/>
  <c r="K80"/>
  <c r="GK68" i="1"/>
  <c r="K91" i="5"/>
  <c r="CZ83" i="1"/>
  <c r="Y83" s="1"/>
  <c r="V145" i="5" s="1"/>
  <c r="CY83" i="1"/>
  <c r="X83" s="1"/>
  <c r="T145" i="5" s="1"/>
  <c r="K162"/>
  <c r="GK88" i="1"/>
  <c r="K173" i="5"/>
  <c r="CZ123" i="1"/>
  <c r="Y123" s="1"/>
  <c r="V288" i="5" s="1"/>
  <c r="CY123" i="1"/>
  <c r="X123" s="1"/>
  <c r="T288" i="5" s="1"/>
  <c r="CZ130" i="1"/>
  <c r="Y130" s="1"/>
  <c r="V318" i="5" s="1"/>
  <c r="CY130" i="1"/>
  <c r="X130" s="1"/>
  <c r="T318" i="5" s="1"/>
  <c r="CZ135" i="1"/>
  <c r="Y135" s="1"/>
  <c r="V331" i="5" s="1"/>
  <c r="CY135" i="1"/>
  <c r="X135" s="1"/>
  <c r="T331" i="5" s="1"/>
  <c r="CZ29" i="1"/>
  <c r="Y29" s="1"/>
  <c r="V30" i="5" s="1"/>
  <c r="CY29" i="1"/>
  <c r="X29" s="1"/>
  <c r="T30" i="5" s="1"/>
  <c r="AP26" i="1"/>
  <c r="F40"/>
  <c r="K69" i="5"/>
  <c r="CZ67" i="1"/>
  <c r="Y67" s="1"/>
  <c r="V68" i="5" s="1"/>
  <c r="K74" s="1"/>
  <c r="CY67" i="1"/>
  <c r="X67" s="1"/>
  <c r="T68" i="5" s="1"/>
  <c r="K73" s="1"/>
  <c r="CZ108" i="1"/>
  <c r="Y108" s="1"/>
  <c r="V226" i="5" s="1"/>
  <c r="CY108" i="1"/>
  <c r="X108" s="1"/>
  <c r="T226" i="5" s="1"/>
  <c r="K367"/>
  <c r="CY151" i="1"/>
  <c r="X151" s="1"/>
  <c r="T366" i="5" s="1"/>
  <c r="K368" s="1"/>
  <c r="CZ151" i="1"/>
  <c r="Y151" s="1"/>
  <c r="V366" i="5" s="1"/>
  <c r="K369" s="1"/>
  <c r="CY73" i="1"/>
  <c r="X73" s="1"/>
  <c r="T104" i="5" s="1"/>
  <c r="CZ73" i="1"/>
  <c r="Y73" s="1"/>
  <c r="V104" i="5" s="1"/>
  <c r="H111"/>
  <c r="P75" i="1"/>
  <c r="CY84"/>
  <c r="X84" s="1"/>
  <c r="T146" i="5" s="1"/>
  <c r="CZ84" i="1"/>
  <c r="Y84" s="1"/>
  <c r="V146" i="5" s="1"/>
  <c r="H157"/>
  <c r="P87" i="1"/>
  <c r="CP87" s="1"/>
  <c r="O87" s="1"/>
  <c r="K179" i="5"/>
  <c r="CY92" i="1"/>
  <c r="X92" s="1"/>
  <c r="T178" i="5" s="1"/>
  <c r="CZ92" i="1"/>
  <c r="Y92" s="1"/>
  <c r="V178" i="5" s="1"/>
  <c r="K222"/>
  <c r="CP107" i="1"/>
  <c r="O107" s="1"/>
  <c r="K240" i="5"/>
  <c r="GK111" i="1"/>
  <c r="K261" i="5"/>
  <c r="CY118" i="1"/>
  <c r="X118" s="1"/>
  <c r="T260" i="5" s="1"/>
  <c r="CZ118" i="1"/>
  <c r="Y118" s="1"/>
  <c r="V260" i="5" s="1"/>
  <c r="CZ74" i="1"/>
  <c r="Y74" s="1"/>
  <c r="V105" i="5" s="1"/>
  <c r="CY74" i="1"/>
  <c r="X74" s="1"/>
  <c r="T105" i="5" s="1"/>
  <c r="K312"/>
  <c r="CZ129" i="1"/>
  <c r="Y129" s="1"/>
  <c r="V311" i="5" s="1"/>
  <c r="CY129" i="1"/>
  <c r="X129" s="1"/>
  <c r="T311" i="5" s="1"/>
  <c r="K97"/>
  <c r="CY72" i="1"/>
  <c r="X72" s="1"/>
  <c r="T96" i="5" s="1"/>
  <c r="CZ72" i="1"/>
  <c r="Y72" s="1"/>
  <c r="V96" i="5" s="1"/>
  <c r="CY86" i="1"/>
  <c r="X86" s="1"/>
  <c r="T156" i="5" s="1"/>
  <c r="CZ86" i="1"/>
  <c r="Y86" s="1"/>
  <c r="V156" i="5" s="1"/>
  <c r="H163"/>
  <c r="P88" i="1"/>
  <c r="K323" i="5"/>
  <c r="GK131" i="1"/>
  <c r="CY136"/>
  <c r="X136" s="1"/>
  <c r="T332" i="5" s="1"/>
  <c r="CZ136" i="1"/>
  <c r="Y136" s="1"/>
  <c r="V332" i="5" s="1"/>
  <c r="CZ143" i="1"/>
  <c r="Y143" s="1"/>
  <c r="V346" i="5" s="1"/>
  <c r="CY143" i="1"/>
  <c r="X143" s="1"/>
  <c r="T346" i="5" s="1"/>
  <c r="K359"/>
  <c r="CZ149" i="1"/>
  <c r="Y149" s="1"/>
  <c r="V358" i="5" s="1"/>
  <c r="CY149" i="1"/>
  <c r="X149" s="1"/>
  <c r="T358" i="5" s="1"/>
  <c r="K412"/>
  <c r="FR186" i="1"/>
  <c r="K444" i="5"/>
  <c r="GK192" i="1"/>
  <c r="F209"/>
  <c r="AU178"/>
  <c r="K503" i="5"/>
  <c r="K573"/>
  <c r="GK268" i="1"/>
  <c r="V26"/>
  <c r="F50"/>
  <c r="G67" i="5"/>
  <c r="H66"/>
  <c r="P66" i="1"/>
  <c r="H105" i="5"/>
  <c r="P74" i="1"/>
  <c r="CP74" s="1"/>
  <c r="O74" s="1"/>
  <c r="AB91"/>
  <c r="CR91"/>
  <c r="K253" i="5"/>
  <c r="GK116" i="1"/>
  <c r="CY119"/>
  <c r="X119" s="1"/>
  <c r="T268" i="5" s="1"/>
  <c r="CZ119" i="1"/>
  <c r="Y119" s="1"/>
  <c r="V268" i="5" s="1"/>
  <c r="H284"/>
  <c r="P122" i="1"/>
  <c r="CY133"/>
  <c r="X133" s="1"/>
  <c r="T329" i="5" s="1"/>
  <c r="CZ133" i="1"/>
  <c r="Y133" s="1"/>
  <c r="V329" i="5" s="1"/>
  <c r="H330"/>
  <c r="P134" i="1"/>
  <c r="CP134" s="1"/>
  <c r="O134" s="1"/>
  <c r="AJ178"/>
  <c r="W197"/>
  <c r="CY314"/>
  <c r="X314" s="1"/>
  <c r="T749" i="5" s="1"/>
  <c r="CZ314" i="1"/>
  <c r="Y314" s="1"/>
  <c r="V749" i="5" s="1"/>
  <c r="CY327" i="1"/>
  <c r="X327" s="1"/>
  <c r="CZ327"/>
  <c r="Y327" s="1"/>
  <c r="AB140"/>
  <c r="CR140"/>
  <c r="CY144"/>
  <c r="X144" s="1"/>
  <c r="T347" i="5" s="1"/>
  <c r="CZ144" i="1"/>
  <c r="Y144" s="1"/>
  <c r="V347" i="5" s="1"/>
  <c r="G381"/>
  <c r="H377"/>
  <c r="P153" i="1"/>
  <c r="H417" i="5"/>
  <c r="R417" s="1"/>
  <c r="R187" i="1"/>
  <c r="CZ187" s="1"/>
  <c r="Y187" s="1"/>
  <c r="V414" i="5" s="1"/>
  <c r="K420" s="1"/>
  <c r="G449"/>
  <c r="H445"/>
  <c r="P192" i="1"/>
  <c r="AB247"/>
  <c r="CR247"/>
  <c r="G517" i="5"/>
  <c r="H513"/>
  <c r="P254" i="1"/>
  <c r="V197"/>
  <c r="AI178"/>
  <c r="AB72"/>
  <c r="CR72"/>
  <c r="K149" i="5"/>
  <c r="CY105" i="1"/>
  <c r="X105" s="1"/>
  <c r="T215" i="5" s="1"/>
  <c r="CZ105" i="1"/>
  <c r="Y105" s="1"/>
  <c r="V215" i="5" s="1"/>
  <c r="G440"/>
  <c r="H439"/>
  <c r="P191" i="1"/>
  <c r="CY259"/>
  <c r="X259" s="1"/>
  <c r="T537" i="5" s="1"/>
  <c r="CZ259" i="1"/>
  <c r="Y259" s="1"/>
  <c r="V537" i="5" s="1"/>
  <c r="H544"/>
  <c r="P261" i="1"/>
  <c r="CZ188"/>
  <c r="Y188" s="1"/>
  <c r="V423" i="5" s="1"/>
  <c r="CY188" i="1"/>
  <c r="X188" s="1"/>
  <c r="T423" i="5" s="1"/>
  <c r="CZ286" i="1"/>
  <c r="Y286" s="1"/>
  <c r="V635" i="5" s="1"/>
  <c r="CY286" i="1"/>
  <c r="X286" s="1"/>
  <c r="T635" i="5" s="1"/>
  <c r="K713"/>
  <c r="GK305" i="1"/>
  <c r="K743" i="5"/>
  <c r="GK312" i="1"/>
  <c r="CZ317"/>
  <c r="Y317" s="1"/>
  <c r="V752" i="5" s="1"/>
  <c r="CY317" i="1"/>
  <c r="X317" s="1"/>
  <c r="T752" i="5" s="1"/>
  <c r="CZ322" i="1"/>
  <c r="Y322" s="1"/>
  <c r="V764" i="5" s="1"/>
  <c r="CY322" i="1"/>
  <c r="X322" s="1"/>
  <c r="T764" i="5" s="1"/>
  <c r="P327" i="1"/>
  <c r="CP327" s="1"/>
  <c r="O327" s="1"/>
  <c r="K812" i="5"/>
  <c r="K857"/>
  <c r="K171"/>
  <c r="CY91" i="1"/>
  <c r="X91" s="1"/>
  <c r="T170" i="5" s="1"/>
  <c r="K174" s="1"/>
  <c r="CZ91" i="1"/>
  <c r="Y91" s="1"/>
  <c r="V170" i="5" s="1"/>
  <c r="K175" s="1"/>
  <c r="CY140" i="1"/>
  <c r="X140" s="1"/>
  <c r="T343" i="5" s="1"/>
  <c r="CZ140" i="1"/>
  <c r="Y140" s="1"/>
  <c r="V343" i="5" s="1"/>
  <c r="K350"/>
  <c r="CY146" i="1"/>
  <c r="X146" s="1"/>
  <c r="T349" i="5" s="1"/>
  <c r="CZ146" i="1"/>
  <c r="Y146" s="1"/>
  <c r="V349" i="5" s="1"/>
  <c r="CY182" i="1"/>
  <c r="X182" s="1"/>
  <c r="T399" i="5" s="1"/>
  <c r="CZ182" i="1"/>
  <c r="Y182" s="1"/>
  <c r="V399" i="5" s="1"/>
  <c r="AO178" i="1"/>
  <c r="F201"/>
  <c r="K376" i="5"/>
  <c r="CZ153" i="1"/>
  <c r="Y153" s="1"/>
  <c r="V375" i="5" s="1"/>
  <c r="K379" s="1"/>
  <c r="CY153" i="1"/>
  <c r="X153" s="1"/>
  <c r="T375" i="5" s="1"/>
  <c r="K378" s="1"/>
  <c r="CZ276" i="1"/>
  <c r="Y276" s="1"/>
  <c r="V607" i="5" s="1"/>
  <c r="CY276" i="1"/>
  <c r="X276" s="1"/>
  <c r="T607" i="5" s="1"/>
  <c r="K834"/>
  <c r="CP340" i="1"/>
  <c r="O340" s="1"/>
  <c r="CZ330"/>
  <c r="Y330" s="1"/>
  <c r="CY330"/>
  <c r="X330" s="1"/>
  <c r="H121" i="5"/>
  <c r="R121" s="1"/>
  <c r="R78" i="1"/>
  <c r="CY78" s="1"/>
  <c r="X78" s="1"/>
  <c r="T118" i="5" s="1"/>
  <c r="H231"/>
  <c r="P109" i="1"/>
  <c r="K639" i="5"/>
  <c r="CY288" i="1"/>
  <c r="X288" s="1"/>
  <c r="T638" i="5" s="1"/>
  <c r="CZ288" i="1"/>
  <c r="Y288" s="1"/>
  <c r="V638" i="5" s="1"/>
  <c r="K651"/>
  <c r="CP290" i="1"/>
  <c r="O290" s="1"/>
  <c r="CY300"/>
  <c r="X300" s="1"/>
  <c r="T688" i="5" s="1"/>
  <c r="CZ300" i="1"/>
  <c r="Y300" s="1"/>
  <c r="V688" i="5" s="1"/>
  <c r="CY320" i="1"/>
  <c r="X320" s="1"/>
  <c r="T762" i="5" s="1"/>
  <c r="CZ320" i="1"/>
  <c r="Y320" s="1"/>
  <c r="V762" i="5" s="1"/>
  <c r="P330" i="1"/>
  <c r="CP330" s="1"/>
  <c r="O330" s="1"/>
  <c r="K843" i="5"/>
  <c r="CY342" i="1"/>
  <c r="X342" s="1"/>
  <c r="T842" i="5" s="1"/>
  <c r="CZ342" i="1"/>
  <c r="Y342" s="1"/>
  <c r="V842" i="5" s="1"/>
  <c r="S246"/>
  <c r="U246"/>
  <c r="S113" i="1"/>
  <c r="CP113" s="1"/>
  <c r="O113" s="1"/>
  <c r="H607" i="5"/>
  <c r="P276" i="1"/>
  <c r="CP276" s="1"/>
  <c r="O276" s="1"/>
  <c r="BD62"/>
  <c r="AQ155"/>
  <c r="K711" i="5"/>
  <c r="CZ305" i="1"/>
  <c r="Y305" s="1"/>
  <c r="V710" i="5" s="1"/>
  <c r="K716" s="1"/>
  <c r="CY305" i="1"/>
  <c r="X305" s="1"/>
  <c r="T710" i="5" s="1"/>
  <c r="F354" i="1"/>
  <c r="AQ412"/>
  <c r="AQ245"/>
  <c r="AS439"/>
  <c r="F459"/>
  <c r="AS504"/>
  <c r="K987" i="5"/>
  <c r="CZ444" i="1"/>
  <c r="Y444" s="1"/>
  <c r="V986" i="5" s="1"/>
  <c r="K989" s="1"/>
  <c r="CY444" i="1"/>
  <c r="X444" s="1"/>
  <c r="T986" i="5" s="1"/>
  <c r="K988" s="1"/>
  <c r="K584"/>
  <c r="GK271" i="1"/>
  <c r="CY329"/>
  <c r="X329" s="1"/>
  <c r="T777" i="5" s="1"/>
  <c r="CZ329" i="1"/>
  <c r="Y329" s="1"/>
  <c r="V777" i="5" s="1"/>
  <c r="H783"/>
  <c r="P331" i="1"/>
  <c r="CY184"/>
  <c r="X184" s="1"/>
  <c r="T405" i="5" s="1"/>
  <c r="CZ184" i="1"/>
  <c r="Y184" s="1"/>
  <c r="V405" i="5" s="1"/>
  <c r="AB278" i="1"/>
  <c r="CR278"/>
  <c r="CY289"/>
  <c r="X289" s="1"/>
  <c r="T646" i="5" s="1"/>
  <c r="CZ289" i="1"/>
  <c r="Y289" s="1"/>
  <c r="V646" i="5" s="1"/>
  <c r="K872"/>
  <c r="CZ373" i="1"/>
  <c r="Y373" s="1"/>
  <c r="CY373"/>
  <c r="X373" s="1"/>
  <c r="AF391"/>
  <c r="H668" i="5"/>
  <c r="P296" i="1"/>
  <c r="CP296" s="1"/>
  <c r="O296" s="1"/>
  <c r="H802" i="5"/>
  <c r="R802" s="1"/>
  <c r="R335" i="1"/>
  <c r="AO245"/>
  <c r="F352"/>
  <c r="AO412"/>
  <c r="K887" i="5"/>
  <c r="FR376" i="1"/>
  <c r="CR378"/>
  <c r="AB378"/>
  <c r="K910" i="5"/>
  <c r="GK381" i="1"/>
  <c r="AB385"/>
  <c r="CR385"/>
  <c r="K949" i="5"/>
  <c r="GK388" i="1"/>
  <c r="AC483"/>
  <c r="AB475"/>
  <c r="CR475"/>
  <c r="CR479"/>
  <c r="AB479"/>
  <c r="K352" i="5"/>
  <c r="GK146" i="1"/>
  <c r="K601" i="5"/>
  <c r="CY275" i="1"/>
  <c r="X275" s="1"/>
  <c r="T600" i="5" s="1"/>
  <c r="CZ275" i="1"/>
  <c r="Y275" s="1"/>
  <c r="V600" i="5" s="1"/>
  <c r="AB294" i="1"/>
  <c r="CR294"/>
  <c r="AB301"/>
  <c r="CR301"/>
  <c r="K704" i="5"/>
  <c r="CP303" i="1"/>
  <c r="O303" s="1"/>
  <c r="H714" i="5"/>
  <c r="P305" i="1"/>
  <c r="H744" i="5"/>
  <c r="P312" i="1"/>
  <c r="H773" i="5"/>
  <c r="R773" s="1"/>
  <c r="R328" i="1"/>
  <c r="CZ328" s="1"/>
  <c r="Y328" s="1"/>
  <c r="V770" i="5" s="1"/>
  <c r="AI371" i="1"/>
  <c r="V391"/>
  <c r="CZ378"/>
  <c r="Y378" s="1"/>
  <c r="V892" i="5" s="1"/>
  <c r="CY378" i="1"/>
  <c r="X378" s="1"/>
  <c r="T892" i="5" s="1"/>
  <c r="K926"/>
  <c r="CP384" i="1"/>
  <c r="O384" s="1"/>
  <c r="AE439"/>
  <c r="R449"/>
  <c r="AE472"/>
  <c r="R483"/>
  <c r="AG472"/>
  <c r="T483"/>
  <c r="F404"/>
  <c r="T371"/>
  <c r="W391"/>
  <c r="AJ371"/>
  <c r="U178"/>
  <c r="F211"/>
  <c r="O891" i="5"/>
  <c r="Y891"/>
  <c r="U116"/>
  <c r="H353"/>
  <c r="U429"/>
  <c r="H435" s="1"/>
  <c r="H576"/>
  <c r="S405"/>
  <c r="H296"/>
  <c r="H82"/>
  <c r="S188"/>
  <c r="H182" s="1"/>
  <c r="H223"/>
  <c r="H285"/>
  <c r="CP133" i="1"/>
  <c r="O133" s="1"/>
  <c r="CP135"/>
  <c r="O135" s="1"/>
  <c r="H142" i="5"/>
  <c r="U245"/>
  <c r="H276"/>
  <c r="H361"/>
  <c r="S749"/>
  <c r="H745" s="1"/>
  <c r="U790"/>
  <c r="H796" s="1"/>
  <c r="G798" s="1"/>
  <c r="CP83" i="1"/>
  <c r="O83" s="1"/>
  <c r="CP333"/>
  <c r="O333" s="1"/>
  <c r="CP124"/>
  <c r="O124" s="1"/>
  <c r="S414" i="5"/>
  <c r="H419" s="1"/>
  <c r="S429"/>
  <c r="H434" s="1"/>
  <c r="U475"/>
  <c r="H481" s="1"/>
  <c r="S499"/>
  <c r="H504" s="1"/>
  <c r="CP259" i="1"/>
  <c r="O259" s="1"/>
  <c r="H726" i="5"/>
  <c r="H759"/>
  <c r="CP293" i="1"/>
  <c r="O293" s="1"/>
  <c r="CP306"/>
  <c r="O306" s="1"/>
  <c r="CP326"/>
  <c r="O326" s="1"/>
  <c r="S22" i="5"/>
  <c r="H27" s="1"/>
  <c r="CP284" i="1"/>
  <c r="O284" s="1"/>
  <c r="CP332"/>
  <c r="O332" s="1"/>
  <c r="AB327"/>
  <c r="U62" i="5"/>
  <c r="CP139" i="1"/>
  <c r="O139" s="1"/>
  <c r="CP273"/>
  <c r="O273" s="1"/>
  <c r="H676" i="5"/>
  <c r="H716"/>
  <c r="S817"/>
  <c r="H822" s="1"/>
  <c r="S856"/>
  <c r="H775"/>
  <c r="AJ348" i="1"/>
  <c r="AB334"/>
  <c r="CZ75"/>
  <c r="Y75" s="1"/>
  <c r="V107" i="5" s="1"/>
  <c r="CP97" i="1"/>
  <c r="O97" s="1"/>
  <c r="S559" i="5"/>
  <c r="H564" s="1"/>
  <c r="U636"/>
  <c r="H631" s="1"/>
  <c r="CP318" i="1"/>
  <c r="O318" s="1"/>
  <c r="L1064" i="5"/>
  <c r="U859"/>
  <c r="H863" s="1"/>
  <c r="CY388" i="1"/>
  <c r="X388" s="1"/>
  <c r="T946" i="5" s="1"/>
  <c r="K951" s="1"/>
  <c r="CY125" i="1"/>
  <c r="X125" s="1"/>
  <c r="T298" i="5" s="1"/>
  <c r="CZ125" i="1"/>
  <c r="Y125" s="1"/>
  <c r="V298" i="5" s="1"/>
  <c r="K63"/>
  <c r="CZ100" i="1"/>
  <c r="Y100" s="1"/>
  <c r="V200" i="5" s="1"/>
  <c r="CY100" i="1"/>
  <c r="X100" s="1"/>
  <c r="T200" i="5" s="1"/>
  <c r="K197" s="1"/>
  <c r="CZ110" i="1"/>
  <c r="Y110" s="1"/>
  <c r="V235" i="5" s="1"/>
  <c r="CY110" i="1"/>
  <c r="X110" s="1"/>
  <c r="T235" i="5" s="1"/>
  <c r="H298"/>
  <c r="P125" i="1"/>
  <c r="CP125" s="1"/>
  <c r="O125" s="1"/>
  <c r="CZ128"/>
  <c r="Y128" s="1"/>
  <c r="V309" i="5" s="1"/>
  <c r="CY128" i="1"/>
  <c r="X128" s="1"/>
  <c r="T309" i="5" s="1"/>
  <c r="H196"/>
  <c r="P99" i="1"/>
  <c r="CY132"/>
  <c r="X132" s="1"/>
  <c r="T328" i="5" s="1"/>
  <c r="CZ132" i="1"/>
  <c r="Y132" s="1"/>
  <c r="V328" i="5" s="1"/>
  <c r="K208"/>
  <c r="GK102" i="1"/>
  <c r="CY106"/>
  <c r="X106" s="1"/>
  <c r="T216" i="5" s="1"/>
  <c r="CZ106" i="1"/>
  <c r="Y106" s="1"/>
  <c r="V216" i="5" s="1"/>
  <c r="H303"/>
  <c r="R303" s="1"/>
  <c r="R126" i="1"/>
  <c r="K221" i="5"/>
  <c r="GK107" i="1"/>
  <c r="K400" i="5"/>
  <c r="FR182" i="1"/>
  <c r="K488" i="5"/>
  <c r="CY308" i="1"/>
  <c r="X308" s="1"/>
  <c r="T728" i="5" s="1"/>
  <c r="CZ308" i="1"/>
  <c r="Y308" s="1"/>
  <c r="V728" i="5" s="1"/>
  <c r="CY319" i="1"/>
  <c r="X319" s="1"/>
  <c r="T761" i="5" s="1"/>
  <c r="CZ319" i="1"/>
  <c r="Y319" s="1"/>
  <c r="V761" i="5" s="1"/>
  <c r="K791"/>
  <c r="G410"/>
  <c r="H409"/>
  <c r="P185" i="1"/>
  <c r="H345" i="5"/>
  <c r="P142" i="1"/>
  <c r="CP142" s="1"/>
  <c r="O142" s="1"/>
  <c r="AB180"/>
  <c r="CR180"/>
  <c r="CY186"/>
  <c r="X186" s="1"/>
  <c r="T411" i="5" s="1"/>
  <c r="CZ186" i="1"/>
  <c r="Y186" s="1"/>
  <c r="V411" i="5" s="1"/>
  <c r="K623"/>
  <c r="CZ298" i="1"/>
  <c r="Y298" s="1"/>
  <c r="V678" i="5" s="1"/>
  <c r="CY298" i="1"/>
  <c r="X298" s="1"/>
  <c r="T678" i="5" s="1"/>
  <c r="K749"/>
  <c r="K782"/>
  <c r="GK331" i="1"/>
  <c r="AB136"/>
  <c r="CR136"/>
  <c r="G464" i="5"/>
  <c r="H463"/>
  <c r="P195" i="1"/>
  <c r="AB258"/>
  <c r="CR258"/>
  <c r="K999" i="5"/>
  <c r="CZ446" i="1"/>
  <c r="Y446" s="1"/>
  <c r="V998" i="5" s="1"/>
  <c r="K1001" s="1"/>
  <c r="CY446" i="1"/>
  <c r="X446" s="1"/>
  <c r="T998" i="5" s="1"/>
  <c r="K1000" s="1"/>
  <c r="AB283" i="1"/>
  <c r="CR283"/>
  <c r="K442" i="5"/>
  <c r="CZ192" i="1"/>
  <c r="Y192" s="1"/>
  <c r="V441" i="5" s="1"/>
  <c r="K447" s="1"/>
  <c r="CY192" i="1"/>
  <c r="X192" s="1"/>
  <c r="T441" i="5" s="1"/>
  <c r="K446" s="1"/>
  <c r="CZ280" i="1"/>
  <c r="Y280" s="1"/>
  <c r="V611" i="5" s="1"/>
  <c r="CY280" i="1"/>
  <c r="X280" s="1"/>
  <c r="T611" i="5" s="1"/>
  <c r="AB250" i="1"/>
  <c r="CR250"/>
  <c r="K595" i="5"/>
  <c r="CP274" i="1"/>
  <c r="O274" s="1"/>
  <c r="K703" i="5"/>
  <c r="GK303" i="1"/>
  <c r="K346" i="5"/>
  <c r="GN143" i="1"/>
  <c r="GM143"/>
  <c r="K917" i="5"/>
  <c r="FR382" i="1"/>
  <c r="K956" i="5"/>
  <c r="AO62" i="1"/>
  <c r="F159"/>
  <c r="AO218"/>
  <c r="K585" i="5"/>
  <c r="CP271" i="1"/>
  <c r="O271" s="1"/>
  <c r="AB287"/>
  <c r="CR287"/>
  <c r="K698" i="5"/>
  <c r="GM302" i="1"/>
  <c r="GN302"/>
  <c r="K809" i="5"/>
  <c r="CY336" i="1"/>
  <c r="X336" s="1"/>
  <c r="T808" i="5" s="1"/>
  <c r="K813" s="1"/>
  <c r="CZ336" i="1"/>
  <c r="Y336" s="1"/>
  <c r="V808" i="5" s="1"/>
  <c r="K814" s="1"/>
  <c r="CY287" i="1"/>
  <c r="X287" s="1"/>
  <c r="T636" i="5" s="1"/>
  <c r="CZ287" i="1"/>
  <c r="Y287" s="1"/>
  <c r="V636" i="5" s="1"/>
  <c r="AI245" i="1"/>
  <c r="V348"/>
  <c r="AD439"/>
  <c r="Q449"/>
  <c r="O985" i="5"/>
  <c r="Z985"/>
  <c r="K890"/>
  <c r="FR377" i="1"/>
  <c r="CP377"/>
  <c r="O377" s="1"/>
  <c r="H31" i="5"/>
  <c r="P30" i="1"/>
  <c r="CP30" s="1"/>
  <c r="O30" s="1"/>
  <c r="K301" i="5"/>
  <c r="CZ126" i="1"/>
  <c r="Y126" s="1"/>
  <c r="V300" i="5" s="1"/>
  <c r="AH26" i="1"/>
  <c r="U35"/>
  <c r="K71" i="5"/>
  <c r="GK67" i="1"/>
  <c r="CZ76"/>
  <c r="Y76" s="1"/>
  <c r="V115" i="5" s="1"/>
  <c r="CY76" i="1"/>
  <c r="X76" s="1"/>
  <c r="T115" i="5" s="1"/>
  <c r="K140"/>
  <c r="GK82" i="1"/>
  <c r="K152" i="5"/>
  <c r="CZ104" i="1"/>
  <c r="Y104" s="1"/>
  <c r="V214" i="5" s="1"/>
  <c r="CY104" i="1"/>
  <c r="X104" s="1"/>
  <c r="T214" i="5" s="1"/>
  <c r="K238"/>
  <c r="CZ111" i="1"/>
  <c r="Y111" s="1"/>
  <c r="V237" i="5" s="1"/>
  <c r="CY111" i="1"/>
  <c r="X111" s="1"/>
  <c r="T237" i="5" s="1"/>
  <c r="K251"/>
  <c r="CZ116" i="1"/>
  <c r="Y116" s="1"/>
  <c r="V250" i="5" s="1"/>
  <c r="K256" s="1"/>
  <c r="CY116" i="1"/>
  <c r="X116" s="1"/>
  <c r="T250" i="5" s="1"/>
  <c r="K255" s="1"/>
  <c r="K283"/>
  <c r="GK122" i="1"/>
  <c r="H304" i="5"/>
  <c r="P126" i="1"/>
  <c r="CY31"/>
  <c r="X31" s="1"/>
  <c r="T32" i="5" s="1"/>
  <c r="CZ31" i="1"/>
  <c r="Y31" s="1"/>
  <c r="V32" i="5" s="1"/>
  <c r="CZ94" i="1"/>
  <c r="Y94" s="1"/>
  <c r="V186" i="5" s="1"/>
  <c r="CY94" i="1"/>
  <c r="X94" s="1"/>
  <c r="T186" i="5" s="1"/>
  <c r="CY150" i="1"/>
  <c r="X150" s="1"/>
  <c r="T364" i="5" s="1"/>
  <c r="CZ150" i="1"/>
  <c r="Y150" s="1"/>
  <c r="V364" i="5" s="1"/>
  <c r="K55"/>
  <c r="CY79" i="1"/>
  <c r="X79" s="1"/>
  <c r="T126" i="5" s="1"/>
  <c r="CZ79" i="1"/>
  <c r="Y79" s="1"/>
  <c r="V126" i="5" s="1"/>
  <c r="G136"/>
  <c r="H132"/>
  <c r="P81" i="1"/>
  <c r="CY101"/>
  <c r="X101" s="1"/>
  <c r="T202" i="5" s="1"/>
  <c r="CZ101" i="1"/>
  <c r="Y101" s="1"/>
  <c r="V202" i="5" s="1"/>
  <c r="H213"/>
  <c r="P103" i="1"/>
  <c r="CP103" s="1"/>
  <c r="O103" s="1"/>
  <c r="G61" i="5"/>
  <c r="H57"/>
  <c r="P64" i="1"/>
  <c r="AB92"/>
  <c r="CR92"/>
  <c r="CY96"/>
  <c r="X96" s="1"/>
  <c r="T188" i="5" s="1"/>
  <c r="CZ96" i="1"/>
  <c r="Y96" s="1"/>
  <c r="V188" i="5" s="1"/>
  <c r="K268"/>
  <c r="GM119" i="1"/>
  <c r="GN119"/>
  <c r="K138" i="5"/>
  <c r="CZ82" i="1"/>
  <c r="Y82" s="1"/>
  <c r="V137" i="5" s="1"/>
  <c r="CY82" i="1"/>
  <c r="X82" s="1"/>
  <c r="T137" i="5" s="1"/>
  <c r="K142" s="1"/>
  <c r="CZ148" i="1"/>
  <c r="Y148" s="1"/>
  <c r="CY148"/>
  <c r="X148" s="1"/>
  <c r="K406" i="5"/>
  <c r="FR184" i="1"/>
  <c r="K433" i="5"/>
  <c r="F203" i="1"/>
  <c r="AQ178"/>
  <c r="K494" i="5"/>
  <c r="CZ262" i="1"/>
  <c r="Y262" s="1"/>
  <c r="V548" i="5" s="1"/>
  <c r="CY262" i="1"/>
  <c r="X262" s="1"/>
  <c r="T548" i="5" s="1"/>
  <c r="K563"/>
  <c r="K89"/>
  <c r="CY71" i="1"/>
  <c r="X71" s="1"/>
  <c r="T88" i="5" s="1"/>
  <c r="K92" s="1"/>
  <c r="CZ71" i="1"/>
  <c r="Y71" s="1"/>
  <c r="V88" i="5" s="1"/>
  <c r="K93" s="1"/>
  <c r="AB105" i="1"/>
  <c r="CR105"/>
  <c r="CY112"/>
  <c r="X112" s="1"/>
  <c r="T245" i="5" s="1"/>
  <c r="CZ112" i="1"/>
  <c r="Y112" s="1"/>
  <c r="V245" i="5" s="1"/>
  <c r="K271"/>
  <c r="CY120" i="1"/>
  <c r="X120" s="1"/>
  <c r="T270" i="5" s="1"/>
  <c r="CZ120" i="1"/>
  <c r="Y120" s="1"/>
  <c r="V270" i="5" s="1"/>
  <c r="K276" s="1"/>
  <c r="K734"/>
  <c r="CP310" i="1"/>
  <c r="O310" s="1"/>
  <c r="K762" i="5"/>
  <c r="GM320" i="1"/>
  <c r="GN320"/>
  <c r="AB70"/>
  <c r="CR70"/>
  <c r="K241" i="5"/>
  <c r="CP111" i="1"/>
  <c r="O111" s="1"/>
  <c r="H341" i="5"/>
  <c r="P138" i="1"/>
  <c r="CP138" s="1"/>
  <c r="O138" s="1"/>
  <c r="AB182"/>
  <c r="CR182"/>
  <c r="AB187"/>
  <c r="CR187"/>
  <c r="K507" i="5"/>
  <c r="GO252" i="1"/>
  <c r="GM252"/>
  <c r="H568" i="5"/>
  <c r="P267" i="1"/>
  <c r="CP267" s="1"/>
  <c r="O267" s="1"/>
  <c r="K209" i="5"/>
  <c r="CP102" i="1"/>
  <c r="O102" s="1"/>
  <c r="AB144"/>
  <c r="CR144"/>
  <c r="CP146"/>
  <c r="O146" s="1"/>
  <c r="H390" i="5"/>
  <c r="R390" s="1"/>
  <c r="R180" i="1"/>
  <c r="K454" i="5"/>
  <c r="AB249" i="1"/>
  <c r="CR249"/>
  <c r="AB264"/>
  <c r="CR264"/>
  <c r="CZ142"/>
  <c r="Y142" s="1"/>
  <c r="V345" i="5" s="1"/>
  <c r="CY142" i="1"/>
  <c r="X142" s="1"/>
  <c r="T345" i="5" s="1"/>
  <c r="CZ183" i="1"/>
  <c r="Y183" s="1"/>
  <c r="V402" i="5" s="1"/>
  <c r="CY183" i="1"/>
  <c r="X183" s="1"/>
  <c r="T402" i="5" s="1"/>
  <c r="K519"/>
  <c r="CZ255" i="1"/>
  <c r="Y255" s="1"/>
  <c r="V518" i="5" s="1"/>
  <c r="K524" s="1"/>
  <c r="CY255" i="1"/>
  <c r="X255" s="1"/>
  <c r="T518" i="5" s="1"/>
  <c r="K629"/>
  <c r="K642"/>
  <c r="K681"/>
  <c r="CZ299" i="1"/>
  <c r="Y299" s="1"/>
  <c r="V680" i="5" s="1"/>
  <c r="CY299" i="1"/>
  <c r="X299" s="1"/>
  <c r="T680" i="5" s="1"/>
  <c r="H728"/>
  <c r="P308" i="1"/>
  <c r="CP308" s="1"/>
  <c r="O308" s="1"/>
  <c r="CZ326"/>
  <c r="Y326" s="1"/>
  <c r="V768" i="5" s="1"/>
  <c r="CY326" i="1"/>
  <c r="X326" s="1"/>
  <c r="T768" i="5" s="1"/>
  <c r="CZ332" i="1"/>
  <c r="Y332" s="1"/>
  <c r="V787" i="5" s="1"/>
  <c r="CY332" i="1"/>
  <c r="X332" s="1"/>
  <c r="T787" i="5" s="1"/>
  <c r="K803"/>
  <c r="K831"/>
  <c r="CZ340" i="1"/>
  <c r="Y340" s="1"/>
  <c r="V830" i="5" s="1"/>
  <c r="K836" s="1"/>
  <c r="CY340" i="1"/>
  <c r="X340" s="1"/>
  <c r="T830" i="5" s="1"/>
  <c r="K835" s="1"/>
  <c r="W204"/>
  <c r="O204"/>
  <c r="K415"/>
  <c r="CY187" i="1"/>
  <c r="X187" s="1"/>
  <c r="T414" i="5" s="1"/>
  <c r="K419" s="1"/>
  <c r="K430"/>
  <c r="CY190" i="1"/>
  <c r="X190" s="1"/>
  <c r="T429" i="5" s="1"/>
  <c r="K434" s="1"/>
  <c r="CZ190" i="1"/>
  <c r="Y190" s="1"/>
  <c r="V429" i="5" s="1"/>
  <c r="K435" s="1"/>
  <c r="K500"/>
  <c r="CY251" i="1"/>
  <c r="X251" s="1"/>
  <c r="T499" i="5" s="1"/>
  <c r="K504" s="1"/>
  <c r="CZ251" i="1"/>
  <c r="Y251" s="1"/>
  <c r="V499" i="5" s="1"/>
  <c r="K505" s="1"/>
  <c r="H532"/>
  <c r="R532" s="1"/>
  <c r="R258" i="1"/>
  <c r="CZ258" s="1"/>
  <c r="Y258" s="1"/>
  <c r="V529" i="5" s="1"/>
  <c r="CZ304" i="1"/>
  <c r="Y304" s="1"/>
  <c r="V708" i="5" s="1"/>
  <c r="CY304" i="1"/>
  <c r="X304" s="1"/>
  <c r="T708" i="5" s="1"/>
  <c r="CZ321" i="1"/>
  <c r="Y321" s="1"/>
  <c r="V763" i="5" s="1"/>
  <c r="CY321" i="1"/>
  <c r="X321" s="1"/>
  <c r="T763" i="5" s="1"/>
  <c r="F454" i="1"/>
  <c r="AP439"/>
  <c r="AP504"/>
  <c r="AB78"/>
  <c r="CR78"/>
  <c r="H628" i="5"/>
  <c r="R628" s="1"/>
  <c r="R283" i="1"/>
  <c r="H634" i="5"/>
  <c r="P285" i="1"/>
  <c r="CP285" s="1"/>
  <c r="O285" s="1"/>
  <c r="CY295"/>
  <c r="X295" s="1"/>
  <c r="T667" i="5" s="1"/>
  <c r="CZ295" i="1"/>
  <c r="Y295" s="1"/>
  <c r="V667" i="5" s="1"/>
  <c r="K701"/>
  <c r="CY303" i="1"/>
  <c r="X303" s="1"/>
  <c r="T700" i="5" s="1"/>
  <c r="CZ303" i="1"/>
  <c r="Y303" s="1"/>
  <c r="V700" i="5" s="1"/>
  <c r="CY315" i="1"/>
  <c r="X315" s="1"/>
  <c r="T750" i="5" s="1"/>
  <c r="CZ315" i="1"/>
  <c r="Y315" s="1"/>
  <c r="V750" i="5" s="1"/>
  <c r="H751"/>
  <c r="P316" i="1"/>
  <c r="CP316" s="1"/>
  <c r="O316" s="1"/>
  <c r="CY338"/>
  <c r="X338" s="1"/>
  <c r="CZ338"/>
  <c r="Y338" s="1"/>
  <c r="W829" i="5"/>
  <c r="O829"/>
  <c r="AB151" i="1"/>
  <c r="CR151"/>
  <c r="K593" i="5"/>
  <c r="CY274" i="1"/>
  <c r="X274" s="1"/>
  <c r="T592" i="5" s="1"/>
  <c r="K596" s="1"/>
  <c r="CZ274" i="1"/>
  <c r="Y274" s="1"/>
  <c r="V592" i="5" s="1"/>
  <c r="K597" s="1"/>
  <c r="CY324" i="1"/>
  <c r="X324" s="1"/>
  <c r="T766" i="5" s="1"/>
  <c r="CZ324" i="1"/>
  <c r="Y324" s="1"/>
  <c r="V766" i="5" s="1"/>
  <c r="K671"/>
  <c r="CZ297" i="1"/>
  <c r="Y297" s="1"/>
  <c r="V670" i="5" s="1"/>
  <c r="CY297" i="1"/>
  <c r="X297" s="1"/>
  <c r="T670" i="5" s="1"/>
  <c r="CZ325" i="1"/>
  <c r="Y325" s="1"/>
  <c r="V767" i="5" s="1"/>
  <c r="CY325" i="1"/>
  <c r="X325" s="1"/>
  <c r="T767" i="5" s="1"/>
  <c r="F453" i="1"/>
  <c r="AO439"/>
  <c r="AO504"/>
  <c r="K614" i="5"/>
  <c r="CZ281" i="1"/>
  <c r="Y281" s="1"/>
  <c r="V613" i="5" s="1"/>
  <c r="K619" s="1"/>
  <c r="CY281" i="1"/>
  <c r="X281" s="1"/>
  <c r="T613" i="5" s="1"/>
  <c r="K618" s="1"/>
  <c r="K969"/>
  <c r="CZ441" i="1"/>
  <c r="Y441" s="1"/>
  <c r="AF449"/>
  <c r="CY441"/>
  <c r="X441" s="1"/>
  <c r="H456" i="5"/>
  <c r="R456" s="1"/>
  <c r="R194" i="1"/>
  <c r="CY194" s="1"/>
  <c r="X194" s="1"/>
  <c r="T453" i="5" s="1"/>
  <c r="K458" s="1"/>
  <c r="H493"/>
  <c r="R493" s="1"/>
  <c r="R250" i="1"/>
  <c r="CZ250" s="1"/>
  <c r="Y250" s="1"/>
  <c r="V490" i="5" s="1"/>
  <c r="K496" s="1"/>
  <c r="CY282" i="1"/>
  <c r="X282" s="1"/>
  <c r="T622" i="5" s="1"/>
  <c r="CZ282" i="1"/>
  <c r="Y282" s="1"/>
  <c r="V622" i="5" s="1"/>
  <c r="K646"/>
  <c r="GO289" i="1"/>
  <c r="GM289"/>
  <c r="AB300"/>
  <c r="CR300"/>
  <c r="K800" i="5"/>
  <c r="CY335" i="1"/>
  <c r="X335" s="1"/>
  <c r="T799" i="5" s="1"/>
  <c r="K804" s="1"/>
  <c r="CZ335" i="1"/>
  <c r="Y335" s="1"/>
  <c r="V799" i="5" s="1"/>
  <c r="K805" s="1"/>
  <c r="K818"/>
  <c r="W841"/>
  <c r="O841"/>
  <c r="CY294" i="1"/>
  <c r="X294" s="1"/>
  <c r="T666" i="5" s="1"/>
  <c r="CZ294" i="1"/>
  <c r="Y294" s="1"/>
  <c r="V666" i="5" s="1"/>
  <c r="H763"/>
  <c r="P321" i="1"/>
  <c r="CP321" s="1"/>
  <c r="O321" s="1"/>
  <c r="AB335"/>
  <c r="CR335"/>
  <c r="K851" i="5"/>
  <c r="CZ344" i="1"/>
  <c r="Y344" s="1"/>
  <c r="V850" i="5" s="1"/>
  <c r="K853" s="1"/>
  <c r="CY344" i="1"/>
  <c r="X344" s="1"/>
  <c r="T850" i="5" s="1"/>
  <c r="K852" s="1"/>
  <c r="K874"/>
  <c r="GK373" i="1"/>
  <c r="AE391"/>
  <c r="K893" i="5"/>
  <c r="FR378" i="1"/>
  <c r="AB382"/>
  <c r="CR382"/>
  <c r="K932" i="5"/>
  <c r="AB389" i="1"/>
  <c r="CR389"/>
  <c r="AB476"/>
  <c r="CR476"/>
  <c r="AB480"/>
  <c r="CR480"/>
  <c r="S344" i="5"/>
  <c r="U344"/>
  <c r="S141" i="1"/>
  <c r="H356" i="5"/>
  <c r="P147" i="1"/>
  <c r="CP147" s="1"/>
  <c r="O147" s="1"/>
  <c r="H661" i="5"/>
  <c r="P292" i="1"/>
  <c r="AB328"/>
  <c r="CR328"/>
  <c r="K844" i="5"/>
  <c r="CP342" i="1"/>
  <c r="O342" s="1"/>
  <c r="V483"/>
  <c r="AI472"/>
  <c r="O885" i="5"/>
  <c r="Y885"/>
  <c r="K896"/>
  <c r="CZ379" i="1"/>
  <c r="Y379" s="1"/>
  <c r="V895" i="5" s="1"/>
  <c r="K901" s="1"/>
  <c r="CY379" i="1"/>
  <c r="X379" s="1"/>
  <c r="T895" i="5" s="1"/>
  <c r="K900" s="1"/>
  <c r="K905"/>
  <c r="FR380" i="1"/>
  <c r="CP380"/>
  <c r="O380" s="1"/>
  <c r="O921" i="5"/>
  <c r="W921"/>
  <c r="K935"/>
  <c r="CZ386" i="1"/>
  <c r="Y386" s="1"/>
  <c r="V934" i="5" s="1"/>
  <c r="K940" s="1"/>
  <c r="CY386" i="1"/>
  <c r="X386" s="1"/>
  <c r="T934" i="5" s="1"/>
  <c r="K939" s="1"/>
  <c r="K944"/>
  <c r="CP387" i="1"/>
  <c r="O387" s="1"/>
  <c r="K875" i="5"/>
  <c r="AC391" i="1"/>
  <c r="CP373"/>
  <c r="O373" s="1"/>
  <c r="AI439"/>
  <c r="V449"/>
  <c r="K873" i="5"/>
  <c r="J979"/>
  <c r="P979" s="1"/>
  <c r="GM442" i="1"/>
  <c r="GP442"/>
  <c r="K860" i="5"/>
  <c r="CZ346" i="1"/>
  <c r="Y346" s="1"/>
  <c r="V859" i="5" s="1"/>
  <c r="K863" s="1"/>
  <c r="CY346" i="1"/>
  <c r="X346" s="1"/>
  <c r="T859" i="5" s="1"/>
  <c r="K862" s="1"/>
  <c r="CP441" i="1"/>
  <c r="O441" s="1"/>
  <c r="AC449"/>
  <c r="J997" i="5"/>
  <c r="P997" s="1"/>
  <c r="GM445" i="1"/>
  <c r="GP445"/>
  <c r="K1016" i="5"/>
  <c r="CZ474" i="1"/>
  <c r="Y474" s="1"/>
  <c r="CY474"/>
  <c r="X474" s="1"/>
  <c r="AF483"/>
  <c r="K1022" i="5"/>
  <c r="CZ475" i="1"/>
  <c r="Y475" s="1"/>
  <c r="V1021" i="5" s="1"/>
  <c r="K1024" s="1"/>
  <c r="CY475" i="1"/>
  <c r="X475" s="1"/>
  <c r="T1021" i="5" s="1"/>
  <c r="K1023" s="1"/>
  <c r="K1028"/>
  <c r="CY476" i="1"/>
  <c r="X476" s="1"/>
  <c r="T1027" i="5" s="1"/>
  <c r="K1029" s="1"/>
  <c r="CZ476" i="1"/>
  <c r="Y476" s="1"/>
  <c r="V1027" i="5" s="1"/>
  <c r="K1030" s="1"/>
  <c r="K1034"/>
  <c r="CY477" i="1"/>
  <c r="X477" s="1"/>
  <c r="T1033" i="5" s="1"/>
  <c r="K1035" s="1"/>
  <c r="CZ477" i="1"/>
  <c r="Y477" s="1"/>
  <c r="V1033" i="5" s="1"/>
  <c r="K1036" s="1"/>
  <c r="K1040"/>
  <c r="CZ478" i="1"/>
  <c r="Y478" s="1"/>
  <c r="V1039" i="5" s="1"/>
  <c r="K1042" s="1"/>
  <c r="CY478" i="1"/>
  <c r="X478" s="1"/>
  <c r="T1039" i="5" s="1"/>
  <c r="K1041" s="1"/>
  <c r="K1046"/>
  <c r="CZ479" i="1"/>
  <c r="Y479" s="1"/>
  <c r="V1045" i="5" s="1"/>
  <c r="K1048" s="1"/>
  <c r="CY479" i="1"/>
  <c r="X479" s="1"/>
  <c r="T1045" i="5" s="1"/>
  <c r="K1047" s="1"/>
  <c r="K1052"/>
  <c r="CZ480" i="1"/>
  <c r="Y480" s="1"/>
  <c r="V1051" i="5" s="1"/>
  <c r="K1054" s="1"/>
  <c r="CY480" i="1"/>
  <c r="X480" s="1"/>
  <c r="T1051" i="5" s="1"/>
  <c r="K1053" s="1"/>
  <c r="K1058"/>
  <c r="CY481" i="1"/>
  <c r="X481" s="1"/>
  <c r="T1057" i="5" s="1"/>
  <c r="K1059" s="1"/>
  <c r="CZ481" i="1"/>
  <c r="Y481" s="1"/>
  <c r="V1057" i="5" s="1"/>
  <c r="K1060" s="1"/>
  <c r="CZ376" i="1"/>
  <c r="Y376" s="1"/>
  <c r="V886" i="5" s="1"/>
  <c r="CY376" i="1"/>
  <c r="X376" s="1"/>
  <c r="T886" i="5" s="1"/>
  <c r="CP270" i="1"/>
  <c r="O270" s="1"/>
  <c r="U334" i="5"/>
  <c r="H113"/>
  <c r="U148"/>
  <c r="H154" s="1"/>
  <c r="CP115" i="1"/>
  <c r="O115" s="1"/>
  <c r="U499" i="5"/>
  <c r="H505" s="1"/>
  <c r="CP32" i="1"/>
  <c r="O32" s="1"/>
  <c r="AB30"/>
  <c r="H325" i="5"/>
  <c r="CP104" i="1"/>
  <c r="O104" s="1"/>
  <c r="CP123"/>
  <c r="O123" s="1"/>
  <c r="CP130"/>
  <c r="O130" s="1"/>
  <c r="U168" i="5"/>
  <c r="H165" s="1"/>
  <c r="H233"/>
  <c r="S260"/>
  <c r="H265" s="1"/>
  <c r="H83"/>
  <c r="H102"/>
  <c r="H123"/>
  <c r="H224"/>
  <c r="H286"/>
  <c r="CP127" i="1"/>
  <c r="O127" s="1"/>
  <c r="H315" i="5"/>
  <c r="G319" s="1"/>
  <c r="CP69" i="1"/>
  <c r="O69" s="1"/>
  <c r="CP110"/>
  <c r="O110" s="1"/>
  <c r="S116" i="5"/>
  <c r="H112" s="1"/>
  <c r="H143"/>
  <c r="CP86" i="1"/>
  <c r="O86" s="1"/>
  <c r="H164" i="5"/>
  <c r="S334"/>
  <c r="H338" s="1"/>
  <c r="H362"/>
  <c r="CP79" i="1"/>
  <c r="O79" s="1"/>
  <c r="CP100"/>
  <c r="O100" s="1"/>
  <c r="S450" i="5"/>
  <c r="AB126" i="1"/>
  <c r="S148" i="5"/>
  <c r="H153" s="1"/>
  <c r="CP131" i="1"/>
  <c r="O131" s="1"/>
  <c r="S170" i="5"/>
  <c r="H174" s="1"/>
  <c r="CZ99" i="1"/>
  <c r="Y99" s="1"/>
  <c r="V192" i="5" s="1"/>
  <c r="H523"/>
  <c r="CP266" i="1"/>
  <c r="O266" s="1"/>
  <c r="H575" i="5"/>
  <c r="G580" s="1"/>
  <c r="CP286" i="1"/>
  <c r="O286" s="1"/>
  <c r="CP298"/>
  <c r="O298" s="1"/>
  <c r="S258" i="5"/>
  <c r="H255" s="1"/>
  <c r="S638"/>
  <c r="H643" s="1"/>
  <c r="CP299" i="1"/>
  <c r="O299" s="1"/>
  <c r="CP269"/>
  <c r="O269" s="1"/>
  <c r="S529" i="5"/>
  <c r="H534" s="1"/>
  <c r="H662"/>
  <c r="U856"/>
  <c r="CP317" i="1"/>
  <c r="O317" s="1"/>
  <c r="CP315"/>
  <c r="O315" s="1"/>
  <c r="CP256"/>
  <c r="O256" s="1"/>
  <c r="CP313"/>
  <c r="O313" s="1"/>
  <c r="CY75"/>
  <c r="X75" s="1"/>
  <c r="T107" i="5" s="1"/>
  <c r="H605"/>
  <c r="H784"/>
  <c r="G789" s="1"/>
  <c r="S808"/>
  <c r="H813" s="1"/>
  <c r="U559"/>
  <c r="H565" s="1"/>
  <c r="S636"/>
  <c r="CZ381" i="1"/>
  <c r="Y381" s="1"/>
  <c r="V907" i="5" s="1"/>
  <c r="K913" s="1"/>
  <c r="CP446" i="1"/>
  <c r="O446" s="1"/>
  <c r="K576" i="5" l="1"/>
  <c r="K306"/>
  <c r="GM116" i="1"/>
  <c r="CY137"/>
  <c r="X137" s="1"/>
  <c r="T334" i="5" s="1"/>
  <c r="AC35" i="1"/>
  <c r="CY328"/>
  <c r="X328" s="1"/>
  <c r="T770" i="5" s="1"/>
  <c r="GN31" i="1"/>
  <c r="GM324"/>
  <c r="AQ439"/>
  <c r="F455"/>
  <c r="GN116"/>
  <c r="K706" i="5"/>
  <c r="K266"/>
  <c r="Z979"/>
  <c r="H243"/>
  <c r="O954"/>
  <c r="K644"/>
  <c r="K823"/>
  <c r="K726"/>
  <c r="G865"/>
  <c r="G769"/>
  <c r="O769" s="1"/>
  <c r="G310"/>
  <c r="G201"/>
  <c r="G236"/>
  <c r="K685"/>
  <c r="K715"/>
  <c r="O997"/>
  <c r="K676"/>
  <c r="G719"/>
  <c r="W719" s="1"/>
  <c r="K845"/>
  <c r="K165"/>
  <c r="G849"/>
  <c r="O849" s="1"/>
  <c r="K83"/>
  <c r="K775"/>
  <c r="K101"/>
  <c r="K265"/>
  <c r="H242"/>
  <c r="G679"/>
  <c r="W679" s="1"/>
  <c r="K695"/>
  <c r="K736"/>
  <c r="K575"/>
  <c r="K198"/>
  <c r="K362"/>
  <c r="K223"/>
  <c r="K535"/>
  <c r="G289"/>
  <c r="O289" s="1"/>
  <c r="K686"/>
  <c r="G753"/>
  <c r="O753" s="1"/>
  <c r="K846"/>
  <c r="K643"/>
  <c r="K123"/>
  <c r="K315"/>
  <c r="K164"/>
  <c r="K286"/>
  <c r="K232"/>
  <c r="W865"/>
  <c r="O865"/>
  <c r="W656"/>
  <c r="O656"/>
  <c r="W709"/>
  <c r="O709"/>
  <c r="W849"/>
  <c r="X789"/>
  <c r="O789"/>
  <c r="W580"/>
  <c r="O580"/>
  <c r="W319"/>
  <c r="O319"/>
  <c r="O236"/>
  <c r="W236"/>
  <c r="T475"/>
  <c r="K480" s="1"/>
  <c r="X798"/>
  <c r="O798"/>
  <c r="K578"/>
  <c r="GN269" i="1"/>
  <c r="GM269"/>
  <c r="K85" i="5"/>
  <c r="GM69" i="1"/>
  <c r="GO69"/>
  <c r="AF472"/>
  <c r="S483"/>
  <c r="GM441"/>
  <c r="AB449"/>
  <c r="GP441"/>
  <c r="AE371"/>
  <c r="R391"/>
  <c r="AF439"/>
  <c r="S449"/>
  <c r="K628" i="5"/>
  <c r="GK283" i="1"/>
  <c r="K390" i="5"/>
  <c r="GK180" i="1"/>
  <c r="AE197"/>
  <c r="V245"/>
  <c r="F363"/>
  <c r="V412"/>
  <c r="K303" i="5"/>
  <c r="GK126" i="1"/>
  <c r="K298" i="5"/>
  <c r="GN125" i="1"/>
  <c r="GM125"/>
  <c r="R472"/>
  <c r="F491"/>
  <c r="F406"/>
  <c r="V371"/>
  <c r="K607" i="5"/>
  <c r="GM276" i="1"/>
  <c r="GN276"/>
  <c r="W381" i="5"/>
  <c r="O381"/>
  <c r="W67"/>
  <c r="O67"/>
  <c r="J954"/>
  <c r="P954" s="1"/>
  <c r="GM388" i="1"/>
  <c r="GO388"/>
  <c r="Q477"/>
  <c r="CP477" s="1"/>
  <c r="O477" s="1"/>
  <c r="G1038" i="5"/>
  <c r="K247"/>
  <c r="GM114" i="1"/>
  <c r="GN114"/>
  <c r="K777" i="5"/>
  <c r="GM329" i="1"/>
  <c r="GN329"/>
  <c r="J921" i="5"/>
  <c r="P921" s="1"/>
  <c r="GM383" i="1"/>
  <c r="GN383"/>
  <c r="K611" i="5"/>
  <c r="GM280" i="1"/>
  <c r="GN280"/>
  <c r="J855" i="5"/>
  <c r="P855" s="1"/>
  <c r="GM344" i="1"/>
  <c r="GO344"/>
  <c r="AU241"/>
  <c r="F424"/>
  <c r="K574" i="5"/>
  <c r="CP268" i="1"/>
  <c r="O268" s="1"/>
  <c r="K141" i="5"/>
  <c r="CP82" i="1"/>
  <c r="O82" s="1"/>
  <c r="K793" i="5"/>
  <c r="GK334" i="1"/>
  <c r="K562" i="5"/>
  <c r="GK265" i="1"/>
  <c r="K508" i="5"/>
  <c r="GM253" i="1"/>
  <c r="GO253"/>
  <c r="K151" i="5"/>
  <c r="GK85" i="1"/>
  <c r="K750" i="5"/>
  <c r="GO315" i="1"/>
  <c r="GM315"/>
  <c r="K567" i="5"/>
  <c r="GM266" i="1"/>
  <c r="GN266"/>
  <c r="K235" i="5"/>
  <c r="GM110" i="1"/>
  <c r="GO110"/>
  <c r="K579" i="5"/>
  <c r="GN270" i="1"/>
  <c r="GM270"/>
  <c r="AC439"/>
  <c r="P449"/>
  <c r="GM373"/>
  <c r="GO373"/>
  <c r="GM342"/>
  <c r="GN342"/>
  <c r="K661" i="5"/>
  <c r="CP292" i="1"/>
  <c r="O292" s="1"/>
  <c r="Q480"/>
  <c r="CP480" s="1"/>
  <c r="O480" s="1"/>
  <c r="G1056" i="5"/>
  <c r="Q389" i="1"/>
  <c r="CP389" s="1"/>
  <c r="O389" s="1"/>
  <c r="G957" i="5"/>
  <c r="Q382" i="1"/>
  <c r="CP382" s="1"/>
  <c r="O382" s="1"/>
  <c r="G918" i="5"/>
  <c r="K493"/>
  <c r="GK250" i="1"/>
  <c r="T968" i="5"/>
  <c r="K970" s="1"/>
  <c r="AK449" i="1"/>
  <c r="Q151"/>
  <c r="CP151" s="1"/>
  <c r="O151" s="1"/>
  <c r="G371" i="5"/>
  <c r="K532"/>
  <c r="GK258" i="1"/>
  <c r="Q249"/>
  <c r="CP249" s="1"/>
  <c r="O249" s="1"/>
  <c r="G489" i="5"/>
  <c r="Q182" i="1"/>
  <c r="CP182" s="1"/>
  <c r="O182" s="1"/>
  <c r="G401" i="5"/>
  <c r="GN111" i="1"/>
  <c r="GM111"/>
  <c r="K57" i="5"/>
  <c r="CP64" i="1"/>
  <c r="O64" s="1"/>
  <c r="AC155"/>
  <c r="W310" i="5"/>
  <c r="O310"/>
  <c r="GN30" i="1"/>
  <c r="K31" i="5"/>
  <c r="GM30" i="1"/>
  <c r="J599" i="5"/>
  <c r="P599" s="1"/>
  <c r="GM274" i="1"/>
  <c r="GN274"/>
  <c r="K463" i="5"/>
  <c r="CP195" i="1"/>
  <c r="O195" s="1"/>
  <c r="H389" i="5"/>
  <c r="Q180" i="1"/>
  <c r="G395" i="5"/>
  <c r="K409"/>
  <c r="FR185" i="1"/>
  <c r="CP185"/>
  <c r="O185" s="1"/>
  <c r="K196" i="5"/>
  <c r="CP99" i="1"/>
  <c r="O99" s="1"/>
  <c r="K590" i="5"/>
  <c r="GM273" i="1"/>
  <c r="GN273"/>
  <c r="K787" i="5"/>
  <c r="GM332" i="1"/>
  <c r="GO332"/>
  <c r="K718" i="5"/>
  <c r="GN306" i="1"/>
  <c r="GM306"/>
  <c r="K329" i="5"/>
  <c r="GO133" i="1"/>
  <c r="GM133"/>
  <c r="W371"/>
  <c r="F407"/>
  <c r="K714" i="5"/>
  <c r="CP305" i="1"/>
  <c r="O305" s="1"/>
  <c r="Q475"/>
  <c r="CP475" s="1"/>
  <c r="O475" s="1"/>
  <c r="G1026" i="5"/>
  <c r="K668"/>
  <c r="GM296" i="1"/>
  <c r="GN296"/>
  <c r="V871" i="5"/>
  <c r="K877" s="1"/>
  <c r="AL391" i="1"/>
  <c r="Q278"/>
  <c r="CP278" s="1"/>
  <c r="O278" s="1"/>
  <c r="H609" i="5"/>
  <c r="G612" s="1"/>
  <c r="K783"/>
  <c r="CP331" i="1"/>
  <c r="O331" s="1"/>
  <c r="K231" i="5"/>
  <c r="CP109" i="1"/>
  <c r="O109" s="1"/>
  <c r="K544" i="5"/>
  <c r="CP261" i="1"/>
  <c r="O261" s="1"/>
  <c r="V178"/>
  <c r="F212"/>
  <c r="H477" i="5"/>
  <c r="Q247" i="1"/>
  <c r="G483" i="5"/>
  <c r="X449"/>
  <c r="O449"/>
  <c r="Q140" i="1"/>
  <c r="CP140" s="1"/>
  <c r="O140" s="1"/>
  <c r="H343" i="5"/>
  <c r="K330"/>
  <c r="GM134" i="1"/>
  <c r="GO134"/>
  <c r="K284" i="5"/>
  <c r="CP122" i="1"/>
  <c r="O122" s="1"/>
  <c r="K157" i="5"/>
  <c r="GM87" i="1"/>
  <c r="GN87"/>
  <c r="K111" i="5"/>
  <c r="CP75" i="1"/>
  <c r="O75" s="1"/>
  <c r="V22" i="5"/>
  <c r="K28" s="1"/>
  <c r="AL35" i="1"/>
  <c r="K811" i="5"/>
  <c r="GK336" i="1"/>
  <c r="Q257"/>
  <c r="CP257" s="1"/>
  <c r="O257" s="1"/>
  <c r="H527" i="5"/>
  <c r="G528" s="1"/>
  <c r="W486"/>
  <c r="O486"/>
  <c r="GM145" i="1"/>
  <c r="GN145"/>
  <c r="K30" i="5"/>
  <c r="GN29" i="1"/>
  <c r="GM29"/>
  <c r="F405"/>
  <c r="U371"/>
  <c r="J865" i="5"/>
  <c r="P865" s="1"/>
  <c r="GN346" i="1"/>
  <c r="GM346"/>
  <c r="K674" i="5"/>
  <c r="CP297" i="1"/>
  <c r="O297" s="1"/>
  <c r="H819" i="5"/>
  <c r="Q337" i="1"/>
  <c r="G826" i="5"/>
  <c r="GM275" i="1"/>
  <c r="GN275"/>
  <c r="Y398" i="5"/>
  <c r="O398"/>
  <c r="K617"/>
  <c r="CP281" i="1"/>
  <c r="O281" s="1"/>
  <c r="K522" i="5"/>
  <c r="CP255" i="1"/>
  <c r="O255" s="1"/>
  <c r="Q193"/>
  <c r="CP193" s="1"/>
  <c r="O193" s="1"/>
  <c r="G452" i="5"/>
  <c r="Y404"/>
  <c r="O404"/>
  <c r="K99"/>
  <c r="GK72" i="1"/>
  <c r="K538" i="5"/>
  <c r="GM260" i="1"/>
  <c r="GN260"/>
  <c r="H501" i="5"/>
  <c r="Q251" i="1"/>
  <c r="G509" i="5"/>
  <c r="H431"/>
  <c r="Q190" i="1"/>
  <c r="G437" i="5"/>
  <c r="AF178" i="1"/>
  <c r="S197"/>
  <c r="H150" i="5"/>
  <c r="Q85" i="1"/>
  <c r="G158" i="5"/>
  <c r="H262"/>
  <c r="Q118" i="1"/>
  <c r="G269" i="5"/>
  <c r="K25"/>
  <c r="GK28" i="1"/>
  <c r="AE35"/>
  <c r="H897" i="5"/>
  <c r="Q379" i="1"/>
  <c r="G903" i="5"/>
  <c r="Q186" i="1"/>
  <c r="CP186" s="1"/>
  <c r="O186" s="1"/>
  <c r="G413" i="5"/>
  <c r="Q345" i="1"/>
  <c r="CP345" s="1"/>
  <c r="O345" s="1"/>
  <c r="G858" i="5"/>
  <c r="Y425"/>
  <c r="O425"/>
  <c r="W62" i="1"/>
  <c r="W218"/>
  <c r="F171"/>
  <c r="T62"/>
  <c r="F168"/>
  <c r="T218"/>
  <c r="V62"/>
  <c r="V218"/>
  <c r="F170"/>
  <c r="K605" i="5"/>
  <c r="K545"/>
  <c r="K774"/>
  <c r="AE155" i="1"/>
  <c r="GM295"/>
  <c r="GM148"/>
  <c r="CY337"/>
  <c r="X337" s="1"/>
  <c r="T817" i="5" s="1"/>
  <c r="K822" s="1"/>
  <c r="K675"/>
  <c r="GO314" i="1"/>
  <c r="CY334"/>
  <c r="X334" s="1"/>
  <c r="T790" i="5" s="1"/>
  <c r="K795" s="1"/>
  <c r="G357"/>
  <c r="K361"/>
  <c r="K663"/>
  <c r="K725"/>
  <c r="GN324" i="1"/>
  <c r="K210" i="5"/>
  <c r="G730"/>
  <c r="K652"/>
  <c r="K746"/>
  <c r="K759"/>
  <c r="K224"/>
  <c r="K285"/>
  <c r="K325"/>
  <c r="K296"/>
  <c r="GN295" i="1"/>
  <c r="CY283"/>
  <c r="X283" s="1"/>
  <c r="T625" i="5" s="1"/>
  <c r="K630" s="1"/>
  <c r="K82"/>
  <c r="GM31" i="1"/>
  <c r="GN307"/>
  <c r="K752" i="5"/>
  <c r="GM317" i="1"/>
  <c r="GO317"/>
  <c r="K318" i="5"/>
  <c r="GN130" i="1"/>
  <c r="GM130"/>
  <c r="CY141"/>
  <c r="X141" s="1"/>
  <c r="T344" i="5" s="1"/>
  <c r="K338" s="1"/>
  <c r="CZ141" i="1"/>
  <c r="Y141" s="1"/>
  <c r="V344" i="5" s="1"/>
  <c r="K339" s="1"/>
  <c r="Q144" i="1"/>
  <c r="CP144" s="1"/>
  <c r="O144" s="1"/>
  <c r="H347" i="5"/>
  <c r="W136"/>
  <c r="O136"/>
  <c r="H627"/>
  <c r="Q283" i="1"/>
  <c r="W201" i="5"/>
  <c r="O201"/>
  <c r="K633"/>
  <c r="GO284" i="1"/>
  <c r="GM284"/>
  <c r="K246" i="5"/>
  <c r="J930"/>
  <c r="P930" s="1"/>
  <c r="GM384" i="1"/>
  <c r="GO384"/>
  <c r="H692" i="5"/>
  <c r="Q301" i="1"/>
  <c r="G699" i="5"/>
  <c r="GM330" i="1"/>
  <c r="GN330"/>
  <c r="K439" i="5"/>
  <c r="CP191" i="1"/>
  <c r="O191" s="1"/>
  <c r="K513" i="5"/>
  <c r="CP254" i="1"/>
  <c r="O254" s="1"/>
  <c r="K417" i="5"/>
  <c r="GK187" i="1"/>
  <c r="K163" i="5"/>
  <c r="CP88" i="1"/>
  <c r="O88" s="1"/>
  <c r="K309" i="5"/>
  <c r="GM128" i="1"/>
  <c r="GN128"/>
  <c r="K187" i="5"/>
  <c r="GN95" i="1"/>
  <c r="GM95"/>
  <c r="GM338"/>
  <c r="GN338"/>
  <c r="F462"/>
  <c r="T504"/>
  <c r="T439"/>
  <c r="K186" i="5"/>
  <c r="GM94" i="1"/>
  <c r="GN94"/>
  <c r="K373" i="5"/>
  <c r="CP152" i="1"/>
  <c r="O152" s="1"/>
  <c r="H336" i="5"/>
  <c r="Q137" i="1"/>
  <c r="AC26"/>
  <c r="P35"/>
  <c r="W76" i="5"/>
  <c r="O76"/>
  <c r="AU62" i="1"/>
  <c r="F167"/>
  <c r="AU218"/>
  <c r="Q132"/>
  <c r="CP132" s="1"/>
  <c r="O132" s="1"/>
  <c r="H328" i="5"/>
  <c r="K526"/>
  <c r="GN256" i="1"/>
  <c r="GM256"/>
  <c r="K126" i="5"/>
  <c r="GM79" i="1"/>
  <c r="GN79"/>
  <c r="K156" i="5"/>
  <c r="GM86" i="1"/>
  <c r="GN86"/>
  <c r="K308" i="5"/>
  <c r="GM127" i="1"/>
  <c r="GN127"/>
  <c r="K214" i="5"/>
  <c r="GM104" i="1"/>
  <c r="GO104"/>
  <c r="J42" i="5"/>
  <c r="P42" s="1"/>
  <c r="GN32" i="1"/>
  <c r="GM32"/>
  <c r="K248" i="5"/>
  <c r="GN115" i="1"/>
  <c r="GM115"/>
  <c r="V1015" i="5"/>
  <c r="K1018" s="1"/>
  <c r="AL483" i="1"/>
  <c r="J945" i="5"/>
  <c r="P945" s="1"/>
  <c r="GM387" i="1"/>
  <c r="GN387"/>
  <c r="F498"/>
  <c r="V472"/>
  <c r="K356" i="5"/>
  <c r="GM147" i="1"/>
  <c r="GN147"/>
  <c r="H801" i="5"/>
  <c r="Q335" i="1"/>
  <c r="G807" i="5"/>
  <c r="AO435" i="1"/>
  <c r="F508"/>
  <c r="K634" i="5"/>
  <c r="GM285" i="1"/>
  <c r="GO285"/>
  <c r="H120" i="5"/>
  <c r="Q78" i="1"/>
  <c r="G128" i="5"/>
  <c r="GM146" i="1"/>
  <c r="GN146"/>
  <c r="GO102"/>
  <c r="GM102"/>
  <c r="GM310"/>
  <c r="GN310"/>
  <c r="K213" i="5"/>
  <c r="GM103" i="1"/>
  <c r="GO103"/>
  <c r="K132" i="5"/>
  <c r="CP81" i="1"/>
  <c r="O81" s="1"/>
  <c r="U26"/>
  <c r="F49"/>
  <c r="Q439"/>
  <c r="F456"/>
  <c r="Q287"/>
  <c r="CP287" s="1"/>
  <c r="O287" s="1"/>
  <c r="H636" i="5"/>
  <c r="AO58" i="1"/>
  <c r="F222"/>
  <c r="AO526"/>
  <c r="Q136"/>
  <c r="CP136" s="1"/>
  <c r="O136" s="1"/>
  <c r="H332" i="5"/>
  <c r="G333" s="1"/>
  <c r="K768"/>
  <c r="GN326" i="1"/>
  <c r="GM326"/>
  <c r="K788" i="5"/>
  <c r="GO333" i="1"/>
  <c r="GM333"/>
  <c r="K331" i="5"/>
  <c r="GM135" i="1"/>
  <c r="GO135"/>
  <c r="T472"/>
  <c r="F496"/>
  <c r="R439"/>
  <c r="F457"/>
  <c r="R504"/>
  <c r="K773" i="5"/>
  <c r="GK328" i="1"/>
  <c r="GM303"/>
  <c r="GN303"/>
  <c r="Q294"/>
  <c r="CP294" s="1"/>
  <c r="O294" s="1"/>
  <c r="H666" i="5"/>
  <c r="G669" s="1"/>
  <c r="Q479" i="1"/>
  <c r="CP479" s="1"/>
  <c r="O479" s="1"/>
  <c r="G1050" i="5"/>
  <c r="Q378" i="1"/>
  <c r="CP378" s="1"/>
  <c r="O378" s="1"/>
  <c r="G894" i="5"/>
  <c r="AO241" i="1"/>
  <c r="F416"/>
  <c r="T871" i="5"/>
  <c r="K876" s="1"/>
  <c r="AK391" i="1"/>
  <c r="AQ62"/>
  <c r="F161"/>
  <c r="AQ218"/>
  <c r="CY113"/>
  <c r="X113" s="1"/>
  <c r="T246" i="5" s="1"/>
  <c r="CZ113" i="1"/>
  <c r="Y113" s="1"/>
  <c r="V246" i="5" s="1"/>
  <c r="GM290" i="1"/>
  <c r="GN290"/>
  <c r="K121" i="5"/>
  <c r="GK78" i="1"/>
  <c r="J838" i="5"/>
  <c r="P838" s="1"/>
  <c r="GM340" i="1"/>
  <c r="GO340"/>
  <c r="W440" i="5"/>
  <c r="O440"/>
  <c r="W517"/>
  <c r="O517"/>
  <c r="K377"/>
  <c r="CP153" i="1"/>
  <c r="O153" s="1"/>
  <c r="H172" i="5"/>
  <c r="Q91" i="1"/>
  <c r="G177" i="5"/>
  <c r="K66"/>
  <c r="CP66" i="1"/>
  <c r="O66" s="1"/>
  <c r="GO107"/>
  <c r="GM107"/>
  <c r="AD26"/>
  <c r="Q35"/>
  <c r="J45" i="5"/>
  <c r="P45" s="1"/>
  <c r="GN33" i="1"/>
  <c r="GM33"/>
  <c r="W439"/>
  <c r="W504"/>
  <c r="F465"/>
  <c r="Q481"/>
  <c r="CP481" s="1"/>
  <c r="O481" s="1"/>
  <c r="G1062" i="5"/>
  <c r="Q374" i="1"/>
  <c r="G882" i="5"/>
  <c r="K641"/>
  <c r="GK288" i="1"/>
  <c r="Q117"/>
  <c r="CP117" s="1"/>
  <c r="O117" s="1"/>
  <c r="H258" i="5"/>
  <c r="G259" s="1"/>
  <c r="K81"/>
  <c r="CP68" i="1"/>
  <c r="O68" s="1"/>
  <c r="K337" i="5"/>
  <c r="GK137" i="1"/>
  <c r="K610" i="5"/>
  <c r="GM279" i="1"/>
  <c r="GN279"/>
  <c r="K764" i="5"/>
  <c r="GN322" i="1"/>
  <c r="GM322"/>
  <c r="K167" i="5"/>
  <c r="GN89" i="1"/>
  <c r="GM89"/>
  <c r="K364" i="5"/>
  <c r="GN150" i="1"/>
  <c r="GM150"/>
  <c r="K185" i="5"/>
  <c r="GM93" i="1"/>
  <c r="GN93"/>
  <c r="W45" i="5"/>
  <c r="O45"/>
  <c r="K655"/>
  <c r="GM291" i="1"/>
  <c r="GO291"/>
  <c r="Q474"/>
  <c r="G1020" i="5"/>
  <c r="Q376" i="1"/>
  <c r="CP376" s="1"/>
  <c r="O376" s="1"/>
  <c r="G888" i="5"/>
  <c r="K708"/>
  <c r="GM304" i="1"/>
  <c r="GN304"/>
  <c r="J841" i="5"/>
  <c r="P841" s="1"/>
  <c r="GM341" i="1"/>
  <c r="GN341"/>
  <c r="H810" i="5"/>
  <c r="Q336" i="1"/>
  <c r="G816" i="5"/>
  <c r="H561"/>
  <c r="Q265" i="1"/>
  <c r="G569" i="5"/>
  <c r="Q184" i="1"/>
  <c r="CP184" s="1"/>
  <c r="O184" s="1"/>
  <c r="G407" i="5"/>
  <c r="J204"/>
  <c r="P204" s="1"/>
  <c r="GM101" i="1"/>
  <c r="GN101"/>
  <c r="AP62"/>
  <c r="F160"/>
  <c r="W374" i="5"/>
  <c r="O374"/>
  <c r="K314"/>
  <c r="CP129" i="1"/>
  <c r="O129" s="1"/>
  <c r="Q90"/>
  <c r="CP90" s="1"/>
  <c r="O90" s="1"/>
  <c r="H168" i="5"/>
  <c r="G169" s="1"/>
  <c r="GM28" i="1"/>
  <c r="AB35"/>
  <c r="GN28"/>
  <c r="BF35" s="1"/>
  <c r="H936" i="5"/>
  <c r="Q386" i="1"/>
  <c r="G942" i="5"/>
  <c r="Q282" i="1"/>
  <c r="CP282" s="1"/>
  <c r="O282" s="1"/>
  <c r="G624" i="5"/>
  <c r="Q272" i="1"/>
  <c r="CP272" s="1"/>
  <c r="O272" s="1"/>
  <c r="H589" i="5"/>
  <c r="G591" s="1"/>
  <c r="W739"/>
  <c r="O739"/>
  <c r="K72"/>
  <c r="CP67" i="1"/>
  <c r="O67" s="1"/>
  <c r="K502" i="5"/>
  <c r="GK251" i="1"/>
  <c r="K190" i="5"/>
  <c r="GM98" i="1"/>
  <c r="GN98"/>
  <c r="V53" i="5"/>
  <c r="K59" s="1"/>
  <c r="K263"/>
  <c r="GK118" i="1"/>
  <c r="G1011" i="5"/>
  <c r="K112"/>
  <c r="K705"/>
  <c r="K523"/>
  <c r="K143"/>
  <c r="K243"/>
  <c r="GM314" i="1"/>
  <c r="CZ334"/>
  <c r="Y334" s="1"/>
  <c r="V790" i="5" s="1"/>
  <c r="K796" s="1"/>
  <c r="K113"/>
  <c r="K353"/>
  <c r="CY85" i="1"/>
  <c r="X85" s="1"/>
  <c r="T148" i="5" s="1"/>
  <c r="K153" s="1"/>
  <c r="K662"/>
  <c r="K211"/>
  <c r="H630"/>
  <c r="G637" s="1"/>
  <c r="G279"/>
  <c r="CY265" i="1"/>
  <c r="X265" s="1"/>
  <c r="T559" i="5" s="1"/>
  <c r="K564" s="1"/>
  <c r="K745"/>
  <c r="K758"/>
  <c r="CY180" i="1"/>
  <c r="X180" s="1"/>
  <c r="K295" i="5"/>
  <c r="CZ283" i="1"/>
  <c r="Y283" s="1"/>
  <c r="V625" i="5" s="1"/>
  <c r="K631" s="1"/>
  <c r="K785"/>
  <c r="K587"/>
  <c r="CZ78" i="1"/>
  <c r="Y78" s="1"/>
  <c r="V118" i="5" s="1"/>
  <c r="K124" s="1"/>
  <c r="GM307" i="1"/>
  <c r="K678" i="5"/>
  <c r="GN298" i="1"/>
  <c r="GM298"/>
  <c r="P391"/>
  <c r="AC371"/>
  <c r="K763" i="5"/>
  <c r="GM321" i="1"/>
  <c r="GN321"/>
  <c r="Q300"/>
  <c r="CP300" s="1"/>
  <c r="O300" s="1"/>
  <c r="H688" i="5"/>
  <c r="G689" s="1"/>
  <c r="AP435" i="1"/>
  <c r="F509"/>
  <c r="K568" i="5"/>
  <c r="GM267" i="1"/>
  <c r="GN267"/>
  <c r="GN271"/>
  <c r="GM271"/>
  <c r="K342" i="5"/>
  <c r="GN139" i="1"/>
  <c r="GM139"/>
  <c r="K665" i="5"/>
  <c r="GN293" i="1"/>
  <c r="GM293"/>
  <c r="K537" i="5"/>
  <c r="GM259" i="1"/>
  <c r="GN259"/>
  <c r="K744" i="5"/>
  <c r="CP312" i="1"/>
  <c r="O312" s="1"/>
  <c r="H98" i="5"/>
  <c r="Q72" i="1"/>
  <c r="G106" i="5"/>
  <c r="K105"/>
  <c r="GM74" i="1"/>
  <c r="GN74"/>
  <c r="S35"/>
  <c r="AF26"/>
  <c r="K767" i="5"/>
  <c r="GM325" i="1"/>
  <c r="GN325"/>
  <c r="K820" i="5"/>
  <c r="GK337" i="1"/>
  <c r="H455" i="5"/>
  <c r="Q194" i="1"/>
  <c r="G461" i="5"/>
  <c r="Q112" i="1"/>
  <c r="CP112" s="1"/>
  <c r="O112" s="1"/>
  <c r="H245" i="5"/>
  <c r="G249" s="1"/>
  <c r="K216"/>
  <c r="GO106" i="1"/>
  <c r="GM106"/>
  <c r="AT435"/>
  <c r="F515"/>
  <c r="F169"/>
  <c r="U218"/>
  <c r="U62"/>
  <c r="K848" i="5"/>
  <c r="GM343" i="1"/>
  <c r="GN343"/>
  <c r="V475" i="5"/>
  <c r="K481" s="1"/>
  <c r="Q189" i="1"/>
  <c r="CP189" s="1"/>
  <c r="O189" s="1"/>
  <c r="G428" i="5"/>
  <c r="Q77" i="1"/>
  <c r="CP77" s="1"/>
  <c r="O77" s="1"/>
  <c r="H116" i="5"/>
  <c r="G117" s="1"/>
  <c r="Q84" i="1"/>
  <c r="CP84" s="1"/>
  <c r="O84" s="1"/>
  <c r="H146" i="5"/>
  <c r="G147" s="1"/>
  <c r="H90"/>
  <c r="Q71" i="1"/>
  <c r="G95" i="5"/>
  <c r="J1003"/>
  <c r="P1003" s="1"/>
  <c r="GM446" i="1"/>
  <c r="GP446"/>
  <c r="K748" i="5"/>
  <c r="GM313" i="1"/>
  <c r="GO313"/>
  <c r="GN299"/>
  <c r="GM299"/>
  <c r="K635" i="5"/>
  <c r="GM286" i="1"/>
  <c r="GO286"/>
  <c r="GM131"/>
  <c r="GO131"/>
  <c r="K200" i="5"/>
  <c r="GN100" i="1"/>
  <c r="GM100"/>
  <c r="K288" i="5"/>
  <c r="GN123" i="1"/>
  <c r="GM123"/>
  <c r="T1015" i="5"/>
  <c r="K1017" s="1"/>
  <c r="AK483" i="1"/>
  <c r="V439"/>
  <c r="F464"/>
  <c r="V504"/>
  <c r="J906" i="5"/>
  <c r="P906" s="1"/>
  <c r="GM380" i="1"/>
  <c r="H772" i="5"/>
  <c r="Q328" i="1"/>
  <c r="G778" i="5"/>
  <c r="Q476" i="1"/>
  <c r="CP476" s="1"/>
  <c r="O476" s="1"/>
  <c r="G1032" i="5"/>
  <c r="K456"/>
  <c r="GK194" i="1"/>
  <c r="V968" i="5"/>
  <c r="K971" s="1"/>
  <c r="AL449" i="1"/>
  <c r="K751" i="5"/>
  <c r="GM316" i="1"/>
  <c r="GO316"/>
  <c r="K728" i="5"/>
  <c r="GN308" i="1"/>
  <c r="GM308"/>
  <c r="H553" i="5"/>
  <c r="Q264" i="1"/>
  <c r="G558" i="5"/>
  <c r="H416"/>
  <c r="Q187" i="1"/>
  <c r="G422" i="5"/>
  <c r="K341"/>
  <c r="GM138" i="1"/>
  <c r="GN138"/>
  <c r="Q70"/>
  <c r="CP70" s="1"/>
  <c r="O70" s="1"/>
  <c r="H86" i="5"/>
  <c r="G87" s="1"/>
  <c r="Q105" i="1"/>
  <c r="CP105" s="1"/>
  <c r="O105" s="1"/>
  <c r="H215" i="5"/>
  <c r="G217" s="1"/>
  <c r="H180"/>
  <c r="Q92" i="1"/>
  <c r="W61" i="5"/>
  <c r="O61"/>
  <c r="K304"/>
  <c r="CP126" i="1"/>
  <c r="O126" s="1"/>
  <c r="J891" i="5"/>
  <c r="P891" s="1"/>
  <c r="GM377" i="1"/>
  <c r="H492" i="5"/>
  <c r="Q250" i="1"/>
  <c r="G498" i="5"/>
  <c r="H531"/>
  <c r="Q258" i="1"/>
  <c r="G539" i="5"/>
  <c r="W464"/>
  <c r="O464"/>
  <c r="K345"/>
  <c r="GM142" i="1"/>
  <c r="GN142"/>
  <c r="Y410" i="5"/>
  <c r="O410"/>
  <c r="GN318" i="1"/>
  <c r="GM318"/>
  <c r="K189" i="5"/>
  <c r="GM97" i="1"/>
  <c r="GN97"/>
  <c r="AJ245"/>
  <c r="W348"/>
  <c r="GN124"/>
  <c r="GM124"/>
  <c r="K145" i="5"/>
  <c r="GN83" i="1"/>
  <c r="GM83"/>
  <c r="AC472"/>
  <c r="P483"/>
  <c r="Q385"/>
  <c r="CP385" s="1"/>
  <c r="O385" s="1"/>
  <c r="G933" i="5"/>
  <c r="K802"/>
  <c r="GK335" i="1"/>
  <c r="S391"/>
  <c r="AF371"/>
  <c r="F514"/>
  <c r="AS435"/>
  <c r="AQ241"/>
  <c r="F418"/>
  <c r="GN327"/>
  <c r="GM327"/>
  <c r="K445" i="5"/>
  <c r="CP192" i="1"/>
  <c r="O192" s="1"/>
  <c r="F213"/>
  <c r="W178"/>
  <c r="W26"/>
  <c r="F51"/>
  <c r="T22" i="5"/>
  <c r="K27" s="1"/>
  <c r="AK35" i="1"/>
  <c r="K278" i="5"/>
  <c r="GM121" i="1"/>
  <c r="GN121"/>
  <c r="K226" i="5"/>
  <c r="J227" s="1"/>
  <c r="P227" s="1"/>
  <c r="GM108" i="1"/>
  <c r="GO108"/>
  <c r="K761" i="5"/>
  <c r="GN319" i="1"/>
  <c r="GM319"/>
  <c r="K485" i="5"/>
  <c r="CP248" i="1"/>
  <c r="O248" s="1"/>
  <c r="K432" i="5"/>
  <c r="GK190" i="1"/>
  <c r="J991" i="5"/>
  <c r="P991" s="1"/>
  <c r="GM444" i="1"/>
  <c r="GP444"/>
  <c r="K729" i="5"/>
  <c r="GM309" i="1"/>
  <c r="GN309"/>
  <c r="K104" i="5"/>
  <c r="GM73" i="1"/>
  <c r="GN73"/>
  <c r="K608" i="5"/>
  <c r="GN277" i="1"/>
  <c r="GM277"/>
  <c r="K765" i="5"/>
  <c r="GN323" i="1"/>
  <c r="GM323"/>
  <c r="K115" i="5"/>
  <c r="GN76" i="1"/>
  <c r="GM76"/>
  <c r="J915" i="5"/>
  <c r="P915" s="1"/>
  <c r="GM381" i="1"/>
  <c r="GO381"/>
  <c r="W472"/>
  <c r="F499"/>
  <c r="U504"/>
  <c r="U439"/>
  <c r="F463"/>
  <c r="J885" i="5"/>
  <c r="P885" s="1"/>
  <c r="GM375" i="1"/>
  <c r="K693" i="5"/>
  <c r="GK301" i="1"/>
  <c r="Q478"/>
  <c r="CP478" s="1"/>
  <c r="O478" s="1"/>
  <c r="G1044" i="5"/>
  <c r="X855"/>
  <c r="O855"/>
  <c r="H640"/>
  <c r="Q288" i="1"/>
  <c r="G647" i="5"/>
  <c r="K397"/>
  <c r="FR181" i="1"/>
  <c r="CP181"/>
  <c r="O181" s="1"/>
  <c r="F510"/>
  <c r="AQ435"/>
  <c r="W621" i="5"/>
  <c r="O621"/>
  <c r="AF245" i="1"/>
  <c r="S348"/>
  <c r="Q263"/>
  <c r="CP263" s="1"/>
  <c r="O263" s="1"/>
  <c r="H549" i="5"/>
  <c r="G550" s="1"/>
  <c r="K403"/>
  <c r="FR183" i="1"/>
  <c r="CP183"/>
  <c r="O183" s="1"/>
  <c r="F210"/>
  <c r="T178"/>
  <c r="K478" i="5"/>
  <c r="GK247" i="1"/>
  <c r="AE348"/>
  <c r="Q96"/>
  <c r="CP96" s="1"/>
  <c r="O96" s="1"/>
  <c r="H188" i="5"/>
  <c r="G191" s="1"/>
  <c r="K127"/>
  <c r="GM80" i="1"/>
  <c r="GN80"/>
  <c r="Q65"/>
  <c r="G64" i="5"/>
  <c r="GM120" i="1"/>
  <c r="GN120"/>
  <c r="U472"/>
  <c r="F497"/>
  <c r="GN149"/>
  <c r="GM149"/>
  <c r="K738" i="5"/>
  <c r="GM311" i="1"/>
  <c r="GN311"/>
  <c r="K424" i="5"/>
  <c r="FR188" i="1"/>
  <c r="CP188"/>
  <c r="O188" s="1"/>
  <c r="T53" i="5"/>
  <c r="K58" s="1"/>
  <c r="U245" i="1"/>
  <c r="U412"/>
  <c r="F362"/>
  <c r="T245"/>
  <c r="T412"/>
  <c r="F361"/>
  <c r="K183" i="5"/>
  <c r="BC391" i="1"/>
  <c r="AC197"/>
  <c r="K326" i="5"/>
  <c r="AF155" i="1"/>
  <c r="GM262"/>
  <c r="H339" i="5"/>
  <c r="G348" s="1"/>
  <c r="CZ194" i="1"/>
  <c r="Y194" s="1"/>
  <c r="V453" i="5" s="1"/>
  <c r="K459" s="1"/>
  <c r="K275"/>
  <c r="K242"/>
  <c r="CY126" i="1"/>
  <c r="X126" s="1"/>
  <c r="T300" i="5" s="1"/>
  <c r="K305" s="1"/>
  <c r="G33"/>
  <c r="G365"/>
  <c r="G227"/>
  <c r="K604"/>
  <c r="K354"/>
  <c r="CZ85" i="1"/>
  <c r="Y85" s="1"/>
  <c r="V148" i="5" s="1"/>
  <c r="K154" s="1"/>
  <c r="K102"/>
  <c r="K316"/>
  <c r="K182"/>
  <c r="K546"/>
  <c r="G299"/>
  <c r="CP141" i="1"/>
  <c r="O141" s="1"/>
  <c r="CZ265"/>
  <c r="Y265" s="1"/>
  <c r="V559" i="5" s="1"/>
  <c r="K565" s="1"/>
  <c r="CZ301" i="1"/>
  <c r="Y301" s="1"/>
  <c r="V690" i="5" s="1"/>
  <c r="K696" s="1"/>
  <c r="K735"/>
  <c r="CY250" i="1"/>
  <c r="X250" s="1"/>
  <c r="T490" i="5" s="1"/>
  <c r="K495" s="1"/>
  <c r="CZ180" i="1"/>
  <c r="Y180" s="1"/>
  <c r="AC348"/>
  <c r="K233" i="5"/>
  <c r="K784"/>
  <c r="CY258" i="1"/>
  <c r="X258" s="1"/>
  <c r="T529" i="5" s="1"/>
  <c r="K534" s="1"/>
  <c r="K586"/>
  <c r="GN148" i="1"/>
  <c r="GN262"/>
  <c r="J739" i="5" l="1"/>
  <c r="P739" s="1"/>
  <c r="U526" i="1"/>
  <c r="J709" i="5"/>
  <c r="P709" s="1"/>
  <c r="O719"/>
  <c r="O679"/>
  <c r="X753"/>
  <c r="J849"/>
  <c r="P849" s="1"/>
  <c r="J299"/>
  <c r="P299" s="1"/>
  <c r="W769"/>
  <c r="J879"/>
  <c r="P879" s="1"/>
  <c r="J769"/>
  <c r="P769" s="1"/>
  <c r="J33"/>
  <c r="P33" s="1"/>
  <c r="J357"/>
  <c r="P357" s="1"/>
  <c r="J656"/>
  <c r="P656" s="1"/>
  <c r="J365"/>
  <c r="P365" s="1"/>
  <c r="J798"/>
  <c r="P798" s="1"/>
  <c r="J973"/>
  <c r="P973" s="1"/>
  <c r="J1011" s="1"/>
  <c r="W289"/>
  <c r="J279"/>
  <c r="P279" s="1"/>
  <c r="W147"/>
  <c r="O147"/>
  <c r="W191"/>
  <c r="O191"/>
  <c r="J47"/>
  <c r="X637"/>
  <c r="O637"/>
  <c r="X333"/>
  <c r="O333"/>
  <c r="W117"/>
  <c r="O117"/>
  <c r="O249"/>
  <c r="W249"/>
  <c r="W169"/>
  <c r="O169"/>
  <c r="W259"/>
  <c r="O259"/>
  <c r="AF62" i="1"/>
  <c r="S155"/>
  <c r="S245"/>
  <c r="S412"/>
  <c r="F357"/>
  <c r="W539" i="5"/>
  <c r="O539"/>
  <c r="J310"/>
  <c r="P310" s="1"/>
  <c r="GN126" i="1"/>
  <c r="GM126"/>
  <c r="K215" i="5"/>
  <c r="J217" s="1"/>
  <c r="P217" s="1"/>
  <c r="GO105" i="1"/>
  <c r="GM105"/>
  <c r="F394"/>
  <c r="P371"/>
  <c r="BF26"/>
  <c r="AS35"/>
  <c r="GM68"/>
  <c r="GO68"/>
  <c r="Q26"/>
  <c r="F42"/>
  <c r="AO22"/>
  <c r="F530"/>
  <c r="AO547"/>
  <c r="AL472"/>
  <c r="Y483"/>
  <c r="K328" i="5"/>
  <c r="GO132" i="1"/>
  <c r="GM132"/>
  <c r="GM88"/>
  <c r="GN88"/>
  <c r="AE62"/>
  <c r="R155"/>
  <c r="W158" i="5"/>
  <c r="O158"/>
  <c r="GM255" i="1"/>
  <c r="GN255"/>
  <c r="K527" i="5"/>
  <c r="J528" s="1"/>
  <c r="P528" s="1"/>
  <c r="GN257" i="1"/>
  <c r="GM257"/>
  <c r="Z1026" i="5"/>
  <c r="O1026"/>
  <c r="K389"/>
  <c r="AD197" i="1"/>
  <c r="CP180"/>
  <c r="O180" s="1"/>
  <c r="X371" i="5"/>
  <c r="O371"/>
  <c r="GM292" i="1"/>
  <c r="GN292"/>
  <c r="R371"/>
  <c r="F399"/>
  <c r="W669" i="5"/>
  <c r="O669"/>
  <c r="W299"/>
  <c r="O299"/>
  <c r="X227"/>
  <c r="O227"/>
  <c r="BC371" i="1"/>
  <c r="AP391"/>
  <c r="W64" i="5"/>
  <c r="O64"/>
  <c r="J404"/>
  <c r="P404" s="1"/>
  <c r="GM183" i="1"/>
  <c r="K549" i="5"/>
  <c r="GN263" i="1"/>
  <c r="GM263"/>
  <c r="J1044" i="5"/>
  <c r="P1044" s="1"/>
  <c r="GP478" i="1"/>
  <c r="GM478"/>
  <c r="AK26"/>
  <c r="X35"/>
  <c r="W933" i="5"/>
  <c r="O933"/>
  <c r="W498"/>
  <c r="O498"/>
  <c r="K416"/>
  <c r="CP187" i="1"/>
  <c r="O187" s="1"/>
  <c r="J1032" i="5"/>
  <c r="P1032" s="1"/>
  <c r="GM476" i="1"/>
  <c r="GP476"/>
  <c r="W95" i="5"/>
  <c r="O95"/>
  <c r="K146"/>
  <c r="GN84" i="1"/>
  <c r="GM84"/>
  <c r="J428" i="5"/>
  <c r="P428" s="1"/>
  <c r="GN189" i="1"/>
  <c r="GM189"/>
  <c r="X461" i="5"/>
  <c r="O461"/>
  <c r="J753"/>
  <c r="P753" s="1"/>
  <c r="GM312" i="1"/>
  <c r="GO312"/>
  <c r="K688" i="5"/>
  <c r="J689" s="1"/>
  <c r="P689" s="1"/>
  <c r="GN300" i="1"/>
  <c r="GM300"/>
  <c r="T387" i="5"/>
  <c r="K392" s="1"/>
  <c r="AK197" i="1"/>
  <c r="W279" i="5"/>
  <c r="O279"/>
  <c r="W624"/>
  <c r="O624"/>
  <c r="K561"/>
  <c r="CP265" i="1"/>
  <c r="O265" s="1"/>
  <c r="J888" i="5"/>
  <c r="P888" s="1"/>
  <c r="GM376" i="1"/>
  <c r="K258" i="5"/>
  <c r="J259" s="1"/>
  <c r="P259" s="1"/>
  <c r="GN117" i="1"/>
  <c r="GM117"/>
  <c r="CP374"/>
  <c r="O374" s="1"/>
  <c r="AD391"/>
  <c r="F520"/>
  <c r="W435"/>
  <c r="W177" i="5"/>
  <c r="O177"/>
  <c r="Z1050"/>
  <c r="O1050"/>
  <c r="K332"/>
  <c r="GO136" i="1"/>
  <c r="GM136"/>
  <c r="J136" i="5"/>
  <c r="P136" s="1"/>
  <c r="GM81" i="1"/>
  <c r="GN81"/>
  <c r="J374" i="5"/>
  <c r="P374" s="1"/>
  <c r="GM152" i="1"/>
  <c r="GN152"/>
  <c r="W699" i="5"/>
  <c r="O699"/>
  <c r="K347"/>
  <c r="GN144" i="1"/>
  <c r="GM144"/>
  <c r="T58"/>
  <c r="F231"/>
  <c r="T526"/>
  <c r="W58"/>
  <c r="F234"/>
  <c r="O858" i="5"/>
  <c r="W858"/>
  <c r="W903"/>
  <c r="O903"/>
  <c r="F206" i="1"/>
  <c r="S178"/>
  <c r="J452" i="5"/>
  <c r="P452" s="1"/>
  <c r="GN193" i="1"/>
  <c r="GM193"/>
  <c r="K343" i="5"/>
  <c r="GN140" i="1"/>
  <c r="GM140"/>
  <c r="K477" i="5"/>
  <c r="AD348" i="1"/>
  <c r="CP247"/>
  <c r="O247" s="1"/>
  <c r="J550" i="5"/>
  <c r="P550" s="1"/>
  <c r="GM261" i="1"/>
  <c r="GN261"/>
  <c r="J789" i="5"/>
  <c r="P789" s="1"/>
  <c r="GM331" i="1"/>
  <c r="GO331"/>
  <c r="AL371"/>
  <c r="Y391"/>
  <c r="X395" i="5"/>
  <c r="O395"/>
  <c r="J401"/>
  <c r="P401" s="1"/>
  <c r="GM182" i="1"/>
  <c r="J918" i="5"/>
  <c r="P918" s="1"/>
  <c r="GM382" i="1"/>
  <c r="J1056" i="5"/>
  <c r="P1056" s="1"/>
  <c r="GM480" i="1"/>
  <c r="GP480"/>
  <c r="AB439"/>
  <c r="O449"/>
  <c r="AL348"/>
  <c r="AK155"/>
  <c r="BC197"/>
  <c r="BE35"/>
  <c r="AK348"/>
  <c r="AC245"/>
  <c r="P348"/>
  <c r="W365" i="5"/>
  <c r="O365"/>
  <c r="CP65" i="1"/>
  <c r="O65" s="1"/>
  <c r="AD155"/>
  <c r="J933" i="5"/>
  <c r="P933" s="1"/>
  <c r="GM385" i="1"/>
  <c r="GN385"/>
  <c r="AK472"/>
  <c r="X483"/>
  <c r="K455" i="5"/>
  <c r="CP194" i="1"/>
  <c r="O194" s="1"/>
  <c r="S26"/>
  <c r="F44"/>
  <c r="J624" i="5"/>
  <c r="P624" s="1"/>
  <c r="GN282" i="1"/>
  <c r="GM282"/>
  <c r="O407" i="5"/>
  <c r="Y407"/>
  <c r="Z1062"/>
  <c r="O1062"/>
  <c r="K172"/>
  <c r="CP91" i="1"/>
  <c r="O91" s="1"/>
  <c r="U22"/>
  <c r="U547"/>
  <c r="F540"/>
  <c r="O348" i="5"/>
  <c r="W348"/>
  <c r="J517"/>
  <c r="P517" s="1"/>
  <c r="GM254" i="1"/>
  <c r="GN254"/>
  <c r="K692" i="5"/>
  <c r="CP301" i="1"/>
  <c r="O301" s="1"/>
  <c r="X217" i="5"/>
  <c r="O217"/>
  <c r="K897"/>
  <c r="CP379" i="1"/>
  <c r="O379" s="1"/>
  <c r="AC62"/>
  <c r="P155"/>
  <c r="W489" i="5"/>
  <c r="O489"/>
  <c r="K344"/>
  <c r="GM141" i="1"/>
  <c r="GN141"/>
  <c r="AC178"/>
  <c r="P197"/>
  <c r="T241"/>
  <c r="F425"/>
  <c r="R348"/>
  <c r="AE245"/>
  <c r="W550" i="5"/>
  <c r="O550"/>
  <c r="J398"/>
  <c r="P398" s="1"/>
  <c r="GM181" i="1"/>
  <c r="K640" i="5"/>
  <c r="CP288" i="1"/>
  <c r="O288" s="1"/>
  <c r="Z1044" i="5"/>
  <c r="O1044"/>
  <c r="F518" i="1"/>
  <c r="U435"/>
  <c r="J449" i="5"/>
  <c r="P449" s="1"/>
  <c r="GM192" i="1"/>
  <c r="GO192"/>
  <c r="K86" i="5"/>
  <c r="J87" s="1"/>
  <c r="P87" s="1"/>
  <c r="GO70" i="1"/>
  <c r="GM70"/>
  <c r="X422" i="5"/>
  <c r="O422"/>
  <c r="K553"/>
  <c r="CP264" i="1"/>
  <c r="O264" s="1"/>
  <c r="AL439"/>
  <c r="Y449"/>
  <c r="Z1032" i="5"/>
  <c r="O1032"/>
  <c r="W428"/>
  <c r="O428"/>
  <c r="U58" i="1"/>
  <c r="F232"/>
  <c r="K245" i="5"/>
  <c r="J249" s="1"/>
  <c r="P249" s="1"/>
  <c r="GN112" i="1"/>
  <c r="GM112"/>
  <c r="W689" i="5"/>
  <c r="O689"/>
  <c r="K589"/>
  <c r="J591" s="1"/>
  <c r="P591" s="1"/>
  <c r="GN272" i="1"/>
  <c r="GM272"/>
  <c r="K936" i="5"/>
  <c r="CP386" i="1"/>
  <c r="O386" s="1"/>
  <c r="O35"/>
  <c r="AB26"/>
  <c r="J319" i="5"/>
  <c r="P319" s="1"/>
  <c r="GM129" i="1"/>
  <c r="GN129"/>
  <c r="W569" i="5"/>
  <c r="O569"/>
  <c r="K810"/>
  <c r="CP336" i="1"/>
  <c r="O336" s="1"/>
  <c r="O888" i="5"/>
  <c r="Y888"/>
  <c r="O882"/>
  <c r="Y882"/>
  <c r="J381"/>
  <c r="P381" s="1"/>
  <c r="GM153" i="1"/>
  <c r="GN153"/>
  <c r="AQ58"/>
  <c r="F224"/>
  <c r="AQ526"/>
  <c r="J894" i="5"/>
  <c r="P894" s="1"/>
  <c r="GM378" i="1"/>
  <c r="K666" i="5"/>
  <c r="J669" s="1"/>
  <c r="P669" s="1"/>
  <c r="GN294" i="1"/>
  <c r="GM294"/>
  <c r="K120" i="5"/>
  <c r="CP78" i="1"/>
  <c r="O78" s="1"/>
  <c r="K801" i="5"/>
  <c r="CP335" i="1"/>
  <c r="O335" s="1"/>
  <c r="P26"/>
  <c r="F38"/>
  <c r="J440" i="5"/>
  <c r="P440" s="1"/>
  <c r="GM191" i="1"/>
  <c r="GN191"/>
  <c r="K627" i="5"/>
  <c r="CP283" i="1"/>
  <c r="O283" s="1"/>
  <c r="W612" i="5"/>
  <c r="O612"/>
  <c r="J413"/>
  <c r="P413" s="1"/>
  <c r="GM186" i="1"/>
  <c r="AE26"/>
  <c r="R35"/>
  <c r="K262" i="5"/>
  <c r="CP118" i="1"/>
  <c r="O118" s="1"/>
  <c r="K431" i="5"/>
  <c r="CP190" i="1"/>
  <c r="O190" s="1"/>
  <c r="W452" i="5"/>
  <c r="O452"/>
  <c r="J621"/>
  <c r="P621" s="1"/>
  <c r="GM281" i="1"/>
  <c r="GN281"/>
  <c r="K819" i="5"/>
  <c r="CP337" i="1"/>
  <c r="O337" s="1"/>
  <c r="AL26"/>
  <c r="Y35"/>
  <c r="W483" i="5"/>
  <c r="O483"/>
  <c r="K609"/>
  <c r="J612" s="1"/>
  <c r="P612" s="1"/>
  <c r="GN278" i="1"/>
  <c r="GM278"/>
  <c r="J719" i="5"/>
  <c r="P719" s="1"/>
  <c r="GM305" i="1"/>
  <c r="GN305"/>
  <c r="J201" i="5"/>
  <c r="P201" s="1"/>
  <c r="GM99" i="1"/>
  <c r="GN99"/>
  <c r="J464" i="5"/>
  <c r="P464" s="1"/>
  <c r="GM195" i="1"/>
  <c r="GN195"/>
  <c r="O401" i="5"/>
  <c r="Y401"/>
  <c r="X449" i="1"/>
  <c r="AK439"/>
  <c r="O918" i="5"/>
  <c r="Y918"/>
  <c r="Z1056"/>
  <c r="O1056"/>
  <c r="J580"/>
  <c r="P580" s="1"/>
  <c r="GM268" i="1"/>
  <c r="GN268"/>
  <c r="J1038" i="5"/>
  <c r="P1038" s="1"/>
  <c r="GM477" i="1"/>
  <c r="GP477"/>
  <c r="V241"/>
  <c r="F427"/>
  <c r="S439"/>
  <c r="F458"/>
  <c r="S504"/>
  <c r="F492"/>
  <c r="S472"/>
  <c r="BE449"/>
  <c r="AL155"/>
  <c r="GM113"/>
  <c r="GO334"/>
  <c r="BH449"/>
  <c r="J486" i="5"/>
  <c r="P486" s="1"/>
  <c r="GM248" i="1"/>
  <c r="GN248"/>
  <c r="S371"/>
  <c r="F400"/>
  <c r="K492" i="5"/>
  <c r="CP250" i="1"/>
  <c r="O250" s="1"/>
  <c r="W778" i="5"/>
  <c r="O778"/>
  <c r="K90"/>
  <c r="CP71" i="1"/>
  <c r="O71" s="1"/>
  <c r="W106" i="5"/>
  <c r="O106"/>
  <c r="Z1020"/>
  <c r="O1020"/>
  <c r="J1050"/>
  <c r="P1050" s="1"/>
  <c r="GP479" i="1"/>
  <c r="GM479"/>
  <c r="R435"/>
  <c r="F512"/>
  <c r="K636" i="5"/>
  <c r="GO287" i="1"/>
  <c r="GM287"/>
  <c r="O357" i="5"/>
  <c r="W357"/>
  <c r="J858"/>
  <c r="P858" s="1"/>
  <c r="GN345" i="1"/>
  <c r="GM345"/>
  <c r="X509" i="5"/>
  <c r="O509"/>
  <c r="J679"/>
  <c r="P679" s="1"/>
  <c r="GM297" i="1"/>
  <c r="GN297"/>
  <c r="GM75"/>
  <c r="GN75"/>
  <c r="J410" i="5"/>
  <c r="P410" s="1"/>
  <c r="GM185" i="1"/>
  <c r="W957" i="5"/>
  <c r="O957"/>
  <c r="J147"/>
  <c r="P147" s="1"/>
  <c r="GM82" i="1"/>
  <c r="GN82"/>
  <c r="W528" i="5"/>
  <c r="O528"/>
  <c r="V387"/>
  <c r="K393" s="1"/>
  <c r="AL197" i="1"/>
  <c r="O33" i="5"/>
  <c r="W33"/>
  <c r="U241" i="1"/>
  <c r="F426"/>
  <c r="J425" i="5"/>
  <c r="P425" s="1"/>
  <c r="GM188" i="1"/>
  <c r="K188" i="5"/>
  <c r="GN96" i="1"/>
  <c r="GM96"/>
  <c r="X647" i="5"/>
  <c r="O647"/>
  <c r="F486" i="1"/>
  <c r="P472"/>
  <c r="W245"/>
  <c r="W412"/>
  <c r="F364"/>
  <c r="K531" i="5"/>
  <c r="CP258" i="1"/>
  <c r="O258" s="1"/>
  <c r="K180" i="5"/>
  <c r="CP92" i="1"/>
  <c r="O92" s="1"/>
  <c r="X87" i="5"/>
  <c r="O87"/>
  <c r="W558"/>
  <c r="O558"/>
  <c r="K772"/>
  <c r="CP328" i="1"/>
  <c r="O328" s="1"/>
  <c r="V435"/>
  <c r="F519"/>
  <c r="K116" i="5"/>
  <c r="J117" s="1"/>
  <c r="P117" s="1"/>
  <c r="GN77" i="1"/>
  <c r="GM77"/>
  <c r="K98" i="5"/>
  <c r="CP72" i="1"/>
  <c r="O72" s="1"/>
  <c r="J76" i="5"/>
  <c r="P76" s="1"/>
  <c r="GM67" i="1"/>
  <c r="GN67"/>
  <c r="W591" i="5"/>
  <c r="O591"/>
  <c r="X942"/>
  <c r="O942"/>
  <c r="K168"/>
  <c r="J169" s="1"/>
  <c r="P169" s="1"/>
  <c r="GN90" i="1"/>
  <c r="GM90"/>
  <c r="J407" i="5"/>
  <c r="P407" s="1"/>
  <c r="GM184" i="1"/>
  <c r="X816" i="5"/>
  <c r="O816"/>
  <c r="AD483" i="1"/>
  <c r="CP474"/>
  <c r="O474" s="1"/>
  <c r="J1062" i="5"/>
  <c r="P1062" s="1"/>
  <c r="GM481" i="1"/>
  <c r="GP481"/>
  <c r="J67" i="5"/>
  <c r="P67" s="1"/>
  <c r="GM66" i="1"/>
  <c r="GN66"/>
  <c r="X391"/>
  <c r="AK371"/>
  <c r="O894" i="5"/>
  <c r="Y894"/>
  <c r="W128"/>
  <c r="O128"/>
  <c r="X807"/>
  <c r="O807"/>
  <c r="AU58" i="1"/>
  <c r="F230"/>
  <c r="K336" i="5"/>
  <c r="CP137" i="1"/>
  <c r="O137" s="1"/>
  <c r="F517"/>
  <c r="T435"/>
  <c r="W730" i="5"/>
  <c r="O730"/>
  <c r="V58" i="1"/>
  <c r="F233"/>
  <c r="V526"/>
  <c r="O413" i="5"/>
  <c r="Y413"/>
  <c r="O269"/>
  <c r="W269"/>
  <c r="K150"/>
  <c r="CP85" i="1"/>
  <c r="O85" s="1"/>
  <c r="X437" i="5"/>
  <c r="O437"/>
  <c r="K501"/>
  <c r="CP251" i="1"/>
  <c r="O251" s="1"/>
  <c r="W826" i="5"/>
  <c r="O826"/>
  <c r="J289"/>
  <c r="P289" s="1"/>
  <c r="GM122" i="1"/>
  <c r="GN122"/>
  <c r="J236" i="5"/>
  <c r="P236" s="1"/>
  <c r="GM109" i="1"/>
  <c r="GN109"/>
  <c r="J1026" i="5"/>
  <c r="P1026" s="1"/>
  <c r="GM475" i="1"/>
  <c r="GP475"/>
  <c r="J61" i="5"/>
  <c r="P61" s="1"/>
  <c r="GM64" i="1"/>
  <c r="GN64"/>
  <c r="J489" i="5"/>
  <c r="P489" s="1"/>
  <c r="GN249" i="1"/>
  <c r="GM249"/>
  <c r="J371" i="5"/>
  <c r="P371" s="1"/>
  <c r="GO151" i="1"/>
  <c r="GM151"/>
  <c r="J957" i="5"/>
  <c r="P957" s="1"/>
  <c r="GN389" i="1"/>
  <c r="GM389"/>
  <c r="P504"/>
  <c r="P439"/>
  <c r="F452"/>
  <c r="Z1038" i="5"/>
  <c r="O1038"/>
  <c r="R197" i="1"/>
  <c r="AE178"/>
  <c r="GN113"/>
  <c r="J730" i="5"/>
  <c r="P730" s="1"/>
  <c r="GM334" i="1"/>
  <c r="G383" i="5" l="1"/>
  <c r="J333"/>
  <c r="P333" s="1"/>
  <c r="V22" i="1"/>
  <c r="V547"/>
  <c r="F541"/>
  <c r="W241"/>
  <c r="F428"/>
  <c r="W526"/>
  <c r="G867" i="5"/>
  <c r="G962"/>
  <c r="P62" i="1"/>
  <c r="P218"/>
  <c r="F158"/>
  <c r="J177" i="5"/>
  <c r="P177" s="1"/>
  <c r="GN91" i="1"/>
  <c r="GM91"/>
  <c r="J461" i="5"/>
  <c r="P461" s="1"/>
  <c r="GO194" i="1"/>
  <c r="GM194"/>
  <c r="J64" i="5"/>
  <c r="P64" s="1"/>
  <c r="GN65" i="1"/>
  <c r="GM65"/>
  <c r="AO18"/>
  <c r="F551"/>
  <c r="J348" i="5"/>
  <c r="P348" s="1"/>
  <c r="GN137" i="1"/>
  <c r="GM137"/>
  <c r="F408"/>
  <c r="X371"/>
  <c r="AD472"/>
  <c r="Q483"/>
  <c r="J191" i="5"/>
  <c r="P191" s="1"/>
  <c r="GN92" i="1"/>
  <c r="GM92"/>
  <c r="Y197"/>
  <c r="AL178"/>
  <c r="G1064" i="5"/>
  <c r="G1067"/>
  <c r="J95"/>
  <c r="P95" s="1"/>
  <c r="GN71" i="1"/>
  <c r="GM71"/>
  <c r="J498" i="5"/>
  <c r="P498" s="1"/>
  <c r="GN250" i="1"/>
  <c r="GM250"/>
  <c r="J437" i="5"/>
  <c r="P437" s="1"/>
  <c r="GO190" i="1"/>
  <c r="GM190"/>
  <c r="R26"/>
  <c r="F43"/>
  <c r="J128" i="5"/>
  <c r="P128" s="1"/>
  <c r="GN78" i="1"/>
  <c r="GM78"/>
  <c r="J558" i="5"/>
  <c r="P558" s="1"/>
  <c r="GN264" i="1"/>
  <c r="GM264"/>
  <c r="J647" i="5"/>
  <c r="P647" s="1"/>
  <c r="GO288" i="1"/>
  <c r="GM288"/>
  <c r="AD62"/>
  <c r="Q155"/>
  <c r="P245"/>
  <c r="F351"/>
  <c r="P412"/>
  <c r="BE26"/>
  <c r="AR35"/>
  <c r="O439"/>
  <c r="F451"/>
  <c r="AD245"/>
  <c r="Q348"/>
  <c r="T22"/>
  <c r="T547"/>
  <c r="F539"/>
  <c r="J882" i="5"/>
  <c r="P882" s="1"/>
  <c r="GM374" i="1"/>
  <c r="AB391"/>
  <c r="AK178"/>
  <c r="X197"/>
  <c r="G466" i="5"/>
  <c r="AB155" i="1"/>
  <c r="G469" i="5"/>
  <c r="J816"/>
  <c r="P816" s="1"/>
  <c r="GO336" i="1"/>
  <c r="GM336"/>
  <c r="O26"/>
  <c r="F37"/>
  <c r="J509" i="5"/>
  <c r="P509" s="1"/>
  <c r="GO251" i="1"/>
  <c r="GM251"/>
  <c r="J158" i="5"/>
  <c r="P158" s="1"/>
  <c r="GN85" i="1"/>
  <c r="GM85"/>
  <c r="J1020" i="5"/>
  <c r="P1020" s="1"/>
  <c r="GM474" i="1"/>
  <c r="BE483" s="1"/>
  <c r="AB483"/>
  <c r="GP474"/>
  <c r="BH483" s="1"/>
  <c r="J106" i="5"/>
  <c r="P106" s="1"/>
  <c r="GN72" i="1"/>
  <c r="GM72"/>
  <c r="G47" i="5"/>
  <c r="BH439" i="1"/>
  <c r="AU449"/>
  <c r="AR449"/>
  <c r="BE439"/>
  <c r="Y26"/>
  <c r="F53"/>
  <c r="AQ22"/>
  <c r="AQ547"/>
  <c r="F532"/>
  <c r="R245"/>
  <c r="F356"/>
  <c r="R412"/>
  <c r="J903" i="5"/>
  <c r="P903" s="1"/>
  <c r="GN379" i="1"/>
  <c r="BF391" s="1"/>
  <c r="GM379"/>
  <c r="J699" i="5"/>
  <c r="P699" s="1"/>
  <c r="GN301" i="1"/>
  <c r="GM301"/>
  <c r="U18"/>
  <c r="F561"/>
  <c r="X472"/>
  <c r="F500"/>
  <c r="AL245"/>
  <c r="Y348"/>
  <c r="F409"/>
  <c r="Y371"/>
  <c r="J483" i="5"/>
  <c r="P483" s="1"/>
  <c r="GN247" i="1"/>
  <c r="GM247"/>
  <c r="AB348"/>
  <c r="AD371"/>
  <c r="Q391"/>
  <c r="F52"/>
  <c r="X26"/>
  <c r="AP371"/>
  <c r="F396"/>
  <c r="AP412"/>
  <c r="Q197"/>
  <c r="AD178"/>
  <c r="R62"/>
  <c r="F163"/>
  <c r="R218"/>
  <c r="R526" s="1"/>
  <c r="Y472"/>
  <c r="F501"/>
  <c r="S241"/>
  <c r="F421"/>
  <c r="BF197"/>
  <c r="BG155"/>
  <c r="F205"/>
  <c r="R178"/>
  <c r="J826" i="5"/>
  <c r="P826" s="1"/>
  <c r="GN337" i="1"/>
  <c r="GM337"/>
  <c r="AP197"/>
  <c r="BC178"/>
  <c r="J422" i="5"/>
  <c r="P422" s="1"/>
  <c r="GO187" i="1"/>
  <c r="GM187"/>
  <c r="S62"/>
  <c r="F164"/>
  <c r="S218"/>
  <c r="P435"/>
  <c r="F507"/>
  <c r="J778" i="5"/>
  <c r="P778" s="1"/>
  <c r="GN328" i="1"/>
  <c r="GM328"/>
  <c r="J539" i="5"/>
  <c r="P539" s="1"/>
  <c r="GN258" i="1"/>
  <c r="GM258"/>
  <c r="AL62"/>
  <c r="Y155"/>
  <c r="F513"/>
  <c r="S435"/>
  <c r="F466"/>
  <c r="X504"/>
  <c r="X439"/>
  <c r="J269" i="5"/>
  <c r="P269" s="1"/>
  <c r="GN118" i="1"/>
  <c r="GM118"/>
  <c r="J637" i="5"/>
  <c r="P637" s="1"/>
  <c r="GO283" i="1"/>
  <c r="GM283"/>
  <c r="J807" i="5"/>
  <c r="P807" s="1"/>
  <c r="GO335" i="1"/>
  <c r="GM335"/>
  <c r="J942" i="5"/>
  <c r="P942" s="1"/>
  <c r="GO386" i="1"/>
  <c r="BG391" s="1"/>
  <c r="GM386"/>
  <c r="Y504"/>
  <c r="Y439"/>
  <c r="F467"/>
  <c r="P178"/>
  <c r="F200"/>
  <c r="AK245"/>
  <c r="X348"/>
  <c r="AK62"/>
  <c r="X155"/>
  <c r="J569" i="5"/>
  <c r="P569" s="1"/>
  <c r="GN265" i="1"/>
  <c r="GM265"/>
  <c r="J395" i="5"/>
  <c r="P395" s="1"/>
  <c r="GO180" i="1"/>
  <c r="AB197"/>
  <c r="GM180"/>
  <c r="AS26"/>
  <c r="F45"/>
  <c r="G959" i="5"/>
  <c r="BE197" i="1" l="1"/>
  <c r="BE348"/>
  <c r="BE245" s="1"/>
  <c r="BF155"/>
  <c r="BF62" s="1"/>
  <c r="BE155"/>
  <c r="BE62" s="1"/>
  <c r="AR155"/>
  <c r="BG371"/>
  <c r="AT391"/>
  <c r="F521"/>
  <c r="X435"/>
  <c r="J1064" i="5"/>
  <c r="J1067"/>
  <c r="AR26" i="1"/>
  <c r="F54"/>
  <c r="BG62"/>
  <c r="AT155"/>
  <c r="AP241"/>
  <c r="F417"/>
  <c r="AB245"/>
  <c r="O348"/>
  <c r="BF371"/>
  <c r="AS391"/>
  <c r="AR439"/>
  <c r="F468"/>
  <c r="BE472"/>
  <c r="AR483"/>
  <c r="F214"/>
  <c r="X178"/>
  <c r="Q245"/>
  <c r="F355"/>
  <c r="Q412"/>
  <c r="Y178"/>
  <c r="F215"/>
  <c r="Q472"/>
  <c r="F490"/>
  <c r="Q504"/>
  <c r="J383" i="5"/>
  <c r="J959"/>
  <c r="AR348" i="1"/>
  <c r="AU439"/>
  <c r="F461"/>
  <c r="BE178"/>
  <c r="AR197"/>
  <c r="X62"/>
  <c r="F172"/>
  <c r="X218"/>
  <c r="F522"/>
  <c r="Y435"/>
  <c r="S58"/>
  <c r="F227"/>
  <c r="S526"/>
  <c r="R58"/>
  <c r="F226"/>
  <c r="Q178"/>
  <c r="F204"/>
  <c r="J962" i="5"/>
  <c r="J867"/>
  <c r="AB472" i="1"/>
  <c r="O483"/>
  <c r="P241"/>
  <c r="F415"/>
  <c r="P58"/>
  <c r="F221"/>
  <c r="P526"/>
  <c r="W22"/>
  <c r="F542"/>
  <c r="W547"/>
  <c r="V18"/>
  <c r="F562"/>
  <c r="J469" i="5"/>
  <c r="J466"/>
  <c r="BE391" i="1"/>
  <c r="AB178"/>
  <c r="O197"/>
  <c r="X245"/>
  <c r="X412"/>
  <c r="F365"/>
  <c r="Y62"/>
  <c r="F173"/>
  <c r="Y218"/>
  <c r="AS197"/>
  <c r="BF178"/>
  <c r="AB62"/>
  <c r="O155"/>
  <c r="R22"/>
  <c r="F534"/>
  <c r="R547"/>
  <c r="F202"/>
  <c r="AP178"/>
  <c r="AP218"/>
  <c r="F398"/>
  <c r="Q371"/>
  <c r="Y245"/>
  <c r="Y412"/>
  <c r="F366"/>
  <c r="R241"/>
  <c r="F420"/>
  <c r="AQ18"/>
  <c r="F553"/>
  <c r="BH472"/>
  <c r="AU483"/>
  <c r="AU504" s="1"/>
  <c r="O391"/>
  <c r="AB371"/>
  <c r="T18"/>
  <c r="F560"/>
  <c r="Q62"/>
  <c r="Q218"/>
  <c r="F162"/>
  <c r="BG197"/>
  <c r="BF348"/>
  <c r="BG348"/>
  <c r="AS155" l="1"/>
  <c r="F516"/>
  <c r="AU435"/>
  <c r="AU526"/>
  <c r="AP58"/>
  <c r="F223"/>
  <c r="AP526"/>
  <c r="BG245"/>
  <c r="AT348"/>
  <c r="Q58"/>
  <c r="F225"/>
  <c r="Q526"/>
  <c r="R18"/>
  <c r="F555"/>
  <c r="AR391"/>
  <c r="BE371"/>
  <c r="P22"/>
  <c r="F529"/>
  <c r="P547"/>
  <c r="F502"/>
  <c r="AR472"/>
  <c r="F402"/>
  <c r="AT371"/>
  <c r="AS62"/>
  <c r="AS218"/>
  <c r="F165"/>
  <c r="AR504"/>
  <c r="BF245"/>
  <c r="AS348"/>
  <c r="O371"/>
  <c r="F393"/>
  <c r="F199"/>
  <c r="O178"/>
  <c r="W18"/>
  <c r="F563"/>
  <c r="F485"/>
  <c r="O472"/>
  <c r="O504"/>
  <c r="S22"/>
  <c r="F535"/>
  <c r="S547"/>
  <c r="AR178"/>
  <c r="F216"/>
  <c r="F401"/>
  <c r="AS371"/>
  <c r="Y58"/>
  <c r="F236"/>
  <c r="Y526"/>
  <c r="X241"/>
  <c r="F429"/>
  <c r="Q241"/>
  <c r="F419"/>
  <c r="O245"/>
  <c r="F350"/>
  <c r="O412"/>
  <c r="AT62"/>
  <c r="F166"/>
  <c r="Y241"/>
  <c r="F430"/>
  <c r="O62"/>
  <c r="O218"/>
  <c r="F157"/>
  <c r="AT197"/>
  <c r="BG178"/>
  <c r="AU472"/>
  <c r="F495"/>
  <c r="AS178"/>
  <c r="F207"/>
  <c r="X58"/>
  <c r="F235"/>
  <c r="X526"/>
  <c r="AR245"/>
  <c r="F367"/>
  <c r="AR412"/>
  <c r="Q435"/>
  <c r="F511"/>
  <c r="AR62"/>
  <c r="F174"/>
  <c r="AR218"/>
  <c r="F506" l="1"/>
  <c r="F524" s="1"/>
  <c r="J1069" i="5" s="1"/>
  <c r="O435" i="1"/>
  <c r="AR241"/>
  <c r="F431"/>
  <c r="O241"/>
  <c r="F414"/>
  <c r="AR435"/>
  <c r="F523"/>
  <c r="P18"/>
  <c r="F550"/>
  <c r="F410"/>
  <c r="AR371"/>
  <c r="AP22"/>
  <c r="F531"/>
  <c r="AP547"/>
  <c r="O58"/>
  <c r="F220"/>
  <c r="O526"/>
  <c r="F237"/>
  <c r="AR58"/>
  <c r="AR526"/>
  <c r="AT178"/>
  <c r="F208"/>
  <c r="Y22"/>
  <c r="Y547"/>
  <c r="F544"/>
  <c r="Q22"/>
  <c r="F533"/>
  <c r="Q547"/>
  <c r="AU22"/>
  <c r="F538"/>
  <c r="AU547"/>
  <c r="X22"/>
  <c r="F543"/>
  <c r="X547"/>
  <c r="S18"/>
  <c r="F556"/>
  <c r="AS245"/>
  <c r="F358"/>
  <c r="AS412"/>
  <c r="AS58"/>
  <c r="F228"/>
  <c r="AS526"/>
  <c r="AT245"/>
  <c r="F359"/>
  <c r="AT412"/>
  <c r="AT218"/>
  <c r="F423" l="1"/>
  <c r="AT241"/>
  <c r="O22"/>
  <c r="F528"/>
  <c r="O547"/>
  <c r="AR22"/>
  <c r="F545"/>
  <c r="AR547"/>
  <c r="AT58"/>
  <c r="F229"/>
  <c r="AT526"/>
  <c r="AS22"/>
  <c r="AS547"/>
  <c r="F536"/>
  <c r="X18"/>
  <c r="F564"/>
  <c r="F568" s="1"/>
  <c r="J1074" i="5" s="1"/>
  <c r="AP18" i="1"/>
  <c r="F552"/>
  <c r="Q18"/>
  <c r="F554"/>
  <c r="Y18"/>
  <c r="F565"/>
  <c r="F569" s="1"/>
  <c r="J1075" i="5" s="1"/>
  <c r="AS241" i="1"/>
  <c r="F422"/>
  <c r="AU18"/>
  <c r="F559"/>
  <c r="O18" l="1"/>
  <c r="F549"/>
  <c r="F567" s="1"/>
  <c r="AS18"/>
  <c r="F557"/>
  <c r="AT22"/>
  <c r="F537"/>
  <c r="AT547"/>
  <c r="AR18"/>
  <c r="F566"/>
  <c r="J1073" i="5" l="1"/>
  <c r="F570" i="1"/>
  <c r="AT18"/>
  <c r="F558"/>
  <c r="J1076" i="5" l="1"/>
  <c r="F571" i="1"/>
  <c r="J1077" i="5" l="1"/>
  <c r="F572" i="1"/>
  <c r="J1078" i="5" s="1"/>
  <c r="F573" i="1" l="1"/>
  <c r="J1079" i="5" s="1"/>
</calcChain>
</file>

<file path=xl/sharedStrings.xml><?xml version="1.0" encoding="utf-8"?>
<sst xmlns="http://schemas.openxmlformats.org/spreadsheetml/2006/main" count="23140" uniqueCount="1313">
  <si>
    <t>Smeta.RU  (495) 974-1589</t>
  </si>
  <si>
    <t>_PS_</t>
  </si>
  <si>
    <t>Smeta.RU</t>
  </si>
  <si>
    <t/>
  </si>
  <si>
    <t>Новый объект</t>
  </si>
  <si>
    <t>Устройство и пусконаладка системы кондиционирования</t>
  </si>
  <si>
    <t>Сметные нормы списания</t>
  </si>
  <si>
    <t>Коды ценников</t>
  </si>
  <si>
    <t>Федеральная сметно-нормативная база (ФСНБ)</t>
  </si>
  <si>
    <t>ТР для Версии 8: Центральные регионы (с учетом п-ма 2536-ИП/12/ГС от 27.11.12)</t>
  </si>
  <si>
    <t>ФЕР-2001</t>
  </si>
  <si>
    <t>Поправки  для НБ 2001 года  в ред. 2009 года от 29.03.2011</t>
  </si>
  <si>
    <t>Новая локальная смета</t>
  </si>
  <si>
    <t>Новый раздел</t>
  </si>
  <si>
    <t>Устройство фунтамента под монтаж чиллерных установок</t>
  </si>
  <si>
    <t>1</t>
  </si>
  <si>
    <t>05-01-011-2</t>
  </si>
  <si>
    <t>Погружение дизель-молотом копровой установки на базе трактора стальных свай шпунтового ряда массой 1 м до 50 кг, длиной до 8 м в грунты группы 2</t>
  </si>
  <si>
    <t>1 т свай</t>
  </si>
  <si>
    <t>ФЕР05-01-011-2 пр.№ 253 от 17 ноября 2008 г</t>
  </si>
  <si>
    <t>Общестроительные работы</t>
  </si>
  <si>
    <t>Свайные работы</t>
  </si>
  <si>
    <t>ФЕР-05</t>
  </si>
  <si>
    <t>*0,85</t>
  </si>
  <si>
    <t>*0,8</t>
  </si>
  <si>
    <t>1,1</t>
  </si>
  <si>
    <t>Цена поставщика</t>
  </si>
  <si>
    <t>Свая винтовая СВС-219 (Цена без НДС 8092,33/6,32)</t>
  </si>
  <si>
    <t>шт.</t>
  </si>
  <si>
    <t>занесена вручную</t>
  </si>
  <si>
    <t>1,2</t>
  </si>
  <si>
    <t>Оголовок сваи (Цена без НДС 211,86/6,32)</t>
  </si>
  <si>
    <t>1,3</t>
  </si>
  <si>
    <t>Балка двутавровая №20 (Цена без НДС 22881,36/6,32)</t>
  </si>
  <si>
    <t>т</t>
  </si>
  <si>
    <t>тонна</t>
  </si>
  <si>
    <t>2</t>
  </si>
  <si>
    <t>05-01-062-1</t>
  </si>
  <si>
    <t>Бетонирование свай</t>
  </si>
  <si>
    <t>1 м3 конструктивного объема свай</t>
  </si>
  <si>
    <t>ФЕР05-01-062-1 пр.№ 253 от 17 ноября 2008 г</t>
  </si>
  <si>
    <t>3</t>
  </si>
  <si>
    <t>Бетон М300 (Цена без НДС 3475/6,32)</t>
  </si>
  <si>
    <t>м3</t>
  </si>
  <si>
    <t>Материалы строительные</t>
  </si>
  <si>
    <t>Материалы, изделия и конструкции</t>
  </si>
  <si>
    <t>материалы (03)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</si>
  <si>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</si>
  <si>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</si>
  <si>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</si>
  <si>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</si>
  <si>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</si>
  <si>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</si>
  <si>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</si>
  <si>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</si>
  <si>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ОборудЗак</t>
  </si>
  <si>
    <t>Стоимость оборудования заказчика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</si>
  <si>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</si>
  <si>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</si>
  <si>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</si>
  <si>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</si>
  <si>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</si>
  <si>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</si>
  <si>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</si>
  <si>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</si>
  <si>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</si>
  <si>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</si>
  <si>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</si>
  <si>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</si>
  <si>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</si>
  <si>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</si>
  <si>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</si>
  <si>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</si>
  <si>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</si>
  <si>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</si>
  <si>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</si>
  <si>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</si>
  <si>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</si>
  <si>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</si>
  <si>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</si>
  <si>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</si>
  <si>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</si>
  <si>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</si>
  <si>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Система кондиционирования. Строение 1.</t>
  </si>
  <si>
    <t>Новый подраздел</t>
  </si>
  <si>
    <t>Монтаж системы кондиционирования</t>
  </si>
  <si>
    <t>4</t>
  </si>
  <si>
    <t>18-04-002-8</t>
  </si>
  <si>
    <t>Установка баков конденсационных вместимостью до 2 м3</t>
  </si>
  <si>
    <t>1 бак</t>
  </si>
  <si>
    <t>ФЕР18-04-002-8 пр.№ 253 от 17 ноября 2008 г</t>
  </si>
  <si>
    <t>Отопление - внутренние устройства</t>
  </si>
  <si>
    <t>ФЕР-18</t>
  </si>
  <si>
    <t>5</t>
  </si>
  <si>
    <t>Мембранный расширительный бак 0,2м3 (цена=15871/1,18/6,32)</t>
  </si>
  <si>
    <t>Перевозка грузов жел./дор. транспортом</t>
  </si>
  <si>
    <t>Перевозка грузов , Железнодорожные перевозки ( ФССЦпр- 2011, раздел 5 )</t>
  </si>
  <si>
    <t>ФССЦ 2011 жд</t>
  </si>
  <si>
    <t>6</t>
  </si>
  <si>
    <t>Бак накопительный 200л (цена=29419/1,18/6,32)</t>
  </si>
  <si>
    <t>7</t>
  </si>
  <si>
    <t>18-04-003-1</t>
  </si>
  <si>
    <t>Установка поддонов металлических для баков вместимостью до 2 м3</t>
  </si>
  <si>
    <t>1 поддон</t>
  </si>
  <si>
    <t>ФЕР18-04-003-1 пр.№ 253 от 17 ноября 2008 г</t>
  </si>
  <si>
    <t>8</t>
  </si>
  <si>
    <t>м12-07-001-1</t>
  </si>
  <si>
    <t>Трубная проводка из водогазопроводных труб углеродистых и низколегированных сталей на соединениях разъемных, диаметр условного прохода 25 мм</t>
  </si>
  <si>
    <t>1000 м</t>
  </si>
  <si>
    <t>ФЕРм12-07-001-1 пр.№321 от 4 августа 2009 г</t>
  </si>
  <si>
    <t>1000 М</t>
  </si>
  <si>
    <t>Монтажные работы</t>
  </si>
  <si>
    <t>Технологические трубопроводы</t>
  </si>
  <si>
    <t>мФЕР-12</t>
  </si>
  <si>
    <t>8,1</t>
  </si>
  <si>
    <t>103-0051</t>
  </si>
  <si>
    <t>Трубы стальные сварные водогазопроводные с резьбой оцинкованные обыкновенные, диаметр условного прохода 25 мм, толщина стенки 3,2 мм</t>
  </si>
  <si>
    <t>м</t>
  </si>
  <si>
    <t>ФССЦ (2010) ч.1, раздел03, поз.0051</t>
  </si>
  <si>
    <t>8,2</t>
  </si>
  <si>
    <t>103-0050</t>
  </si>
  <si>
    <t>Трубы стальные сварные водогазопроводные с резьбой оцинкованные обыкновенные, диаметр условного прохода 20 мм, толщина стенки 2,8 мм</t>
  </si>
  <si>
    <t>ФССЦ (2010) ч.1, раздел03, поз.0050</t>
  </si>
  <si>
    <t>9</t>
  </si>
  <si>
    <t>16-07-005-1</t>
  </si>
  <si>
    <t>Гидравлическое испытание трубопроводов систем отопления, водопровода и горячего водоснабжения диаметром до 50 мм</t>
  </si>
  <si>
    <t>100 м трубопровода</t>
  </si>
  <si>
    <t>ФЕР16-07-005-1 пр.№ 253 от 17 ноября 2008 г</t>
  </si>
  <si>
    <t>Трубопроводы внутренние</t>
  </si>
  <si>
    <t>ФЕР-16</t>
  </si>
  <si>
    <t>10</t>
  </si>
  <si>
    <t>16-02-005-3</t>
  </si>
  <si>
    <t>Прокладка трубопроводов отопления и водоснабжения из стальных электросварных труб диаметром 65 мм</t>
  </si>
  <si>
    <t>ФЕР16-02-005-3 пр.№ 253 от 17 ноября 2008 г</t>
  </si>
  <si>
    <t>10,1</t>
  </si>
  <si>
    <t>302-1317</t>
  </si>
  <si>
    <t>Трубопроводы из стальных электросварных труб с гильзами для отопления и водоснабжения, наружный диаметр 57 мм, толщина стенки 3,5 мм</t>
  </si>
  <si>
    <t>ФССЦ (2010) ч.3, раздел02, поз.1317</t>
  </si>
  <si>
    <t>10,2</t>
  </si>
  <si>
    <t>201-1113</t>
  </si>
  <si>
    <t>Конструкции металлические (седло под трубопроводы, хомуты или подвески)</t>
  </si>
  <si>
    <t>ФССЦ (2010) ч.2, раздел01, поз.1113</t>
  </si>
  <si>
    <t>08-1-1</t>
  </si>
  <si>
    <t>ФЕР-09</t>
  </si>
  <si>
    <t>11</t>
  </si>
  <si>
    <t>16-02-005-4</t>
  </si>
  <si>
    <t>Прокладка трубопроводов отопления и водоснабжения из стальных электросварных труб диаметром 80 мм</t>
  </si>
  <si>
    <t>ФЕР16-02-005-4 пр.№ 253 от 17 ноября 2008 г</t>
  </si>
  <si>
    <t>11,1</t>
  </si>
  <si>
    <t>302-1318</t>
  </si>
  <si>
    <t>Трубопроводы из стальных электросварных труб с гильзами для отопления и водоснабжения, наружный диаметр 76 мм, толщина стенки 3,5 мм</t>
  </si>
  <si>
    <t>ФССЦ (2010) ч.3, раздел02, поз.1318</t>
  </si>
  <si>
    <t>11,2</t>
  </si>
  <si>
    <t>12</t>
  </si>
  <si>
    <t>16-02-005-5</t>
  </si>
  <si>
    <t>Прокладка трубопроводов отопления и водоснабжения из стальных электросварных труб диаметром 100 мм</t>
  </si>
  <si>
    <t>ФЕР16-02-005-5 пр.№ 253 от 17 ноября 2008 г</t>
  </si>
  <si>
    <t>12,1</t>
  </si>
  <si>
    <t>302-1319</t>
  </si>
  <si>
    <t>Трубопроводы из стальных электросварных труб с гильзами для отопления и водоснабжения, наружный диаметр 89 мм, толщина стенки 3,5 мм</t>
  </si>
  <si>
    <t>ФССЦ (2010) ч.3, раздел02, поз.1319</t>
  </si>
  <si>
    <t>12,2</t>
  </si>
  <si>
    <t>13</t>
  </si>
  <si>
    <t>16-07-005-2</t>
  </si>
  <si>
    <t>Гидравлическое испытание трубопроводов систем отопления, водопровода и горячего водоснабжения диаметром до 100 мм</t>
  </si>
  <si>
    <t>ФЕР16-07-005-2 пр.№ 253 от 17 ноября 2008 г</t>
  </si>
  <si>
    <t>14</t>
  </si>
  <si>
    <t>16-02-005-6</t>
  </si>
  <si>
    <t>Прокладка трубопроводов отопления и водоснабжения из стальных электросварных труб диаметром 125 мм</t>
  </si>
  <si>
    <t>ФЕР16-02-005-6 пр.№ 253 от 17 ноября 2008 г</t>
  </si>
  <si>
    <t>14,1</t>
  </si>
  <si>
    <t>302-1320</t>
  </si>
  <si>
    <t>Трубопроводы из стальных электросварных труб с гильзами для отопления и водоснабжения, наружный диаметр 108 мм, толщина стенки 4 мм</t>
  </si>
  <si>
    <t>ФССЦ (2010) ч.3, раздел02, поз.1320</t>
  </si>
  <si>
    <t>14,2</t>
  </si>
  <si>
    <t>15</t>
  </si>
  <si>
    <t>16-02-005-7</t>
  </si>
  <si>
    <t>Прокладка трубопроводов отопления и водоснабжения из стальных электросварных труб диаметром 150 мм</t>
  </si>
  <si>
    <t>ФЕР16-02-005-7 пр.№ 253 от 17 ноября 2008 г</t>
  </si>
  <si>
    <t>15,1</t>
  </si>
  <si>
    <t>302-1321</t>
  </si>
  <si>
    <t>Трубопроводы из стальных электросварных труб с гильзами для отопления и водоснабжения, наружный диаметр 133 мм, толщина стенки 4 мм</t>
  </si>
  <si>
    <t>ФССЦ (2010) ч.3, раздел02, поз.1321</t>
  </si>
  <si>
    <t>15,2</t>
  </si>
  <si>
    <t>16</t>
  </si>
  <si>
    <t>16-02-005-8</t>
  </si>
  <si>
    <t>Прокладка трубопроводов отопления и водоснабжения из стальных электросварных труб диаметром 200 мм</t>
  </si>
  <si>
    <t>ФЕР16-02-005-8 пр.№ 253 от 17 ноября 2008 г</t>
  </si>
  <si>
    <t>16,1</t>
  </si>
  <si>
    <t>302-1322</t>
  </si>
  <si>
    <t>Трубопроводы из стальных электросварных труб с гильзами для отопления и водоснабжения, наружный диаметр 159 мм, толщина стенки 4 мм</t>
  </si>
  <si>
    <t>ФССЦ (2010) ч.3, раздел02, поз.1322</t>
  </si>
  <si>
    <t>16,2</t>
  </si>
  <si>
    <t>17</t>
  </si>
  <si>
    <t>16-07-005-3</t>
  </si>
  <si>
    <t>Гидравлическое испытание трубопроводов систем отопления, водопровода и горячего водоснабжения диаметром до 200 мм</t>
  </si>
  <si>
    <t>ФЕР16-07-005-3 пр.№ 253 от 17 ноября 2008 г</t>
  </si>
  <si>
    <t>18</t>
  </si>
  <si>
    <t>16-05-001-2</t>
  </si>
  <si>
    <t>Установка вентилей, задвижек, затворов, клапанов обратных, кранов проходных на трубопроводах из стальных труб диаметром до 50 мм</t>
  </si>
  <si>
    <t>1  ШТ.</t>
  </si>
  <si>
    <t>ФЕР16-05-001-2 пр.№ 253 от 17 ноября 2008 г</t>
  </si>
  <si>
    <t>18,1</t>
  </si>
  <si>
    <t>302-1161</t>
  </si>
  <si>
    <t>Вентили динамические балансировочные для систем отопления, теплоснабжения, холодоснабжения BROEN BALLOREX типа М, давлением 1,0 МПа (10 кгс/см2), диаметром 15 мм</t>
  </si>
  <si>
    <t>ФССЦ (2011) 302-1161, пр. №629 от 29 декабря 2011 г.</t>
  </si>
  <si>
    <t>18,2</t>
  </si>
  <si>
    <t>302-1162</t>
  </si>
  <si>
    <t>Вентили динамические балансировочные для систем отопления, теплоснабжения, холодоснабжения BROEN BALLOREX типа М, давлением 1,0 МПа (10 кгс/см2), диаметром 20 мм</t>
  </si>
  <si>
    <t>ФССЦ (2011) 302-1162, пр. №629 от 29 декабря 2011 г.</t>
  </si>
  <si>
    <t>18,3</t>
  </si>
  <si>
    <t>302-1164</t>
  </si>
  <si>
    <t>Вентили динамические балансировочные для систем отопления, теплоснабжения, холодоснабжения BROEN BALLOREX типа М, давлением 1,0 МПа (10 кгс/см2), диаметром 50 мм</t>
  </si>
  <si>
    <t>ФССЦ (2011) 302-1164, пр. №629 от 29 декабря 2011 г.</t>
  </si>
  <si>
    <t>18,4</t>
  </si>
  <si>
    <t>301-4520</t>
  </si>
  <si>
    <t>Клапаны предохранительные пружинные фланцевые без приспособления для принудительного открытия СППК4 (17с14нж), давлением 4,0 МПа (40 кгс/см2), сталь 20Л, диаметром 25 мм</t>
  </si>
  <si>
    <t>ФССЦ (2010) 301-4520, пр. №359 от 3 августа 2010 г.</t>
  </si>
  <si>
    <t>Материалы и конструкции ( строительные ) по ценникам и каталогом</t>
  </si>
  <si>
    <t>ФССЦст</t>
  </si>
  <si>
    <t>18,5</t>
  </si>
  <si>
    <t>302-0042</t>
  </si>
  <si>
    <t>Краны со штуцером и пробкой (сливные) 1/2</t>
  </si>
  <si>
    <t>ФССЦ (2010) 302-0042, пр. №359 от 3 августа 2010 г.</t>
  </si>
  <si>
    <t>18,6</t>
  </si>
  <si>
    <t>302-9009</t>
  </si>
  <si>
    <t>Арматура трубопроводная фланцевая</t>
  </si>
  <si>
    <t>ФССЦ (2010) ч.3, раздел02, поз.9009</t>
  </si>
  <si>
    <t>19</t>
  </si>
  <si>
    <t>16-05-001-3</t>
  </si>
  <si>
    <t>Установка вентилей, задвижек, затворов, клапанов обратных, кранов проходных на трубопроводах из стальных труб диаметром до 100 мм</t>
  </si>
  <si>
    <t>ФЕР16-05-001-3 пр.№ 253 от 17 ноября 2008 г</t>
  </si>
  <si>
    <t>19,1</t>
  </si>
  <si>
    <t>20</t>
  </si>
  <si>
    <t>Перепускной клапан Ду 100, РМ 512 (цена=309925/1,18/6,32)</t>
  </si>
  <si>
    <t>21</t>
  </si>
  <si>
    <t>м12-14-001-1</t>
  </si>
  <si>
    <t>Вентиль латунный запорный теплый низкого давления, диаметр условного прохода 25 мм</t>
  </si>
  <si>
    <t>100 шт.</t>
  </si>
  <si>
    <t>ФЕРм12-14-001-1 пр.№321 от 4 августа 2009 г</t>
  </si>
  <si>
    <t>21,1</t>
  </si>
  <si>
    <t>301-1489</t>
  </si>
  <si>
    <t>Воздухоотводчик автоматический с наружным резьбовым присоединением Рр=1,0 МПа, Т max = 120 град С, D = 15 мм</t>
  </si>
  <si>
    <t>ФССЦ (2010) ч.3, раздел01, поз.1489</t>
  </si>
  <si>
    <t>21,2</t>
  </si>
  <si>
    <t>302-2213</t>
  </si>
  <si>
    <t>Краны шаровые BROEN BALLOMAX для теплоснабжения и охлаждения, с резьбовым присоединением, под редуктор или электропривод, давлением 4,0 МПа (40 кгс/см2), серии КШТ 60.100, диаметром 15 мм</t>
  </si>
  <si>
    <t>ФССЦ (2011) 302-2213, пр. №629 от 29 декабря 2011 г.</t>
  </si>
  <si>
    <t>21,3</t>
  </si>
  <si>
    <t>302-2214</t>
  </si>
  <si>
    <t>Краны шаровые BROEN BALLOMAX для теплоснабжения и охлаждения, с резьбовым присоединением, под редуктор или электропривод, давлением 4,0 МПа (40 кгс/см2), серии КШТ 60.100, диаметром 20 мм</t>
  </si>
  <si>
    <t>ФССЦ (2011) 302-2214, пр. №629 от 29 декабря 2011 г.</t>
  </si>
  <si>
    <t>21,4</t>
  </si>
  <si>
    <t>302-2215</t>
  </si>
  <si>
    <t>Краны шаровые BROEN BALLOMAX для теплоснабжения и охлаждения, с резьбовым присоединением, под редуктор или электропривод, давлением 4,0 МПа (40 кгс/см2), серии КШТ 60.100, диаметром 25 мм</t>
  </si>
  <si>
    <t>ФССЦ (2011) 302-2215, пр. №629 от 29 декабря 2011 г.</t>
  </si>
  <si>
    <t>22</t>
  </si>
  <si>
    <t>м12-14-001-3</t>
  </si>
  <si>
    <t>Вентиль латунный запорный теплый низкого давления, диаметр условного прохода 60 мм</t>
  </si>
  <si>
    <t>ФЕРм12-14-001-3 пр.№321 от 4 августа 2009 г</t>
  </si>
  <si>
    <t>22,1</t>
  </si>
  <si>
    <t>302-2218</t>
  </si>
  <si>
    <t>Краны шаровые BROEN BALLOMAX для теплоснабжения и охлаждения, с резьбовым присоединением, под редуктор или электропривод, давлением 4,0 МПа (40 кгс/см2), серии КШТ 60.100, диаметром 50 мм</t>
  </si>
  <si>
    <t>ФССЦ (2011) 302-2218, пр. №629 от 29 декабря 2011 г.</t>
  </si>
  <si>
    <t>23</t>
  </si>
  <si>
    <t>16-02-007-6</t>
  </si>
  <si>
    <t>Установка фланцевых соединений на стальных трубопроводах диаметром 150 мм</t>
  </si>
  <si>
    <t>1 соединение</t>
  </si>
  <si>
    <t>ФЕР16-02-007-6 пр.№ 253 от 17 ноября 2008 г</t>
  </si>
  <si>
    <t>23,1</t>
  </si>
  <si>
    <t>507-1266</t>
  </si>
  <si>
    <t>Фланцы стальные плоские приварные из стали 12Х18Н9Т, давлением 0,1 и 0,25 МПа (1 и 2,5 кгс/см2), диаметром 150 мм</t>
  </si>
  <si>
    <t>ФССЦ (2010) ч.5, раздел07, поз.1266</t>
  </si>
  <si>
    <t>Материалы монтажные</t>
  </si>
  <si>
    <t>Материалы и конструкции ( монтажные )  по ценникам и каталогам</t>
  </si>
  <si>
    <t>ФССЦм</t>
  </si>
  <si>
    <t>24</t>
  </si>
  <si>
    <t>16-05-001-5</t>
  </si>
  <si>
    <t>Установка вентилей, задвижек, затворов, клапанов обратных, кранов проходных на трубопроводах из стальных труб диаметром до 150 мм</t>
  </si>
  <si>
    <t>ФЕР16-05-001-5 пр.№ 253 от 17 ноября 2008 г</t>
  </si>
  <si>
    <t>24,1</t>
  </si>
  <si>
    <t>301-6603</t>
  </si>
  <si>
    <t>Затвор дисковый поворотный межфланцевый чугунный марки "Гранвел" ЗПВС-FL-3-E, диаметром 150 мм</t>
  </si>
  <si>
    <t>ФССЦ (2011) 301-6603 пр. №535 от 11 ноября 2011 г.</t>
  </si>
  <si>
    <t>24,2</t>
  </si>
  <si>
    <t>301-7381</t>
  </si>
  <si>
    <t>Клапан обратный межфланцевый двухстворчатый CV-16 диаметром 150 мм</t>
  </si>
  <si>
    <t>ФССЦ (2012) 301-7381, пр. №260 от 29 июня 2012 г.</t>
  </si>
  <si>
    <t>24,3</t>
  </si>
  <si>
    <t>301-6954</t>
  </si>
  <si>
    <t>Фильтры фланцевые BROEN V821М чугунные сетчатые, с магнитной вставкой и сливной пробкой, с фланцевым присоединением, давлением 1,6 МПа (16 кгс/см2), диаметром 150 мм</t>
  </si>
  <si>
    <t>ФССЦ (2011) 301-6954, пр. №629 от 29 декабря 2011 г.</t>
  </si>
  <si>
    <t>24,4</t>
  </si>
  <si>
    <t>301-3028</t>
  </si>
  <si>
    <t>Компенсатор резиновый антивибрационный диаметром 150 мм</t>
  </si>
  <si>
    <t>ФССЦ (2010) ч.3, раздел01, поз.3028</t>
  </si>
  <si>
    <t>25</t>
  </si>
  <si>
    <t>22-02-008-6</t>
  </si>
  <si>
    <t>Нанесение нормальной антикоррозионной изоляции из полимерных липких лент на стальные трубопроводы диаметром 200 мм</t>
  </si>
  <si>
    <t>1 км трубопровода</t>
  </si>
  <si>
    <t>ФЕР22-02-008-6 пр.№ 253 от 17 ноября 2008 г</t>
  </si>
  <si>
    <t>Водопровод - наружные сети</t>
  </si>
  <si>
    <t>ФЕР-22</t>
  </si>
  <si>
    <t>25,1</t>
  </si>
  <si>
    <t>101-2737</t>
  </si>
  <si>
    <t>Материал рулонный гидроизоляционный TERANAP 431 TP</t>
  </si>
  <si>
    <t>м2</t>
  </si>
  <si>
    <t>ФССЦ (2010) ч.1, раздел01, поз.2737</t>
  </si>
  <si>
    <t>26</t>
  </si>
  <si>
    <t>22-02-008-5</t>
  </si>
  <si>
    <t>Нанесение нормальной антикоррозионной изоляции из полимерных липких лент на стальные трубопроводы диаметром 150 мм</t>
  </si>
  <si>
    <t>ФЕР22-02-008-5 пр.№ 253 от 17 ноября 2008 г</t>
  </si>
  <si>
    <t>26,1</t>
  </si>
  <si>
    <t>27</t>
  </si>
  <si>
    <t>22-02-008-4</t>
  </si>
  <si>
    <t>Нанесение нормальной антикоррозионной изоляции из полимерных липких лент на стальные трубопроводы диаметром 125 мм</t>
  </si>
  <si>
    <t>ФЕР22-02-008-4 пр.№ 253 от 17 ноября 2008 г</t>
  </si>
  <si>
    <t>27,1</t>
  </si>
  <si>
    <t>28</t>
  </si>
  <si>
    <t>22-02-008-3</t>
  </si>
  <si>
    <t>Нанесение нормальной антикоррозионной изоляции из полимерных липких лент на стальные трубопроводы диаметром 100 мм</t>
  </si>
  <si>
    <t>ФЕР22-02-008-3 пр.№ 253 от 17 ноября 2008 г</t>
  </si>
  <si>
    <t>28,1</t>
  </si>
  <si>
    <t>29</t>
  </si>
  <si>
    <t>22-02-008-2</t>
  </si>
  <si>
    <t>Нанесение нормальной антикоррозионной изоляции из полимерных липких лент на стальные трубопроводы диаметром 75 мм</t>
  </si>
  <si>
    <t>ФЕР22-02-008-2 пр.№ 253 от 17 ноября 2008 г</t>
  </si>
  <si>
    <t>29,1</t>
  </si>
  <si>
    <t>30</t>
  </si>
  <si>
    <t>20-01-002-4</t>
  </si>
  <si>
    <t>Прокладка воздуховодов из листовой оцинкованной стали и алюминия класса П (плотные) толщиной 0,6 мм, диаметром до 250 мм</t>
  </si>
  <si>
    <t>100 м2 поверхности воздуховодов</t>
  </si>
  <si>
    <t>ФЕР20-01-002-4 пр.№ 339 от 13 июля 2011 г</t>
  </si>
  <si>
    <t>Вентиляция и кондиционирование</t>
  </si>
  <si>
    <t>ФЕР-20</t>
  </si>
  <si>
    <t>30,1</t>
  </si>
  <si>
    <t>301-4899</t>
  </si>
  <si>
    <t>Изделия фасонные для воздуховодов из оцинкованной стали с шиной и уголками толщиной 0,55 мм, периметром 500 мм</t>
  </si>
  <si>
    <t>ФССЦ (2010) 301-4899, пр. №359 от 3 августа 2010 г.</t>
  </si>
  <si>
    <t>30,2</t>
  </si>
  <si>
    <t>301-8151</t>
  </si>
  <si>
    <t>Воздуховоды типа SONODUCT (POLAR BEAR) звукопоглощающие теплоизолированные гибкие диаметром 254 мм</t>
  </si>
  <si>
    <t>ФССЦ (2010) 301-8151, пр. №359 от 3 августа 2010 г.</t>
  </si>
  <si>
    <t>31</t>
  </si>
  <si>
    <t>20-02-002-1</t>
  </si>
  <si>
    <t>Установка решеток жалюзийных площадью в свету до 0,5 м2</t>
  </si>
  <si>
    <t>1 решетка</t>
  </si>
  <si>
    <t>ФЕР20-02-002-1 пр.№ 253 от 17 ноября 2008 г</t>
  </si>
  <si>
    <t>31,1</t>
  </si>
  <si>
    <t>301-2664</t>
  </si>
  <si>
    <t>Решетки потолочные алюминиевые "АРКТОС" типа 4 АПР, размером 600х600 мм</t>
  </si>
  <si>
    <t>ФССЦ (2010) ч.3, раздел01, поз.2664</t>
  </si>
  <si>
    <t>32</t>
  </si>
  <si>
    <t>м12-01-163-1</t>
  </si>
  <si>
    <t>Трубопровод из винипластовых труб с применением готовых деталей, диаметр труб наружный 20-50 мм</t>
  </si>
  <si>
    <t>10 м</t>
  </si>
  <si>
    <t>ФЕРм12-01-163-1 пр.№321 от 4 августа 2009 г</t>
  </si>
  <si>
    <t>32,1</t>
  </si>
  <si>
    <t>302-3354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</si>
  <si>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</t>
  </si>
  <si>
    <t>ФССЦ (2012) 302-3354, пр. №260 от 29 июня 2012 г.</t>
  </si>
  <si>
    <t>32,2</t>
  </si>
  <si>
    <t>302-3355</t>
  </si>
  <si>
    <t>Трубопроводы напорные из полипропилена PPRS с гильзами и креплениями для холодного и горячего водоснабжения PN10 SDR 11, диаметром 25 мм, толщина стенки 2,3 мм</t>
  </si>
  <si>
    <t>ФССЦ (2012) 302-3355, пр. №260 от 29 июня 2012 г.</t>
  </si>
  <si>
    <t>32,3</t>
  </si>
  <si>
    <t>302-3356</t>
  </si>
  <si>
    <t>Трубопроводы напорные из полипропилена PPRS с гильзами и креплениями для холодного и горячего водоснабжения PN10 SDR 11, диаметром 32 мм, толщина стенки 2,9 мм</t>
  </si>
  <si>
    <t>ФССЦ (2012) 302-3356, пр. №260 от 29 июня 2012 г.</t>
  </si>
  <si>
    <t>32,4</t>
  </si>
  <si>
    <t>302-3357</t>
  </si>
  <si>
    <t>Трубопроводы напорные из полипропилена PPRS с гильзами и креплениями для холодного и горячего водоснабжения PN10 SDR 11, диаметром 40 мм, толщина стенки 3,7 мм</t>
  </si>
  <si>
    <t>ФССЦ (2012) 302-3357, пр. №260 от 29 июня 2012 г.</t>
  </si>
  <si>
    <t>32,5</t>
  </si>
  <si>
    <t>302-3358</t>
  </si>
  <si>
    <t>Трубопроводы напорные из полипропилена PPRS с гильзами и креплениями для холодного и горячего водоснабжения PN10 SDR 11, диаметром 50 мм, толщина стенки 4,6 мм</t>
  </si>
  <si>
    <t>ФССЦ (2012) 302-3358, пр. №260 от 29 июня 2012 г.</t>
  </si>
  <si>
    <t>33</t>
  </si>
  <si>
    <t>22-03-002-1</t>
  </si>
  <si>
    <t>Установка полиэтиленовых фасонных частей отводов, колен, патрубков, переходов</t>
  </si>
  <si>
    <t>10 фасонных частей</t>
  </si>
  <si>
    <t>ФЕР22-03-002-1 пр.№ 253 от 17 ноября 2008 г</t>
  </si>
  <si>
    <t>33,1</t>
  </si>
  <si>
    <t>507-5011</t>
  </si>
  <si>
    <t>Муфта полипропиленовая соединительная диаметром 50 мм</t>
  </si>
  <si>
    <t>ФССЦ (2010) 507-5011, пр. №359 от 3 августа 2010 г.</t>
  </si>
  <si>
    <t>33,2</t>
  </si>
  <si>
    <t>507-5009</t>
  </si>
  <si>
    <t>Муфта полипропиленовая соединительная диаметром 32 мм</t>
  </si>
  <si>
    <t>ФССЦ (2010) 507-5009, пр. №359 от 3 августа 2010 г.</t>
  </si>
  <si>
    <t>33,3</t>
  </si>
  <si>
    <t>507-5008</t>
  </si>
  <si>
    <t>Муфта полипропиленовая соединительная диаметром 25 мм</t>
  </si>
  <si>
    <t>ФССЦ (2010) 507-5008, пр. №359 от 3 августа 2010 г.</t>
  </si>
  <si>
    <t>33,4</t>
  </si>
  <si>
    <t>507-5050</t>
  </si>
  <si>
    <t>Муфта полипропиленовая комбинированная, с наружной резьбой, под ключ диаметром 32х1"</t>
  </si>
  <si>
    <t>ФССЦ (2010) 507-5050, пр. №359 от 3 августа 2010 г.</t>
  </si>
  <si>
    <t>33,5</t>
  </si>
  <si>
    <t>507-3176</t>
  </si>
  <si>
    <t>Угольник 90 град. полипропиленовый диаметром 50 мм</t>
  </si>
  <si>
    <t>ФССЦ (2012) 507-3176, пр. №260 от 29 июня 2012 г.</t>
  </si>
  <si>
    <t>33,6</t>
  </si>
  <si>
    <t>507-5003</t>
  </si>
  <si>
    <t>Угольник 90 град. полипропиленовый диаметром 32 мм</t>
  </si>
  <si>
    <t>ФССЦ (2012) 507-5003, пр. №260 от 29 июня 2012 г.</t>
  </si>
  <si>
    <t>33,7</t>
  </si>
  <si>
    <t>507-2631</t>
  </si>
  <si>
    <t>Штуцер длиной 200 мм</t>
  </si>
  <si>
    <t>ФССЦ (2010) ч.5, раздел07, поз.2631</t>
  </si>
  <si>
    <t>33,8</t>
  </si>
  <si>
    <t>507-0775</t>
  </si>
  <si>
    <t>Соединительная арматура трубопроводов, переход диаметром 90х75 мм</t>
  </si>
  <si>
    <t>10 шт.</t>
  </si>
  <si>
    <t>ФССЦ (2010) ч.5, раздел07, поз.0775</t>
  </si>
  <si>
    <t>34</t>
  </si>
  <si>
    <t>22-03-002-2</t>
  </si>
  <si>
    <t>Установка полиэтиленовых фасонных частей тройников</t>
  </si>
  <si>
    <t>ФЕР22-03-002-2 пр.№ 253 от 17 ноября 2008 г</t>
  </si>
  <si>
    <t>34,1</t>
  </si>
  <si>
    <t>507-3307</t>
  </si>
  <si>
    <t>Тройник полипропиленовый переходной диаметром 50х32х50 мм</t>
  </si>
  <si>
    <t>ФССЦ (2010) 507-3307, пр. №359 от 3 августа 2010 г.</t>
  </si>
  <si>
    <t>34,2</t>
  </si>
  <si>
    <t>507-0880</t>
  </si>
  <si>
    <t>Соединительная арматура трубопроводов: тройник прямой диаметром 90 мм</t>
  </si>
  <si>
    <t>ФССЦ (2010) ч.5, раздел07, поз.0880</t>
  </si>
  <si>
    <t>35</t>
  </si>
  <si>
    <t>18-07-001-3</t>
  </si>
  <si>
    <t>Установка манометров с трехходовым краном и трубкой-сифоном</t>
  </si>
  <si>
    <t>1 КОМПЛ.</t>
  </si>
  <si>
    <t>ФЕР18-07-001-3 пр.№ 253 от 17 ноября 2008 г</t>
  </si>
  <si>
    <t>35,1</t>
  </si>
  <si>
    <t>301-6692</t>
  </si>
  <si>
    <t>Трубка импульсная с присоединениями для манометра</t>
  </si>
  <si>
    <t>ФССЦ (2011) 301-6692, пр. №629 от 29 декабря 2011 г.</t>
  </si>
  <si>
    <t>36</t>
  </si>
  <si>
    <t>м20-01-056-1</t>
  </si>
  <si>
    <t>Клапан электропневматический или регулятор манометрический</t>
  </si>
  <si>
    <t>ФЕРм20-01-056-1 пр.№321 от 4 августа 2009 г</t>
  </si>
  <si>
    <t>Сигнализации на ж/д : оборудование сигнализации и блокировки</t>
  </si>
  <si>
    <t>мФЕР-20</t>
  </si>
  <si>
    <t>37</t>
  </si>
  <si>
    <t>Клапан игольчатый для манометров 1/2 (цена=1208/1,18/6,32)</t>
  </si>
  <si>
    <t>38</t>
  </si>
  <si>
    <t>18-07-001-4</t>
  </si>
  <si>
    <t>Установка термометров в оправе прямых и угловых</t>
  </si>
  <si>
    <t>ФЕР18-07-001-4 пр.№ 253 от 17 ноября 2008 г</t>
  </si>
  <si>
    <t>Монтаж оборудования</t>
  </si>
  <si>
    <t>39</t>
  </si>
  <si>
    <t>м07-01-035-1</t>
  </si>
  <si>
    <t>Агрегат или машина компрессорно-конденсаторная, масса 0,18 т</t>
  </si>
  <si>
    <t>ФЕРм07-01-035-1 пр.№321 от 4 августа 2009 г</t>
  </si>
  <si>
    <t>Компрессорное оборудование</t>
  </si>
  <si>
    <t>мФЕР-07</t>
  </si>
  <si>
    <t>40</t>
  </si>
  <si>
    <t>Фанкойл канальный 24,75 кВт с узлом обвязки (цена=79465/1,18/6,32)</t>
  </si>
  <si>
    <t>оборудование</t>
  </si>
  <si>
    <t>Оборудование по ценникам</t>
  </si>
  <si>
    <t>ОБОРУД.</t>
  </si>
  <si>
    <t>41</t>
  </si>
  <si>
    <t>Фанкойл канальный 4,2 кВт с узлом обвязки (цена=31108/1,18/6,32)</t>
  </si>
  <si>
    <t>42</t>
  </si>
  <si>
    <t>Фанкойл канальный 2,1 кВт с узлом обвязки (цена=23863/1,18/6,32)</t>
  </si>
  <si>
    <t>43</t>
  </si>
  <si>
    <t>Фанкойл канальный 1,45 кВт с узлом обвязки (цена=21103/1,18/6,32)</t>
  </si>
  <si>
    <t>44</t>
  </si>
  <si>
    <t>Пульт управления проводной для канального фанкойла (цена=2588/1,18/6,32)</t>
  </si>
  <si>
    <t>45</t>
  </si>
  <si>
    <t>Пленум нагнетания канального фанкойла (цена=2990/1,18/6,32)</t>
  </si>
  <si>
    <t>46</t>
  </si>
  <si>
    <t>м07-01-036-1</t>
  </si>
  <si>
    <t>Установка компрессорная оппозитная с приводом от электродвигателя, масса 9,3 т</t>
  </si>
  <si>
    <t>ФЕРм07-01-036-1 пр.№321 от 4 августа 2009 г</t>
  </si>
  <si>
    <t>47</t>
  </si>
  <si>
    <t>Чиллер Q=316кВт (цена=3558540/1,18/6,32)</t>
  </si>
  <si>
    <t>48</t>
  </si>
  <si>
    <t>Этиленгликоль 40% (цена=62100/1,18/6,32)</t>
  </si>
  <si>
    <t>49</t>
  </si>
  <si>
    <t>м07-04-027-1</t>
  </si>
  <si>
    <t>Агрегат вакуум-насосный поршневой ротационный водокольцевой, масса 0,3 т</t>
  </si>
  <si>
    <t>ФЕРм07-04-027-1 пр.№321 от 4 августа 2009 г</t>
  </si>
  <si>
    <t>50</t>
  </si>
  <si>
    <t>Циркуляционный насос 61м3/ч, 31м вод. ст. (цена=110630/1,18/6,32)</t>
  </si>
  <si>
    <t>51</t>
  </si>
  <si>
    <t>м06-03-021-1</t>
  </si>
  <si>
    <t>Деаэратор двухступенчатый, рабочее давление 0,0075-0,05 МПа, производительность 5 т/ч, вертикальный</t>
  </si>
  <si>
    <t>1 Т</t>
  </si>
  <si>
    <t>ФЕРм06-03-021-1 пр.№321 от 4 августа 2009 г</t>
  </si>
  <si>
    <t>Теплосиловое оборудование</t>
  </si>
  <si>
    <t>мФЕР-06</t>
  </si>
  <si>
    <t>52</t>
  </si>
  <si>
    <t>Станция подпитки 21м3 (цена=161288/1,18/6,32)</t>
  </si>
  <si>
    <t>53</t>
  </si>
  <si>
    <t>м08-03-572-4</t>
  </si>
  <si>
    <t>Блок управления шкафного исполнения или распределительный пункт (шкаф), устанавливаемый на стене, высота и ширина до 1200х1000 мм</t>
  </si>
  <si>
    <t>ФЕРм08-03-572-4 пр.№321 от 4 августа 2009 г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</si>
  <si>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</si>
  <si>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</si>
  <si>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54</t>
  </si>
  <si>
    <t>Щит управления (цена=189750/1,18/6,32)</t>
  </si>
  <si>
    <t>Монтаж системы кондиционирования. Строение 2.</t>
  </si>
  <si>
    <t>55</t>
  </si>
  <si>
    <t>56</t>
  </si>
  <si>
    <t>57</t>
  </si>
  <si>
    <t>58</t>
  </si>
  <si>
    <t>59</t>
  </si>
  <si>
    <t>59,1</t>
  </si>
  <si>
    <t>59,2</t>
  </si>
  <si>
    <t>60</t>
  </si>
  <si>
    <t>61</t>
  </si>
  <si>
    <t>61,1</t>
  </si>
  <si>
    <t>61,2</t>
  </si>
  <si>
    <t>62</t>
  </si>
  <si>
    <t>62,1</t>
  </si>
  <si>
    <t>62,2</t>
  </si>
  <si>
    <t>63</t>
  </si>
  <si>
    <t>63,1</t>
  </si>
  <si>
    <t>63,2</t>
  </si>
  <si>
    <t>64</t>
  </si>
  <si>
    <t>65</t>
  </si>
  <si>
    <t>65,1</t>
  </si>
  <si>
    <t>65,2</t>
  </si>
  <si>
    <t>66</t>
  </si>
  <si>
    <t>66,1</t>
  </si>
  <si>
    <t>66,2</t>
  </si>
  <si>
    <t>67</t>
  </si>
  <si>
    <t>67,1</t>
  </si>
  <si>
    <t>67,2</t>
  </si>
  <si>
    <t>68</t>
  </si>
  <si>
    <t>69</t>
  </si>
  <si>
    <t>69,1</t>
  </si>
  <si>
    <t>69,2</t>
  </si>
  <si>
    <t>69,3</t>
  </si>
  <si>
    <t>69,4</t>
  </si>
  <si>
    <t>69,5</t>
  </si>
  <si>
    <t>70</t>
  </si>
  <si>
    <t>71</t>
  </si>
  <si>
    <t>72</t>
  </si>
  <si>
    <t>72,1</t>
  </si>
  <si>
    <t>72,2</t>
  </si>
  <si>
    <t>72,3</t>
  </si>
  <si>
    <t>72,4</t>
  </si>
  <si>
    <t>73</t>
  </si>
  <si>
    <t>73,1</t>
  </si>
  <si>
    <t>74</t>
  </si>
  <si>
    <t>74,1</t>
  </si>
  <si>
    <t>75</t>
  </si>
  <si>
    <t>75,1</t>
  </si>
  <si>
    <t>75,2</t>
  </si>
  <si>
    <t>75,3</t>
  </si>
  <si>
    <t>75,4</t>
  </si>
  <si>
    <t>76</t>
  </si>
  <si>
    <t>76,1</t>
  </si>
  <si>
    <t>77</t>
  </si>
  <si>
    <t>77,1</t>
  </si>
  <si>
    <t>78</t>
  </si>
  <si>
    <t>78,1</t>
  </si>
  <si>
    <t>79</t>
  </si>
  <si>
    <t>79,1</t>
  </si>
  <si>
    <t>80</t>
  </si>
  <si>
    <t>80,1</t>
  </si>
  <si>
    <t>81</t>
  </si>
  <si>
    <t>81,1</t>
  </si>
  <si>
    <t>81,2</t>
  </si>
  <si>
    <t>82</t>
  </si>
  <si>
    <t>82,1</t>
  </si>
  <si>
    <t>83</t>
  </si>
  <si>
    <t>83,1</t>
  </si>
  <si>
    <t>83,2</t>
  </si>
  <si>
    <t>83,3</t>
  </si>
  <si>
    <t>83,4</t>
  </si>
  <si>
    <t>83,5</t>
  </si>
  <si>
    <t>84</t>
  </si>
  <si>
    <t>84,1</t>
  </si>
  <si>
    <t>84,2</t>
  </si>
  <si>
    <t>84,3</t>
  </si>
  <si>
    <t>84,4</t>
  </si>
  <si>
    <t>507-5007</t>
  </si>
  <si>
    <t>Муфта полипропиленовая соединительная диаметром 20 мм</t>
  </si>
  <si>
    <t>ФССЦ (2010) 507-5007, пр. №359 от 3 августа 2010 г.</t>
  </si>
  <si>
    <t>84,5</t>
  </si>
  <si>
    <t>84,6</t>
  </si>
  <si>
    <t>84,7</t>
  </si>
  <si>
    <t>84,8</t>
  </si>
  <si>
    <t>84,9</t>
  </si>
  <si>
    <t>85</t>
  </si>
  <si>
    <t>85,1</t>
  </si>
  <si>
    <t>85,2</t>
  </si>
  <si>
    <t>86</t>
  </si>
  <si>
    <t>м12-01-105-1</t>
  </si>
  <si>
    <t>Трубопровод из медных труб на условное давление до 2,5 МПа, диаметр труб наружный 18 мм</t>
  </si>
  <si>
    <t>100 м</t>
  </si>
  <si>
    <t>ФЕРм12-01-105-1 пр.№321 от 4 августа 2009 г</t>
  </si>
  <si>
    <t>86,1</t>
  </si>
  <si>
    <t>507-2960</t>
  </si>
  <si>
    <t>Трубы медные неотожженные (твердые) универсальные в штангах, размером 9х1 мм</t>
  </si>
  <si>
    <t>ФССЦ (2010) ч.5, раздел07, поз.2960</t>
  </si>
  <si>
    <t>86,2</t>
  </si>
  <si>
    <t>507-2962</t>
  </si>
  <si>
    <t>Трубы медные неотожженные (твердые) универсальные в штангах, размером 15х1 мм</t>
  </si>
  <si>
    <t>ФССЦ (2010) ч.5, раздел07, поз.2962</t>
  </si>
  <si>
    <t>87</t>
  </si>
  <si>
    <t>м12-11-001-2</t>
  </si>
  <si>
    <t>Предварительный подогрев сварных соединений труб, диаметр наружный 18 мм</t>
  </si>
  <si>
    <t>1 стык</t>
  </si>
  <si>
    <t>ФЕРм12-11-001-2 пр.№321 от 4 августа 2009 г</t>
  </si>
  <si>
    <t>88</t>
  </si>
  <si>
    <t>м12-11-002-2</t>
  </si>
  <si>
    <t>Сопутствующий подогрев сварных соединений труб, диаметр наружный 18 мм</t>
  </si>
  <si>
    <t>ФЕРм12-11-002-2 пр.№321 от 4 августа 2009 г</t>
  </si>
  <si>
    <t>89</t>
  </si>
  <si>
    <t>м12-11-004-1</t>
  </si>
  <si>
    <t>Протравка и промывка труб различными реактивами, диаметр труб наружный 15-38 мм</t>
  </si>
  <si>
    <t>ФЕРм12-11-004-1 пр.№321 от 4 августа 2009 г</t>
  </si>
  <si>
    <t>90</t>
  </si>
  <si>
    <t>18-05-001-1</t>
  </si>
  <si>
    <t>Установка насосов центробежных с электродвигателем, масса агрегата до 0,1 т</t>
  </si>
  <si>
    <t>1 насос</t>
  </si>
  <si>
    <t>ФЕР18-05-001-1 пр.№ 253 от 17 ноября 2008 г</t>
  </si>
  <si>
    <t>90,1</t>
  </si>
  <si>
    <t>301-1494</t>
  </si>
  <si>
    <t>Насосы центробежные 8/18 с электродвигателем 4А 180 А2 массой агрегата до 0,1 т</t>
  </si>
  <si>
    <t>компл.</t>
  </si>
  <si>
    <t>ФССЦ (2010) ч.3, раздел01, поз.1494</t>
  </si>
  <si>
    <t>91</t>
  </si>
  <si>
    <t>Помпа дренажная (цена=4048/1,18/6,32)</t>
  </si>
  <si>
    <t>92</t>
  </si>
  <si>
    <t>м08-02-317-2</t>
  </si>
  <si>
    <t>Указатель ограничения скорости</t>
  </si>
  <si>
    <t>ФЕРм08-02-317-2 пр.№321 от 4 августа 2009 г</t>
  </si>
  <si>
    <t>93</t>
  </si>
  <si>
    <t>Регулятор скорости вращения вентилятора (цена=3680/1,18/6,32)</t>
  </si>
  <si>
    <t>94</t>
  </si>
  <si>
    <t>94,1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</si>
  <si>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</si>
  <si>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</si>
  <si>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</si>
  <si>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</si>
  <si>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</si>
  <si>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</si>
  <si>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</si>
  <si>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</si>
  <si>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</si>
  <si>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</si>
  <si>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20-06-013-5</t>
  </si>
  <si>
    <t>Установка блоков тепломассообмена производительностью до 63 тыс.м3/час</t>
  </si>
  <si>
    <t>10 блоков</t>
  </si>
  <si>
    <t>ФЕР20-06-013-5 пр.№ 253 от 17 ноября 2008 г</t>
  </si>
  <si>
    <t>105</t>
  </si>
  <si>
    <t>106</t>
  </si>
  <si>
    <t>107</t>
  </si>
  <si>
    <t>Чиллер Q=355кВт (цена=3806250/1,18/6,32)</t>
  </si>
  <si>
    <t>108</t>
  </si>
  <si>
    <t>109</t>
  </si>
  <si>
    <t>110</t>
  </si>
  <si>
    <t>111</t>
  </si>
  <si>
    <t>112</t>
  </si>
  <si>
    <t>113</t>
  </si>
  <si>
    <t>114</t>
  </si>
  <si>
    <t>Пусконаладочные работы</t>
  </si>
  <si>
    <t>Строение 1</t>
  </si>
  <si>
    <t>115</t>
  </si>
  <si>
    <t>п06-01-017-6</t>
  </si>
  <si>
    <t>Холодильная установка насосно-циркуляционная для непосредственного охлаждения с одним одноступенчатым компрессором, холодопроизводительность до 465 кВт (400 тыс. ккал/ч)</t>
  </si>
  <si>
    <t>1 установка</t>
  </si>
  <si>
    <t>ФЕРп06-01-017-6 пр.№321 от 4 августа 2009 г</t>
  </si>
  <si>
    <t>)*0,8</t>
  </si>
  <si>
    <t>Пусконаладочные работы : все сборники и отдел 05 ( диагностика лифтов ) сборника мрФЕР-01</t>
  </si>
  <si>
    <t>пФЕРп</t>
  </si>
  <si>
    <t>116</t>
  </si>
  <si>
    <t>п03-01-075-1</t>
  </si>
  <si>
    <t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 до 5</t>
  </si>
  <si>
    <t>1 кондиционер</t>
  </si>
  <si>
    <t>ФЕРп03-01-075-1 пр.№321 от 4 августа 2009 г</t>
  </si>
  <si>
    <t>117</t>
  </si>
  <si>
    <t>п03-02-042-3</t>
  </si>
  <si>
    <t>Насос центробежный при подаче до 80 м3/ч</t>
  </si>
  <si>
    <t>ФЕРп03-02-042-3 пр.№321 от 4 августа 2009 г</t>
  </si>
  <si>
    <t>118</t>
  </si>
  <si>
    <t>п03-02-088-4</t>
  </si>
  <si>
    <t>Определение холодопроизводительности и регулирование температурного режима при холодоотдаче холодильной машины до 480 кВт (300000 ккал/ч)</t>
  </si>
  <si>
    <t>1 холодильная машина</t>
  </si>
  <si>
    <t>ФЕРп03-02-088-4 пр.№321 от 4 августа 2009 г</t>
  </si>
  <si>
    <t>119</t>
  </si>
  <si>
    <t>п03-01-022-4</t>
  </si>
  <si>
    <t>Сеть систем вентиляции и кондиционирования воздуха при количестве сечений до 20</t>
  </si>
  <si>
    <t>1 вентиляционная сеть</t>
  </si>
  <si>
    <t>ФЕРп03-01-022-4 пр.№321 от 4 августа 2009 г</t>
  </si>
  <si>
    <t>120</t>
  </si>
  <si>
    <t>п03-01-045-3</t>
  </si>
  <si>
    <t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 до 20</t>
  </si>
  <si>
    <t>1 помещение</t>
  </si>
  <si>
    <t>ФЕРп03-01-045-3 пр.№321 от 4 августа 2009 г</t>
  </si>
  <si>
    <t>121</t>
  </si>
  <si>
    <t>п03-01-041-17</t>
  </si>
  <si>
    <t>Определение потерь (подсосов) воздуха в вентиляционной сети переносным вентилятором при суммарной длине воздуховода свыше 90 м, площадь сечения воздуховода в месте присоединения переносного вентилятора до 0,5 м2</t>
  </si>
  <si>
    <t>1 участок вентиляционной сети</t>
  </si>
  <si>
    <t>ФЕРп03-01-041-17 пр.№321 от 4 августа 2009 г</t>
  </si>
  <si>
    <t>Строение 2</t>
  </si>
  <si>
    <t>122</t>
  </si>
  <si>
    <t>123</t>
  </si>
  <si>
    <t>124</t>
  </si>
  <si>
    <t>п03-01-070-1</t>
  </si>
  <si>
    <t>Кондиционер местный автономный шкафного типа со встроенной холодильной машиной, номинальной подачей по воздуху свыше 1 тыс. м3/ч до 3,5 тыс. м3/ч, при количестве однотипных кондиционеров в машинном зале (помещении) 1</t>
  </si>
  <si>
    <t>ФЕРп03-01-070-1 пр.№321 от 4 августа 2009 г</t>
  </si>
  <si>
    <t>125</t>
  </si>
  <si>
    <t>126</t>
  </si>
  <si>
    <t>127</t>
  </si>
  <si>
    <t>128</t>
  </si>
  <si>
    <t>129</t>
  </si>
  <si>
    <t>Итого</t>
  </si>
  <si>
    <t>Итог1</t>
  </si>
  <si>
    <t>Итого прямые затраты</t>
  </si>
  <si>
    <t>Итог2</t>
  </si>
  <si>
    <t>Итог3</t>
  </si>
  <si>
    <t>Итог4</t>
  </si>
  <si>
    <t>Итог</t>
  </si>
  <si>
    <t>Всего с единым индексом-Коэффициентом перехода в цены 2кв. 2013г. 6,32</t>
  </si>
  <si>
    <t>Итог7</t>
  </si>
  <si>
    <t>НДС 18%</t>
  </si>
  <si>
    <t>Итог8</t>
  </si>
  <si>
    <t>СТР_РЕК</t>
  </si>
  <si>
    <t>СТОИТЕЛЬСТВО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</si>
  <si>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</si>
  <si>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</si>
  <si>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</si>
  <si>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</si>
  <si>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</si>
  <si>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</si>
  <si>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</si>
  <si>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</si>
  <si>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</si>
  <si>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</si>
  <si>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</si>
  <si>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</si>
  <si>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</si>
  <si>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</si>
  <si>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</si>
  <si>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</si>
  <si>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</si>
  <si>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</si>
  <si>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</si>
  <si>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 тоннелях при  производве работ ЗАКРЫТЫМ СПОСОБОМ   {выкл} - Обслуживающие и сопутстующие работы 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</si>
  <si>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</si>
  <si>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</si>
  <si>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</si>
  <si>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</si>
  <si>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</si>
  <si>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</si>
  <si>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</si>
  <si>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К_НР_РЕМ</t>
  </si>
  <si>
    <t>при ремонте жилых и общестыеных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</si>
  <si>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</si>
  <si>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</si>
  <si>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</si>
  <si>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</si>
  <si>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</si>
  <si>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</si>
  <si>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</si>
  <si>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</si>
  <si>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</si>
  <si>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</si>
  <si>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</si>
  <si>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</si>
  <si>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</si>
  <si>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Кореектирвока НР с 3.12.12   если (М/Т/Я) = {выкл.}</t>
  </si>
  <si>
    <t>К_СП_12</t>
  </si>
  <si>
    <t>Кореектирвока СП с 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</si>
  <si>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</si>
  <si>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</si>
  <si>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</si>
  <si>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</si>
  <si>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</si>
  <si>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</si>
  <si>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</si>
  <si>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</si>
  <si>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</si>
  <si>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</si>
  <si>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Уровень цен</t>
  </si>
  <si>
    <t>Вид цен</t>
  </si>
  <si>
    <t>_OBSM_</t>
  </si>
  <si>
    <t>1-1038</t>
  </si>
  <si>
    <t>Рабочий строитель среднего разряда 3,8</t>
  </si>
  <si>
    <t>чел.-ч</t>
  </si>
  <si>
    <t>Затраты труда машинистов</t>
  </si>
  <si>
    <t>чел.час</t>
  </si>
  <si>
    <t>021141</t>
  </si>
  <si>
    <t>ФСЭМ (2009), сб.02,поз.1141</t>
  </si>
  <si>
    <t>Краны на автомобильном ходу при работе на других видах строительства 10 т</t>
  </si>
  <si>
    <t>маш.-ч</t>
  </si>
  <si>
    <t>030402</t>
  </si>
  <si>
    <t>ФСЭМ (2009), сб.03,поз.0402</t>
  </si>
  <si>
    <t>Лебедки электрические тяговым усилием до 12,26 кН (1,25 т)</t>
  </si>
  <si>
    <t>040202</t>
  </si>
  <si>
    <t>ФСЭМ (2009), сб.04,поз.0202</t>
  </si>
  <si>
    <t>Агрегаты сварочные передвижные с номинальным сварочным током 250-400 А с дизельным двигателем</t>
  </si>
  <si>
    <t>040504</t>
  </si>
  <si>
    <t>ФСЭМ (2009), сб.04,поз.0504</t>
  </si>
  <si>
    <t>Аппарат для газовой сварки и резки</t>
  </si>
  <si>
    <t>140110</t>
  </si>
  <si>
    <t>ФСЭМ (2009), сб.14,поз.0110</t>
  </si>
  <si>
    <t>Агрегаты копровые без дизель-молота на базе трактора 80 кВт (108 л.с.)</t>
  </si>
  <si>
    <t>140502</t>
  </si>
  <si>
    <t>ФСЭМ (2009), сб.14,поз.0502</t>
  </si>
  <si>
    <t>Дизель-молоты 1,25 т</t>
  </si>
  <si>
    <t>330206</t>
  </si>
  <si>
    <t>ФСЭМ (2009), сб.33,поз.0206</t>
  </si>
  <si>
    <t>Дрели электрические</t>
  </si>
  <si>
    <t>400101</t>
  </si>
  <si>
    <t>ФСЭМ (2009), сб.40,поз.0101</t>
  </si>
  <si>
    <t>Тягачи седельные, грузоподъемность 12 т</t>
  </si>
  <si>
    <t>400111</t>
  </si>
  <si>
    <t>ФСЭМ (2009), сб.40,поз.0111</t>
  </si>
  <si>
    <t>Полуприцепы общего назначения, грузоподъемность 12 т</t>
  </si>
  <si>
    <t>101-0324</t>
  </si>
  <si>
    <t>ФССЦ (2010) ч.1, раздел01, поз.0324</t>
  </si>
  <si>
    <t>Кислород технический газообразный</t>
  </si>
  <si>
    <t>101-0388</t>
  </si>
  <si>
    <t>ФССЦ (2010) ч.1, раздел01, поз.0388</t>
  </si>
  <si>
    <t>Краски масляные земляные марки МА-0115 мумия, сурик железный</t>
  </si>
  <si>
    <t>101-0782</t>
  </si>
  <si>
    <t>ФССЦ (2010) ч.1, раздел01, поз.0782</t>
  </si>
  <si>
    <t>Поковки из квадратных заготовок, масса 1,8 кг</t>
  </si>
  <si>
    <t>101-1145</t>
  </si>
  <si>
    <t>ФССЦ (2010) ч.1, раздел01, поз.1145</t>
  </si>
  <si>
    <t>Профили фасонные горячекатаные для шпунтовых свай Л4 и Л5 массой от 50 до 100 кг, сталь марки 16ХГ</t>
  </si>
  <si>
    <t>101-1522</t>
  </si>
  <si>
    <t>ФССЦ (2010) ч.1, раздел01, поз.1522</t>
  </si>
  <si>
    <t>Электроды диаметром 5 мм Э42А</t>
  </si>
  <si>
    <t>101-1602</t>
  </si>
  <si>
    <t>ФССЦ (2010) ч.1, раздел01, поз.1602</t>
  </si>
  <si>
    <t>Ацетилен газообразный технический</t>
  </si>
  <si>
    <t>102-0008</t>
  </si>
  <si>
    <t>ФССЦ (2010) ч.1, раздел02, поз.0008</t>
  </si>
  <si>
    <t>Лесоматериалы круглые хвойных пород для строительства диаметром 14-24 см, длиной 3-6,5 м</t>
  </si>
  <si>
    <t>201-0774</t>
  </si>
  <si>
    <t>ФССЦ (2010) ч.2, раздел01, поз.0774</t>
  </si>
  <si>
    <t>Конструктивные элементы вспомогательного назначения массой не более 50 кг с преобладанием толстолистовой стали собираемые из двух и более деталей, с отверстиями и без отверстий, соединяемые на сварке</t>
  </si>
  <si>
    <t>1-1036</t>
  </si>
  <si>
    <t>Рабочий строитель среднего разряда 3,6</t>
  </si>
  <si>
    <t>021243</t>
  </si>
  <si>
    <t>ФСЭМ (2009), сб.02,поз.1243</t>
  </si>
  <si>
    <t>Краны на гусеничном ходу при работе на других видах строительства до 16 т</t>
  </si>
  <si>
    <t>111100</t>
  </si>
  <si>
    <t>ФСЭМ (2009), сб.11,поз.1100</t>
  </si>
  <si>
    <t>Вибратор глубинный</t>
  </si>
  <si>
    <t>270301</t>
  </si>
  <si>
    <t>ФСЭМ (2009), сб.27,поз.0301</t>
  </si>
  <si>
    <t>Насосы грязевые, подача 23,4-65,3 м3/ч, давление нагнетания 15,7-5,88 МПа (160-60 кгс/см2)</t>
  </si>
  <si>
    <t>400001</t>
  </si>
  <si>
    <t>ФСЭМ (2009), сб.40,поз.0001</t>
  </si>
  <si>
    <t>Автомобили бортовые, грузоподъемность до 5 т</t>
  </si>
  <si>
    <t>103-0576</t>
  </si>
  <si>
    <t>ФССЦ (2010) ч.1, раздел03, поз.0576</t>
  </si>
  <si>
    <t>Трубы бесшовные обсадные из стали группы Д и Б с короткой треугольной резьбой, наружным диаметром 377 мм, толщина стенки 12 мм</t>
  </si>
  <si>
    <t>1-1034</t>
  </si>
  <si>
    <t>Рабочий строитель среднего разряда 3,4</t>
  </si>
  <si>
    <t>040502</t>
  </si>
  <si>
    <t>ФСЭМ (2009), сб.04,поз.0502</t>
  </si>
  <si>
    <t>Установки для сварки ручной дуговой (постоянного тока)</t>
  </si>
  <si>
    <t>042900</t>
  </si>
  <si>
    <t>ФСЭМ (2009), сб.04,поз.2900</t>
  </si>
  <si>
    <t>Установки для гидравлических испытаний трубопроводов, давление нагнетания низкое 0,1 МПа (1 кгс/см2), высокое 10 МПа (100 кгс/см2)</t>
  </si>
  <si>
    <t>101-0628</t>
  </si>
  <si>
    <t>ФССЦ (2010) ч.1, раздел01, поз.0628</t>
  </si>
  <si>
    <t>Олифа комбинированная, марки К-3</t>
  </si>
  <si>
    <t>101-1669</t>
  </si>
  <si>
    <t>ФССЦ (2010) ч.1, раздел01, поз.1669</t>
  </si>
  <si>
    <t>Очес льняной</t>
  </si>
  <si>
    <t>кг</t>
  </si>
  <si>
    <t>101-2575</t>
  </si>
  <si>
    <t>ФССЦ (2010) ч.1, раздел01, поз.2575</t>
  </si>
  <si>
    <t>Болты с гайками и шайбами для санитарно-технических работ диаметром 12 мм</t>
  </si>
  <si>
    <t>301-1128</t>
  </si>
  <si>
    <t>ФССЦ (2010) ч.3, раздел01, поз.1128</t>
  </si>
  <si>
    <t>Баки конденсационные (круглые и прямоугольные) без водоуказателя, емкостью до 2 м3</t>
  </si>
  <si>
    <t>411-0001</t>
  </si>
  <si>
    <t>ФССЦ (2010) ч.4, раздел11, поз.0001</t>
  </si>
  <si>
    <t>Вода</t>
  </si>
  <si>
    <t>507-0985</t>
  </si>
  <si>
    <t>ФССЦ (2010) ч.5, раздел07, поз.0985</t>
  </si>
  <si>
    <t>Фланцы стальные плоские приварные из стали ВСт3сп2, ВСт3сп3, давлением 1,0 МПа (10 кгс/см2), диаметром 80 мм</t>
  </si>
  <si>
    <t>509-0967</t>
  </si>
  <si>
    <t>ФССЦ (2010) ч.5, раздел09, поз.0967</t>
  </si>
  <si>
    <t>Прокладки из паронита марки ПМБ, толщиной 1 мм, диаметром 100 мм</t>
  </si>
  <si>
    <t>1000 шт.</t>
  </si>
  <si>
    <t>1-1032</t>
  </si>
  <si>
    <t>Рабочий строитель среднего разряда 3,2</t>
  </si>
  <si>
    <t>020129</t>
  </si>
  <si>
    <t>ФСЭМ (2009), сб.02,поз.0129</t>
  </si>
  <si>
    <t>Краны башенные при работе на других видах строительства 8 т</t>
  </si>
  <si>
    <t>301-1492</t>
  </si>
  <si>
    <t>ФССЦ (2010) ч.3, раздел01, поз.1492</t>
  </si>
  <si>
    <t>Поддоны для баков вместимостью до 2 м3, размер 1,52х1,2 м</t>
  </si>
  <si>
    <t>1-2040</t>
  </si>
  <si>
    <t>Рабочий монтажник среднего разряда 4</t>
  </si>
  <si>
    <t>021102</t>
  </si>
  <si>
    <t>ФСЭМ (2009), сб.02,поз.1102</t>
  </si>
  <si>
    <t>Краны на автомобильном ходу при работе на монтаже технологического оборудования 10 т</t>
  </si>
  <si>
    <t>050301</t>
  </si>
  <si>
    <t>ФСЭМ (2009), сб.05,поз.0301</t>
  </si>
  <si>
    <t>Компрессоры самоходные с двигателем внутреннего сгорания давлением 800 кПа (8 ат), производительность 6,3 м3/мин</t>
  </si>
  <si>
    <t>150102</t>
  </si>
  <si>
    <t>ФСЭМ (2009), сб.15,поз.0102</t>
  </si>
  <si>
    <t>Агрегаты наполнительно-опрессовочные до 300 м3/ч</t>
  </si>
  <si>
    <t>151301</t>
  </si>
  <si>
    <t>ФСЭМ (2009), сб.15,поз.1301</t>
  </si>
  <si>
    <t>Станки трубогибочные для труб диаметром 200-500 мм</t>
  </si>
  <si>
    <t>331005</t>
  </si>
  <si>
    <t>ФСЭМ (2009), сб.33,поз.1005</t>
  </si>
  <si>
    <t>Станок трубоотрезной</t>
  </si>
  <si>
    <t>331006</t>
  </si>
  <si>
    <t>ФСЭМ (2009), сб.33,поз.1006</t>
  </si>
  <si>
    <t>Станок трубонарезной</t>
  </si>
  <si>
    <t>101-0091</t>
  </si>
  <si>
    <t>ФССЦ (2010) ч.1, раздел01, поз.0091</t>
  </si>
  <si>
    <t>Болты с шестигранной головкой диаметром резьбы 12 (14) мм</t>
  </si>
  <si>
    <t>101-0816</t>
  </si>
  <si>
    <t>ФССЦ (2010) ч.1, раздел01, поз.0816</t>
  </si>
  <si>
    <t>Проволока светлая диаметром 1,1 мм</t>
  </si>
  <si>
    <t>101-2041</t>
  </si>
  <si>
    <t>ФССЦ (2010) ч.1, раздел01, поз.2041</t>
  </si>
  <si>
    <t>Шайбы оцинкованные, диаметр 6 мм</t>
  </si>
  <si>
    <t>111-0109</t>
  </si>
  <si>
    <t>ФССЦ (2010) ч.1, раздел11, поз.0109</t>
  </si>
  <si>
    <t>Бирки маркировочные пластмассовые</t>
  </si>
  <si>
    <t>301-3347</t>
  </si>
  <si>
    <t>ФССЦ (2010) ч.3, раздел01, поз.3347</t>
  </si>
  <si>
    <t>Заглушки стальные для труб диаметром 25 мм</t>
  </si>
  <si>
    <t>302-3235</t>
  </si>
  <si>
    <t>ФССЦ (2010) ч.3, раздел02, поз.3235</t>
  </si>
  <si>
    <t>Контргайка для трубных проводок из водогазопроводных труб, диаметр условного прохода 25 мм</t>
  </si>
  <si>
    <t>302-3246</t>
  </si>
  <si>
    <t>ФССЦ (2010) ч.3, раздел02, поз.3246</t>
  </si>
  <si>
    <t>Угольники прямые</t>
  </si>
  <si>
    <t>411-0002</t>
  </si>
  <si>
    <t>ФССЦ (2012) 411-0002, пр. №190 от 05 мая 2012 г.</t>
  </si>
  <si>
    <t>Вода водопроводная</t>
  </si>
  <si>
    <t>507-2838</t>
  </si>
  <si>
    <t>ФССЦ (2010) ч.5, раздел07, поз.2838</t>
  </si>
  <si>
    <t>Хомутики для крепления труб</t>
  </si>
  <si>
    <t>509-0113</t>
  </si>
  <si>
    <t>ФССЦ (2010) ч.5, раздел09, поз.0113</t>
  </si>
  <si>
    <t>Скобы СД</t>
  </si>
  <si>
    <t>999-9950</t>
  </si>
  <si>
    <t>ФССЦ (2010) ч.9, раздел99, поз.9950</t>
  </si>
  <si>
    <t>Вспомогательные ненормируемые материалы (2% от ОЗП)</t>
  </si>
  <si>
    <t>руб.</t>
  </si>
  <si>
    <t>1-1053</t>
  </si>
  <si>
    <t>Рабочий строитель среднего разряда 5,3</t>
  </si>
  <si>
    <t>1-1041</t>
  </si>
  <si>
    <t>Рабочий строитель среднего разряда 4,1</t>
  </si>
  <si>
    <t>101-0807</t>
  </si>
  <si>
    <t>ФССЦ (2010) ч.1, раздел01, поз.0807</t>
  </si>
  <si>
    <t>Проволока сварочная легированная диаметром 4 мм</t>
  </si>
  <si>
    <t>402-0006</t>
  </si>
  <si>
    <t>ФССЦ (2010) ч.4, раздел02, поз.0006</t>
  </si>
  <si>
    <t>Раствор готовый кладочный цементный марки 200</t>
  </si>
  <si>
    <t>405-1601</t>
  </si>
  <si>
    <t>ФССЦ (2010) ч.4, раздел05, поз.1601</t>
  </si>
  <si>
    <t>Известь строительная негашеная хлорная, марки А</t>
  </si>
  <si>
    <t>1-1039</t>
  </si>
  <si>
    <t>Рабочий строитель среднего разряда 3,9</t>
  </si>
  <si>
    <t>103-0189</t>
  </si>
  <si>
    <t>ФССЦ (2010) ч.1, раздел03, поз.0189</t>
  </si>
  <si>
    <t>Трубы стальные электросварные прямошовные со снятой фаской из стали марок БСт2кп-БСт4кп и БСт2пс-БСт4пс наружный диаметр 219 мм, толщина стенки 5 мм</t>
  </si>
  <si>
    <t>507-2034</t>
  </si>
  <si>
    <t>ФССЦ (2010) ч.5, раздел07, поз.2034</t>
  </si>
  <si>
    <t>Отводы 90 град. с радиусом кривизны R=1,5 Ду на Ру до 16 МПа (160 кгс/см2), диаметром условного прохода 200 мм, наружным диаметром 219 мм, толщиной стенки 7 мм</t>
  </si>
  <si>
    <t>1-1035</t>
  </si>
  <si>
    <t>Рабочий строитель среднего разряда 3,5</t>
  </si>
  <si>
    <t>101-2576</t>
  </si>
  <si>
    <t>ФССЦ (2010) ч.1, раздел01, поз.2576</t>
  </si>
  <si>
    <t>Болты с гайками и шайбами для санитарно-технических работ диаметром 16 мм</t>
  </si>
  <si>
    <t>507-0983</t>
  </si>
  <si>
    <t>ФССЦ (2010) ч.5, раздел07, поз.0983</t>
  </si>
  <si>
    <t>Фланцы стальные плоские приварные из стали ВСт3сп2, ВСт3сп3, давлением 1,0 МПа (10 кгс/см2), диаметром 50 мм</t>
  </si>
  <si>
    <t>509-0966</t>
  </si>
  <si>
    <t>ФССЦ (2010) ч.5, раздел09, поз.0966</t>
  </si>
  <si>
    <t>Прокладки из паронита марки ПМБ, толщиной 1 мм, диаметром 50 мм</t>
  </si>
  <si>
    <t>507-0986</t>
  </si>
  <si>
    <t>ФССЦ (2010) ч.5, раздел07, поз.0986</t>
  </si>
  <si>
    <t>Фланцы стальные плоские приварные из стали ВСт3сп2, ВСт3сп3, давлением 1,0 МПа (10 кгс/см2), диаметром 100 мм</t>
  </si>
  <si>
    <t>101-0112</t>
  </si>
  <si>
    <t>ФССЦ (2010) ч.1, раздел01, поз.0112</t>
  </si>
  <si>
    <t>Бура</t>
  </si>
  <si>
    <t>506-1384</t>
  </si>
  <si>
    <t>ФССЦ (2010) ч.5, раздел06, поз.1384</t>
  </si>
  <si>
    <t>Припои марки ПРМНМЦ 68-4-2</t>
  </si>
  <si>
    <t>509-2160</t>
  </si>
  <si>
    <t>ФССЦ (2010) ч.5, раздел09, поз.2160</t>
  </si>
  <si>
    <t>Прокладки паронитовые</t>
  </si>
  <si>
    <t>1-1042</t>
  </si>
  <si>
    <t>Рабочий строитель среднего разряда 4,2</t>
  </si>
  <si>
    <t>101-2577</t>
  </si>
  <si>
    <t>ФССЦ (2010) ч.1, раздел01, поз.2577</t>
  </si>
  <si>
    <t>Болты с гайками и шайбами для санитарно-технических работ диаметром 20-22 мм</t>
  </si>
  <si>
    <t>509-0968</t>
  </si>
  <si>
    <t>ФССЦ (2010) ч.5, раздел09, поз.0968</t>
  </si>
  <si>
    <t>Прокладки из паронита марки ПМБ, толщиной 1 мм, диаметром 150 мм</t>
  </si>
  <si>
    <t>507-0988</t>
  </si>
  <si>
    <t>ФССЦ (2010) ч.5, раздел07, поз.0988</t>
  </si>
  <si>
    <t>Фланцы стальные плоские приварные из стали ВСт3сп2, ВСт3сп3, давлением 1,0 МПа (10 кгс/см2), диаметром 150 мм</t>
  </si>
  <si>
    <t>1-1043</t>
  </si>
  <si>
    <t>Рабочий строитель среднего разряда 4,3</t>
  </si>
  <si>
    <t>030101</t>
  </si>
  <si>
    <t>ФСЭМ (2009), сб.03,поз.0101</t>
  </si>
  <si>
    <t>Автопогрузчики 5 т</t>
  </si>
  <si>
    <t>150701</t>
  </si>
  <si>
    <t>ФСЭМ (2009), сб.15,поз.0701</t>
  </si>
  <si>
    <t>Трубоукладчики для труб диаметром до 400 мм грузоподъемностью 6,3 т</t>
  </si>
  <si>
    <t>150903</t>
  </si>
  <si>
    <t>ФСЭМ (2009), сб.15,поз.0903</t>
  </si>
  <si>
    <t>Машины для очистки и грунтовки труб диаметром 600-800 мм</t>
  </si>
  <si>
    <t>151203</t>
  </si>
  <si>
    <t>ФСЭМ (2009), сб.15,поз.1203</t>
  </si>
  <si>
    <t>Машины для очистки и изоляции полимерными лентами труб диаметром 600-800 мм</t>
  </si>
  <si>
    <t>151801</t>
  </si>
  <si>
    <t>ФСЭМ (2009), сб.15,поз.1801</t>
  </si>
  <si>
    <t>Установки для сушки труб диаметром до 500 мм</t>
  </si>
  <si>
    <t>101-1597</t>
  </si>
  <si>
    <t>ФССЦ (2010) ч.1, раздел01, поз.1597</t>
  </si>
  <si>
    <t>Брезент</t>
  </si>
  <si>
    <t>101-1782</t>
  </si>
  <si>
    <t>ФССЦ (2010) ч.1, раздел01, поз.1782</t>
  </si>
  <si>
    <t>Ткань мешочная</t>
  </si>
  <si>
    <t>10 м2</t>
  </si>
  <si>
    <t>101-1968</t>
  </si>
  <si>
    <t>ФССЦ (2010) ч.1, раздел01, поз.1968</t>
  </si>
  <si>
    <t>Грунтовка битумная под полимерное или резиновое покрытие</t>
  </si>
  <si>
    <t>101-2489</t>
  </si>
  <si>
    <t>ФССЦ (2010) ч.1, раздел01, поз.2489</t>
  </si>
  <si>
    <t>Лента поливинилхлоридная липкая толщиной 0,4 мм</t>
  </si>
  <si>
    <t>113-0073</t>
  </si>
  <si>
    <t>ФССЦ (2010) ч.1, раздел13, поз.0073</t>
  </si>
  <si>
    <t>Клей фенолполивинилацетатный марки БФ-2, БФ-2Н, сорт высший</t>
  </si>
  <si>
    <t>330301</t>
  </si>
  <si>
    <t>ФСЭМ (2009), сб.33,поз.0301</t>
  </si>
  <si>
    <t>Машины шлифовальные электрические</t>
  </si>
  <si>
    <t>030403</t>
  </si>
  <si>
    <t>ФСЭМ (2009), сб.03,поз.0403</t>
  </si>
  <si>
    <t>Лебедки электрические тяговым усилием 19,62 кН (2 т)</t>
  </si>
  <si>
    <t>101-1703</t>
  </si>
  <si>
    <t>ФССЦ (2010) ч.1, раздел01, поз.1703</t>
  </si>
  <si>
    <t>Прокладки резиновые (пластина техническая прессованная)</t>
  </si>
  <si>
    <t>101-1714</t>
  </si>
  <si>
    <t>ФССЦ (2010) ч.1, раздел01, поз.1714</t>
  </si>
  <si>
    <t>Болты с гайками и шайбами строительные</t>
  </si>
  <si>
    <t>101-2493</t>
  </si>
  <si>
    <t>ФССЦ (2010) ч.1, раздел01, поз.2493</t>
  </si>
  <si>
    <t>Лента липкая изоляционная на поликасиновом компаунде марки ЛСЭПЛ, шириной 20-30 мм, толщиной от 0,14 до 0,19 мм</t>
  </si>
  <si>
    <t>101-2501</t>
  </si>
  <si>
    <t>ФССЦ (2011) 101-2501, пр. №356 от 21 июля 2011 г.</t>
  </si>
  <si>
    <t>Лента полиэтиленовая с липким слоем марка А</t>
  </si>
  <si>
    <t>204-0004</t>
  </si>
  <si>
    <t>ФССЦ (2010) ч.2, раздел04, поз.0004</t>
  </si>
  <si>
    <t>Горячекатаная арматурная сталь гладкая класса А-I, диаметром 12 мм</t>
  </si>
  <si>
    <t>402-0004</t>
  </si>
  <si>
    <t>ФССЦ (2010) ч.4, раздел02, поз.0004</t>
  </si>
  <si>
    <t>Раствор готовый кладочный цементный марки 100</t>
  </si>
  <si>
    <t>331002</t>
  </si>
  <si>
    <t>ФСЭМ (2009), сб.33,поз.1002</t>
  </si>
  <si>
    <t>Станок сверлильный</t>
  </si>
  <si>
    <t>331531</t>
  </si>
  <si>
    <t>ФСЭМ (2009), сб.33,поз.1531</t>
  </si>
  <si>
    <t>Пила дисковая электрическая</t>
  </si>
  <si>
    <t>351365</t>
  </si>
  <si>
    <t>ФСЭМ (2009), сб.35,поз.1365</t>
  </si>
  <si>
    <t>Насосы мощностью 7,2 м3/ч</t>
  </si>
  <si>
    <t>081600</t>
  </si>
  <si>
    <t>ФСЭМ (2009), сб.08,поз.1600</t>
  </si>
  <si>
    <t>Агрегаты для сварки полиэтиленовых труб</t>
  </si>
  <si>
    <t>301-1466</t>
  </si>
  <si>
    <t>ФССЦ (2010) ч.3, раздел01, поз.1466</t>
  </si>
  <si>
    <t>Манометр для неагрессивных сред (класс точности 1.5) с резьбовым присоединением марка МП-3У-16 с трехходовым краном 11П18пкРу16 с трубкой сифоном</t>
  </si>
  <si>
    <t>1-2051</t>
  </si>
  <si>
    <t>Рабочий монтажник среднего разряда 5,1</t>
  </si>
  <si>
    <t>103-0016</t>
  </si>
  <si>
    <t>ФССЦ (2010) ч.1, раздел03, поз.0016</t>
  </si>
  <si>
    <t>Трубы стальные сварные водогазопроводные с резьбой черные обыкновенные (неоцинкованные), диаметр условного прохода 32 мм, толщина стенки 3,2 мм</t>
  </si>
  <si>
    <t>103-0018</t>
  </si>
  <si>
    <t>ФССЦ (2010) ч.1, раздел03, поз.0018</t>
  </si>
  <si>
    <t>Трубы стальные сварные водогазопроводные с резьбой черные обыкновенные (неоцинкованные), диаметр условного прохода 50 мм, толщина стенки 3,5 мм</t>
  </si>
  <si>
    <t>101-0587</t>
  </si>
  <si>
    <t>ФССЦ (2010) ч.1, раздел01, поз.0587</t>
  </si>
  <si>
    <t>Масло индустриальное И-20А</t>
  </si>
  <si>
    <t>301-1467</t>
  </si>
  <si>
    <t>ФССЦ (2010) ч.3, раздел01, поз.1467</t>
  </si>
  <si>
    <t>Термометр прямой (угловой) ртутный (ножка 66 мм) до 160 град С в оправе</t>
  </si>
  <si>
    <t>1-2042</t>
  </si>
  <si>
    <t>Рабочий монтажник среднего разряда 4,2</t>
  </si>
  <si>
    <t>030404</t>
  </si>
  <si>
    <t>ФСЭМ (2009), сб.03,поз.0404</t>
  </si>
  <si>
    <t>Лебедки электрические тяговым усилием до 31,39 кН (3,2 т)</t>
  </si>
  <si>
    <t>101-1671</t>
  </si>
  <si>
    <t>ФССЦ (2010) ч.1, раздел01, поз.1671</t>
  </si>
  <si>
    <t>Поковки простые строительные /скобы, закрепы, хомуты и т,п,/ массой до 1,6 кг</t>
  </si>
  <si>
    <t>105-0071</t>
  </si>
  <si>
    <t>ФССЦ (2010) ч.1, раздел05, поз.0071</t>
  </si>
  <si>
    <t>Шпалы непропитанные для железных дорог 1 тип</t>
  </si>
  <si>
    <t>1-2043</t>
  </si>
  <si>
    <t>Рабочий монтажник среднего разряда 4,3</t>
  </si>
  <si>
    <t>010312</t>
  </si>
  <si>
    <t>ФСЭМ (2009), сб.01,поз.0312</t>
  </si>
  <si>
    <t>Тракторы на гусеничном ходу при работе на других видах строительства 79 кВт (108 л.с.)</t>
  </si>
  <si>
    <t>020811</t>
  </si>
  <si>
    <t>ФСЭМ (2009), сб.02,поз.0811</t>
  </si>
  <si>
    <t>Краны мостовые электрические при работе на монтаже технологического оборудования общего назначения 10 т</t>
  </si>
  <si>
    <t>021201</t>
  </si>
  <si>
    <t>ФСЭМ (2009), сб.02,поз.1201</t>
  </si>
  <si>
    <t>Краны на гусеничном ходу при работе на монтаже технологического оборудования до 16 т</t>
  </si>
  <si>
    <t>150101</t>
  </si>
  <si>
    <t>ФСЭМ (2009), сб.15,поз.0101</t>
  </si>
  <si>
    <t>Агрегаты наполнительно-опрессовочные до 70 м3/ч</t>
  </si>
  <si>
    <t>101-0322</t>
  </si>
  <si>
    <t>ФССЦ (2010) ч.1, раздел01, поз.0322</t>
  </si>
  <si>
    <t>Керосин для технических целей марок КТ-1, КТ-2</t>
  </si>
  <si>
    <t>101-1518</t>
  </si>
  <si>
    <t>ФССЦ (2010) ч.1, раздел01, поз.1518</t>
  </si>
  <si>
    <t>Электроды диаметром 4 мм Э50А</t>
  </si>
  <si>
    <t>101-2278</t>
  </si>
  <si>
    <t>ФССЦ (2010) ч.1, раздел01, поз.2278</t>
  </si>
  <si>
    <t>Пропан-бутан, смесь техническая</t>
  </si>
  <si>
    <t>201-0835</t>
  </si>
  <si>
    <t>ФССЦ (2010) ч.2, раздел01, поз.0835</t>
  </si>
  <si>
    <t>Подкладки металлические</t>
  </si>
  <si>
    <t>411-0005</t>
  </si>
  <si>
    <t>ФССЦ (2010) ч.4, раздел11, поз.0005</t>
  </si>
  <si>
    <t>Вода химически очищенная</t>
  </si>
  <si>
    <t>411-0041</t>
  </si>
  <si>
    <t>ФССЦ (2010) ч.4, раздел11, поз.0041</t>
  </si>
  <si>
    <t>Электроэнергия</t>
  </si>
  <si>
    <t>КВТ-Ч</t>
  </si>
  <si>
    <t>1-2036</t>
  </si>
  <si>
    <t>Рабочий монтажник среднего разряда 3,6</t>
  </si>
  <si>
    <t>020429</t>
  </si>
  <si>
    <t>ФСЭМ (2009), сб.02,поз.0429</t>
  </si>
  <si>
    <t>Краны козловые при работе на строительстве тепловых и атомных электростанций 30 т</t>
  </si>
  <si>
    <t>020815</t>
  </si>
  <si>
    <t>ФСЭМ (2009), сб.02,поз.0815</t>
  </si>
  <si>
    <t>Краны мостовые электрические при работе на монтаже технологического оборудования общего назначения 50 т</t>
  </si>
  <si>
    <t>030405</t>
  </si>
  <si>
    <t>ФСЭМ (2009), сб.03,поз.0405</t>
  </si>
  <si>
    <t>Лебедки электрические тяговым усилием до 49,05 кН (5 т)</t>
  </si>
  <si>
    <t>101402</t>
  </si>
  <si>
    <t>ФСЭМ (2009), сб.10,поз.1402</t>
  </si>
  <si>
    <t>Насосы для подачи воды, подача 160 м3/ч, напор до 30 м</t>
  </si>
  <si>
    <t>132601</t>
  </si>
  <si>
    <t>ФСЭМ (2009), сб.13,поз.2601</t>
  </si>
  <si>
    <t>Платформы широкой колеи 71 т</t>
  </si>
  <si>
    <t>132801</t>
  </si>
  <si>
    <t>ФСЭМ (2009), сб.13,поз.2801</t>
  </si>
  <si>
    <t>Тепловозы широкой колеи маневровые 552 кВт (750 л.с.)</t>
  </si>
  <si>
    <t>101-1514</t>
  </si>
  <si>
    <t>ФССЦ (2010) ч.1, раздел01, поз.1514</t>
  </si>
  <si>
    <t>Электроды диаметром 4 мм Э42А</t>
  </si>
  <si>
    <t>101-3976</t>
  </si>
  <si>
    <t>ФССЦ (2010) ч.1, раздел01, поз.3976</t>
  </si>
  <si>
    <t>Графит серебристый</t>
  </si>
  <si>
    <t>400002</t>
  </si>
  <si>
    <t>ФСЭМ (2009), сб.40,поз.0002</t>
  </si>
  <si>
    <t>Автомобили бортовые, грузоподъемность до 8 т</t>
  </si>
  <si>
    <t>101-1924</t>
  </si>
  <si>
    <t>ФССЦ (2010) ч.1, раздел01, поз.1924</t>
  </si>
  <si>
    <t>101-1977</t>
  </si>
  <si>
    <t>ФССЦ (2010) ч.1, раздел01, поз.1977</t>
  </si>
  <si>
    <t>101-2143</t>
  </si>
  <si>
    <t>ФССЦ (2010) ч.1, раздел01, поз.2143</t>
  </si>
  <si>
    <t>Краска</t>
  </si>
  <si>
    <t>201-0843</t>
  </si>
  <si>
    <t>ФССЦ (2010) ч.2, раздел01, поз.0843</t>
  </si>
  <si>
    <t>Конструкции стальные индивидуальные решетчатые сварные массой до 0,1 т</t>
  </si>
  <si>
    <t>509-0084</t>
  </si>
  <si>
    <t>ФССЦ (2010) ч.5, раздел09, поз.0084</t>
  </si>
  <si>
    <t>Припой</t>
  </si>
  <si>
    <t>501-0005</t>
  </si>
  <si>
    <t>ФССЦ (2010) ч.5, раздел01, поз.0005</t>
  </si>
  <si>
    <t>Кабели силовые на напряжение 1000 В с медными жилами в свинцовой оболочке марки СБГУ, с числом жил - 3 и сечением 50 мм2</t>
  </si>
  <si>
    <t>502-0472</t>
  </si>
  <si>
    <t>ФССЦ (2010) ч.5, раздел02, поз.0472</t>
  </si>
  <si>
    <t>Провода силовые гибкие на напряжение до 380 В с изоляцией из стеклоткани и дельта-асбеста, пропитанного кремнийорганическим лаком марки ПСУ-180, сечением 6 мм2</t>
  </si>
  <si>
    <t>507-2833</t>
  </si>
  <si>
    <t>ФССЦ (2010) ч.5, раздел07, поз.2833</t>
  </si>
  <si>
    <t>Маты высокотемпературные марки МВТ-20</t>
  </si>
  <si>
    <t>509-0918</t>
  </si>
  <si>
    <t>ФССЦ (2010) ч.5, раздел09, поз.0918</t>
  </si>
  <si>
    <t>Картон асбестовый общего назначения марки КАОН-1 толщиной 2 мм</t>
  </si>
  <si>
    <t>509-0963</t>
  </si>
  <si>
    <t>ФССЦ (2010) ч.5, раздел09, поз.0963</t>
  </si>
  <si>
    <t>Ткань асбестовая со стеклонитью АСТ-1 толщиной 1,8 мм</t>
  </si>
  <si>
    <t>509-0987</t>
  </si>
  <si>
    <t>ФССЦ (2010) ч.5, раздел09, поз.0987</t>
  </si>
  <si>
    <t>Шнур асбестовый общего назначения марки ШАОН диаметром 2,0-2,5 мм</t>
  </si>
  <si>
    <t>1-1037</t>
  </si>
  <si>
    <t>Рабочий строитель среднего разряда 3,7</t>
  </si>
  <si>
    <t>204-0059</t>
  </si>
  <si>
    <t>ФССЦ (2010) ч.2, раздел04,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</si>
  <si>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</si>
  <si>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402-0002</t>
  </si>
  <si>
    <t>ФССЦ (2010) ч.4, раздел02, поз.0002</t>
  </si>
  <si>
    <t>Раствор готовый кладочный цементный марки 50</t>
  </si>
  <si>
    <t>507-0982</t>
  </si>
  <si>
    <t>ФССЦ (2010) ч.5, раздел07, поз.0982</t>
  </si>
  <si>
    <t>Фланцы стальные плоские приварные из стали ВСт3сп2, ВСт3сп3, давлением 1,0 МПа (10 кгс/см2), диаметром 40 мм</t>
  </si>
  <si>
    <t>1-2048</t>
  </si>
  <si>
    <t>Рабочий монтажник среднего разряда 4,8</t>
  </si>
  <si>
    <t>031050</t>
  </si>
  <si>
    <t>ФСЭМ (2009), сб.03,поз.1050</t>
  </si>
  <si>
    <t>Вышка телескопическая 25 м</t>
  </si>
  <si>
    <t>101-0787</t>
  </si>
  <si>
    <t>ФССЦ (2010) ч.1, раздел01, поз.0787</t>
  </si>
  <si>
    <t>Поковки оцинкованные, масса 1,8 кг</t>
  </si>
  <si>
    <t>509-0041</t>
  </si>
  <si>
    <t>ФССЦ (2010) ч.5, раздел09, поз.0041</t>
  </si>
  <si>
    <t>Наконечники кабельные медные для электротехнических установок</t>
  </si>
  <si>
    <t>1-1040</t>
  </si>
  <si>
    <t>Рабочий строитель среднего разряда 4</t>
  </si>
  <si>
    <t>030305</t>
  </si>
  <si>
    <t>ФСЭМ (2009), сб.03,поз.0305</t>
  </si>
  <si>
    <t>Лебедки ручные и рычажные тяговым усилием 31,39 кН (3,2 т)</t>
  </si>
  <si>
    <t>0-3004</t>
  </si>
  <si>
    <t>Рабочий наладчик 4 разряда</t>
  </si>
  <si>
    <t>0-3005</t>
  </si>
  <si>
    <t>Рабочий наладчик 5 разряда</t>
  </si>
  <si>
    <t>0-3006</t>
  </si>
  <si>
    <t>Рабочий наладчик 6 разряда</t>
  </si>
  <si>
    <t>2-0011</t>
  </si>
  <si>
    <t>Инженер I категории</t>
  </si>
  <si>
    <t>2-0012</t>
  </si>
  <si>
    <t>Инженер II категории</t>
  </si>
  <si>
    <t>2-2001</t>
  </si>
  <si>
    <t>Ведущий инженер</t>
  </si>
  <si>
    <t>3-0011</t>
  </si>
  <si>
    <t>Техник I категории</t>
  </si>
  <si>
    <t>401-9021</t>
  </si>
  <si>
    <t>ФССЦ (2010) ч.4, раздел01, поз.9021</t>
  </si>
  <si>
    <t>Бетон</t>
  </si>
  <si>
    <t>301-9240</t>
  </si>
  <si>
    <t>ФССЦ (2010) ч.3, раздел01, поз.9240</t>
  </si>
  <si>
    <t>Крепления</t>
  </si>
  <si>
    <t>113-9051</t>
  </si>
  <si>
    <t>ФССЦ (2010) ч.1, раздел13, поз.9051</t>
  </si>
  <si>
    <t>Материалы гидроизоляционные рулонные</t>
  </si>
  <si>
    <t>101-9430</t>
  </si>
  <si>
    <t>ФССЦ (2010) ч.1, раздел01, поз.9430</t>
  </si>
  <si>
    <t>Сетки в рамках</t>
  </si>
  <si>
    <t>301-9066</t>
  </si>
  <si>
    <t>ФССЦ (2010) ч.3, раздел01, поз.9066</t>
  </si>
  <si>
    <t>Воздуховоды металлические</t>
  </si>
  <si>
    <t>301-9110</t>
  </si>
  <si>
    <t>ФССЦ (2010) ч.3, раздел01, поз.9110</t>
  </si>
  <si>
    <t>Дроссель-клапаны в патрубке</t>
  </si>
  <si>
    <t>301-9520</t>
  </si>
  <si>
    <t>ФССЦ (2010) ч.3, раздел01, поз.9520</t>
  </si>
  <si>
    <t>Шиберы</t>
  </si>
  <si>
    <t>301-9640</t>
  </si>
  <si>
    <t>ФССЦ (2010) ч.3, раздел01, поз.9640</t>
  </si>
  <si>
    <t>Заглушки питометражных лючков</t>
  </si>
  <si>
    <t>301-9390</t>
  </si>
  <si>
    <t>ФССЦ (2010) ч.3, раздел01, поз.9390</t>
  </si>
  <si>
    <t>Решетки жалюзийные</t>
  </si>
  <si>
    <t>999-0005</t>
  </si>
  <si>
    <t>ФССЦ (2010) ч.9, раздел99, поз.0005</t>
  </si>
  <si>
    <t>Масса оборудования</t>
  </si>
  <si>
    <t>301-9621</t>
  </si>
  <si>
    <t>ФССЦ (2010) ч.3, раздел01, поз.9621</t>
  </si>
  <si>
    <t>Блоки тепломассообмена</t>
  </si>
  <si>
    <t>507-9507</t>
  </si>
  <si>
    <t>ФССЦ (2010) ч.5, раздел07, поз.9507</t>
  </si>
  <si>
    <t>Фланцы стальные</t>
  </si>
  <si>
    <t>(наименование стройки)</t>
  </si>
  <si>
    <t>(наименование работ и затрат, наименование объекта)</t>
  </si>
  <si>
    <t>№ п/п</t>
  </si>
  <si>
    <t>Шифр расценки и коды ресурсов</t>
  </si>
  <si>
    <t>Наименование работ и затрат</t>
  </si>
  <si>
    <t>Единица изме-рения</t>
  </si>
  <si>
    <t>Кол-во единиц</t>
  </si>
  <si>
    <t>Цена на ед. изм. руб.</t>
  </si>
  <si>
    <t>попра-вочные коэффиц.</t>
  </si>
  <si>
    <t>Пункт коэффиц. пересчета</t>
  </si>
  <si>
    <t>Коэфф. пересчета</t>
  </si>
  <si>
    <t>Стоимость в текущих ценах</t>
  </si>
  <si>
    <t>ЗТР всего чел.-час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</si>
  <si>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</si>
  <si>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</si>
  <si>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</si>
  <si>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</si>
  <si>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</si>
  <si>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</si>
  <si>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</si>
  <si>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</si>
  <si>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>Комплекс некапитальных строений лабороторно-складского назначения, расположенный по адресу: г. Москва, ул. Ферганская, вл. 25</t>
  </si>
  <si>
    <t>ЛОКАЛЬНАЯ СМЕТА № 9</t>
  </si>
  <si>
    <t xml:space="preserve"> Устройство и пусконаладка системы кондиционирования </t>
  </si>
  <si>
    <t>Составлена в ФЕР в ценах Января 2000г. с индексацией во 2кв. 2013г.</t>
  </si>
  <si>
    <t>Итого по смете:</t>
  </si>
  <si>
    <t>Стоимость в ценах 2000г.</t>
  </si>
  <si>
    <t>Вентили динамические балансировочные для систем отопления, теплоснабжения, холодоснабжения, давлением 1,0 МПа (10 кгс/см2), диаметром 15 мм</t>
  </si>
  <si>
    <t>Вентили динамические балансировочные для систем отопления, теплоснабжения, холодоснабжения, давлением 1,0 МПа (10 кгс/см2), диаметром 20 мм</t>
  </si>
  <si>
    <t>Вентили динамические балансировочные для систем отопления, теплоснабжения, холодоснабжения, давлением 1,0 МПа (10 кгс/см2), диаметром 50 мм</t>
  </si>
  <si>
    <t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15 мм</t>
  </si>
  <si>
    <t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20 мм</t>
  </si>
  <si>
    <t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25 мм</t>
  </si>
  <si>
    <t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50 мм</t>
  </si>
  <si>
    <t>Затвор дисковый поворотный межфланцевый чугунный, диаметром 150 мм</t>
  </si>
  <si>
    <t>Фильтры фланцевые V821М чугунные сетчатые, с магнитной вставкой и сливной пробкой, с фланцевым присоединением, давлением 1,6 МПа (16 кгс/см2), диаметром 150 мм</t>
  </si>
  <si>
    <t xml:space="preserve">Материал рулонный гидроизоляционный </t>
  </si>
  <si>
    <t>Воздуховоды звукопоглощающие теплоизолированные гибкие диаметром 254 мм</t>
  </si>
  <si>
    <t>Решетки потолочные алюминиевые  типа 4 АПР, размером 600х600 мм</t>
  </si>
  <si>
    <t>Фильтры фланцевые чугунные сетчатые, с магнитной вставкой и сливной пробкой, с фланцевым присоединением, давлением 1,6 МПа (16 кгс/см2), диаметром 150 мм</t>
  </si>
  <si>
    <t>Кондиционер настенный(цена=165025/1,18/6,32)</t>
  </si>
  <si>
    <t>Приложение №2 к Техническому заданию</t>
  </si>
</sst>
</file>

<file path=xl/styles.xml><?xml version="1.0" encoding="utf-8"?>
<styleSheet xmlns="http://schemas.openxmlformats.org/spreadsheetml/2006/main">
  <numFmts count="2">
    <numFmt numFmtId="164" formatCode="#,##0.00;[Red]\-\ #,##0.00"/>
    <numFmt numFmtId="165" formatCode="#,##0.00####;[Red]\-\ #,##0.00####"/>
  </numFmts>
  <fonts count="19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u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3"/>
      <name val="Arial"/>
      <family val="2"/>
      <charset val="204"/>
    </font>
    <font>
      <i/>
      <sz val="11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11" fillId="0" borderId="0" xfId="0" applyFont="1"/>
    <xf numFmtId="0" fontId="13" fillId="0" borderId="0" xfId="0" applyFont="1" applyAlignment="1">
      <alignment vertical="center" wrapText="1"/>
    </xf>
    <xf numFmtId="0" fontId="13" fillId="0" borderId="0" xfId="0" applyFont="1" applyBorder="1" applyAlignment="1">
      <alignment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center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right"/>
    </xf>
    <xf numFmtId="0" fontId="17" fillId="0" borderId="0" xfId="0" applyFont="1" applyAlignment="1">
      <alignment horizontal="right" wrapText="1"/>
    </xf>
    <xf numFmtId="0" fontId="11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165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/>
    </xf>
    <xf numFmtId="164" fontId="0" fillId="0" borderId="0" xfId="0" applyNumberFormat="1"/>
    <xf numFmtId="164" fontId="18" fillId="0" borderId="0" xfId="0" applyNumberFormat="1" applyFont="1" applyAlignment="1">
      <alignment horizontal="right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left" wrapText="1"/>
    </xf>
    <xf numFmtId="0" fontId="11" fillId="0" borderId="0" xfId="0" applyFont="1" applyAlignment="1">
      <alignment vertical="center"/>
    </xf>
    <xf numFmtId="0" fontId="11" fillId="0" borderId="2" xfId="0" applyFont="1" applyBorder="1"/>
    <xf numFmtId="0" fontId="11" fillId="0" borderId="2" xfId="0" applyFont="1" applyBorder="1" applyAlignment="1">
      <alignment horizontal="left"/>
    </xf>
    <xf numFmtId="0" fontId="12" fillId="0" borderId="0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1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/>
    <xf numFmtId="0" fontId="11" fillId="0" borderId="0" xfId="0" applyFont="1" applyAlignment="1">
      <alignment horizontal="left" wrapText="1"/>
    </xf>
    <xf numFmtId="164" fontId="11" fillId="0" borderId="0" xfId="0" applyNumberFormat="1" applyFont="1" applyAlignment="1">
      <alignment horizontal="right"/>
    </xf>
    <xf numFmtId="0" fontId="10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087"/>
  <sheetViews>
    <sheetView tabSelected="1" workbookViewId="0">
      <selection activeCell="F3" sqref="F3"/>
    </sheetView>
  </sheetViews>
  <sheetFormatPr defaultRowHeight="12.75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160.7109375" hidden="1" customWidth="1"/>
    <col min="32" max="32" width="91.7109375" hidden="1" customWidth="1"/>
    <col min="33" max="33" width="0" hidden="1" customWidth="1"/>
    <col min="34" max="34" width="116.7109375" hidden="1" customWidth="1"/>
    <col min="35" max="36" width="0" hidden="1" customWidth="1"/>
  </cols>
  <sheetData>
    <row r="1" spans="1:30" ht="14.25">
      <c r="I1" s="55" t="s">
        <v>1312</v>
      </c>
      <c r="J1" s="56"/>
      <c r="K1" s="56"/>
      <c r="L1" s="57"/>
    </row>
    <row r="2" spans="1:30" ht="14.25">
      <c r="I2" s="55"/>
      <c r="J2" s="55"/>
      <c r="K2" s="55"/>
      <c r="L2" s="57"/>
    </row>
    <row r="5" spans="1:30">
      <c r="A5" s="9"/>
    </row>
    <row r="6" spans="1:30">
      <c r="A6" s="9"/>
    </row>
    <row r="7" spans="1:30" ht="41.25" customHeight="1">
      <c r="A7" s="10"/>
      <c r="B7" s="48" t="s">
        <v>1292</v>
      </c>
      <c r="C7" s="48"/>
      <c r="D7" s="48"/>
      <c r="E7" s="48"/>
      <c r="F7" s="48"/>
      <c r="G7" s="48"/>
      <c r="H7" s="48"/>
      <c r="I7" s="48"/>
      <c r="J7" s="48"/>
      <c r="K7" s="48"/>
      <c r="L7" s="10"/>
    </row>
    <row r="8" spans="1:30" ht="14.25" customHeight="1">
      <c r="A8" s="11"/>
      <c r="B8" s="49" t="s">
        <v>1271</v>
      </c>
      <c r="C8" s="49"/>
      <c r="D8" s="49"/>
      <c r="E8" s="49"/>
      <c r="F8" s="49"/>
      <c r="G8" s="49"/>
      <c r="H8" s="49"/>
      <c r="I8" s="49"/>
      <c r="J8" s="49"/>
      <c r="K8" s="49"/>
      <c r="L8" s="10"/>
    </row>
    <row r="9" spans="1:30" ht="14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14.25" customHeight="1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30" ht="15.75">
      <c r="A11" s="13"/>
      <c r="B11" s="61" t="s">
        <v>1293</v>
      </c>
      <c r="C11" s="61"/>
      <c r="D11" s="61"/>
      <c r="E11" s="61"/>
      <c r="F11" s="61"/>
      <c r="G11" s="61"/>
      <c r="H11" s="61"/>
      <c r="I11" s="61"/>
      <c r="J11" s="61"/>
      <c r="K11" s="61"/>
      <c r="L11" s="13"/>
    </row>
    <row r="12" spans="1:30" ht="15.75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30" ht="18">
      <c r="A13" s="12"/>
      <c r="B13" s="62" t="s">
        <v>1294</v>
      </c>
      <c r="C13" s="62"/>
      <c r="D13" s="62"/>
      <c r="E13" s="62"/>
      <c r="F13" s="62"/>
      <c r="G13" s="62"/>
      <c r="H13" s="62"/>
      <c r="I13" s="62"/>
      <c r="J13" s="62"/>
      <c r="K13" s="62"/>
      <c r="L13" s="14"/>
    </row>
    <row r="14" spans="1:30" ht="18" customHeight="1">
      <c r="A14" s="12"/>
      <c r="B14" s="50" t="s">
        <v>1272</v>
      </c>
      <c r="C14" s="50"/>
      <c r="D14" s="50"/>
      <c r="E14" s="50"/>
      <c r="F14" s="50"/>
      <c r="G14" s="50"/>
      <c r="H14" s="50"/>
      <c r="I14" s="50"/>
      <c r="J14" s="50"/>
      <c r="K14" s="50"/>
      <c r="L14" s="10"/>
    </row>
    <row r="15" spans="1:30" ht="14.25" customHeight="1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30" ht="14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AD16" s="12"/>
    </row>
    <row r="17" spans="1:31" ht="14.25" customHeight="1">
      <c r="A17" s="47" t="s">
        <v>1295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AE17" s="18" t="str">
        <f>CONCATENATE("Основание: ", Source!J20)</f>
        <v xml:space="preserve">Основание: </v>
      </c>
    </row>
    <row r="18" spans="1:31" ht="57">
      <c r="A18" s="15" t="s">
        <v>1273</v>
      </c>
      <c r="B18" s="15" t="s">
        <v>1274</v>
      </c>
      <c r="C18" s="15" t="s">
        <v>1275</v>
      </c>
      <c r="D18" s="15" t="s">
        <v>1276</v>
      </c>
      <c r="E18" s="15" t="s">
        <v>1277</v>
      </c>
      <c r="F18" s="15" t="s">
        <v>1278</v>
      </c>
      <c r="G18" s="15" t="s">
        <v>1279</v>
      </c>
      <c r="H18" s="15" t="s">
        <v>1297</v>
      </c>
      <c r="I18" s="15" t="s">
        <v>1280</v>
      </c>
      <c r="J18" s="15" t="s">
        <v>1281</v>
      </c>
      <c r="K18" s="15" t="s">
        <v>1282</v>
      </c>
      <c r="L18" s="15" t="s">
        <v>1283</v>
      </c>
    </row>
    <row r="19" spans="1:31" ht="14.25">
      <c r="A19" s="16">
        <v>1</v>
      </c>
      <c r="B19" s="16">
        <v>2</v>
      </c>
      <c r="C19" s="16">
        <v>3</v>
      </c>
      <c r="D19" s="16">
        <v>4</v>
      </c>
      <c r="E19" s="16">
        <v>5</v>
      </c>
      <c r="F19" s="16">
        <v>6</v>
      </c>
      <c r="G19" s="16">
        <v>7</v>
      </c>
      <c r="H19" s="16">
        <v>8</v>
      </c>
      <c r="I19" s="16">
        <v>9</v>
      </c>
      <c r="J19" s="16">
        <v>10</v>
      </c>
      <c r="K19" s="16">
        <v>11</v>
      </c>
      <c r="L19" s="17">
        <v>12</v>
      </c>
    </row>
    <row r="21" spans="1:31" ht="16.5">
      <c r="A21" s="54" t="str">
        <f>CONCATENATE("Раздел: ", Source!G24)</f>
        <v>Раздел: Устройство фунтамента под монтаж чиллерных установок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AE21" s="19" t="str">
        <f>CONCATENATE("Раздел: ", Source!G24)</f>
        <v>Раздел: Устройство фунтамента под монтаж чиллерных установок</v>
      </c>
    </row>
    <row r="22" spans="1:31" ht="57">
      <c r="A22" s="20" t="str">
        <f>Source!E28</f>
        <v>1</v>
      </c>
      <c r="B22" s="21" t="str">
        <f>Source!F28</f>
        <v>05-01-011-2</v>
      </c>
      <c r="C22" s="18" t="str">
        <f>Source!G28</f>
        <v>Погружение дизель-молотом копровой установки на базе трактора стальных свай шпунтового ряда массой 1 м до 50 кг, длиной до 8 м в грунты группы 2</v>
      </c>
      <c r="D22" s="23" t="str">
        <f>Source!H28</f>
        <v>1 т свай</v>
      </c>
      <c r="E22" s="22">
        <f>Source!I28</f>
        <v>2.2000000000000002</v>
      </c>
      <c r="F22" s="25">
        <f>IF(Source!AK28&lt;&gt; 0, Source!AK28,Source!AL28 + Source!AM28 + Source!AO28)</f>
        <v>8289.76</v>
      </c>
      <c r="G22" s="24"/>
      <c r="H22" s="26"/>
      <c r="I22" s="24" t="str">
        <f>Source!BO28</f>
        <v/>
      </c>
      <c r="J22" s="24"/>
      <c r="K22" s="26"/>
      <c r="L22" s="27"/>
      <c r="S22">
        <f>ROUND((Source!FX28/100)*((ROUND(Source!CT28*Source!I28/IF(Source!BA28&lt;&gt; 0, Source!BA28, 1), 2)+ROUND(Source!CS28*Source!I28/IF(Source!BS28&lt;&gt; 0, Source!BS28, 1), 2))), 2)</f>
        <v>707.54</v>
      </c>
      <c r="T22">
        <f>Source!X28</f>
        <v>604.13</v>
      </c>
      <c r="U22">
        <f>ROUND((Source!FY28/100)*((ROUND(Source!CT28*Source!I28/IF(Source!BA28&lt;&gt; 0, Source!BA28, 1), 2)+ROUND(Source!CS28*Source!I28/IF(Source!BS28&lt;&gt; 0, Source!BS28, 1), 2))), 2)</f>
        <v>435.41</v>
      </c>
      <c r="V22">
        <f>Source!Y28</f>
        <v>348.33</v>
      </c>
    </row>
    <row r="23" spans="1:31" ht="14.25">
      <c r="A23" s="20"/>
      <c r="B23" s="21"/>
      <c r="C23" s="18" t="s">
        <v>1284</v>
      </c>
      <c r="D23" s="23"/>
      <c r="E23" s="22"/>
      <c r="F23" s="25">
        <f>Source!AO28</f>
        <v>168.73</v>
      </c>
      <c r="G23" s="24" t="str">
        <f>Source!DG28</f>
        <v/>
      </c>
      <c r="H23" s="26">
        <f>ROUND(Source!CT28*Source!I28/IF(Source!BA28&lt;&gt; 0, Source!BA28, 1), 2)</f>
        <v>371.21</v>
      </c>
      <c r="I23" s="24"/>
      <c r="J23" s="24">
        <f>IF(Source!BA28&lt;&gt; 0, Source!BA28, 1)</f>
        <v>1</v>
      </c>
      <c r="K23" s="26">
        <f>Source!S28</f>
        <v>371.21</v>
      </c>
      <c r="L23" s="27"/>
      <c r="R23">
        <f>H23</f>
        <v>371.21</v>
      </c>
    </row>
    <row r="24" spans="1:31" ht="14.25">
      <c r="A24" s="20"/>
      <c r="B24" s="21"/>
      <c r="C24" s="18" t="s">
        <v>58</v>
      </c>
      <c r="D24" s="23"/>
      <c r="E24" s="22"/>
      <c r="F24" s="25">
        <f>Source!AM28</f>
        <v>1227.55</v>
      </c>
      <c r="G24" s="24" t="str">
        <f>Source!DE28</f>
        <v/>
      </c>
      <c r="H24" s="26">
        <f>ROUND(Source!CR28*Source!I28/IF(Source!BB28&lt;&gt; 0, Source!BB28, 1), 2)</f>
        <v>2700.61</v>
      </c>
      <c r="I24" s="24"/>
      <c r="J24" s="24">
        <f>IF(Source!BB28&lt;&gt; 0, Source!BB28, 1)</f>
        <v>1</v>
      </c>
      <c r="K24" s="26">
        <f>Source!Q28</f>
        <v>2700.61</v>
      </c>
      <c r="L24" s="27"/>
    </row>
    <row r="25" spans="1:31" ht="14.25">
      <c r="A25" s="20"/>
      <c r="B25" s="21"/>
      <c r="C25" s="18" t="s">
        <v>1285</v>
      </c>
      <c r="D25" s="23"/>
      <c r="E25" s="22"/>
      <c r="F25" s="25">
        <f>Source!AN28</f>
        <v>78.66</v>
      </c>
      <c r="G25" s="24" t="str">
        <f>Source!DF28</f>
        <v/>
      </c>
      <c r="H25" s="26">
        <f>ROUND(Source!CS28*Source!I28/IF(Source!BS28&lt;&gt; 0, Source!BS28, 1), 2)</f>
        <v>173.05</v>
      </c>
      <c r="I25" s="24"/>
      <c r="J25" s="24">
        <f>IF(Source!BS28&lt;&gt; 0, Source!BS28, 1)</f>
        <v>1</v>
      </c>
      <c r="K25" s="26">
        <f>Source!R28</f>
        <v>173.05</v>
      </c>
      <c r="L25" s="27"/>
      <c r="R25">
        <f>H25</f>
        <v>173.05</v>
      </c>
    </row>
    <row r="26" spans="1:31" ht="14.25">
      <c r="A26" s="20"/>
      <c r="B26" s="21"/>
      <c r="C26" s="18" t="s">
        <v>1286</v>
      </c>
      <c r="D26" s="23"/>
      <c r="E26" s="22"/>
      <c r="F26" s="25">
        <f>Source!AL28</f>
        <v>6893.48</v>
      </c>
      <c r="G26" s="24" t="str">
        <f>Source!DD28</f>
        <v/>
      </c>
      <c r="H26" s="26">
        <f>ROUND(Source!CQ28*Source!I28/IF(Source!BC28&lt;&gt; 0, Source!BC28, 1), 2)</f>
        <v>15165.66</v>
      </c>
      <c r="I26" s="24"/>
      <c r="J26" s="24">
        <f>IF(Source!BC28&lt;&gt; 0, Source!BC28, 1)</f>
        <v>1</v>
      </c>
      <c r="K26" s="26">
        <f>Source!P28</f>
        <v>15165.66</v>
      </c>
      <c r="L26" s="27"/>
    </row>
    <row r="27" spans="1:31" ht="14.25">
      <c r="A27" s="20"/>
      <c r="B27" s="21"/>
      <c r="C27" s="18" t="s">
        <v>1287</v>
      </c>
      <c r="D27" s="23" t="s">
        <v>1288</v>
      </c>
      <c r="E27" s="22">
        <f>Source!BZ28</f>
        <v>130</v>
      </c>
      <c r="F27" s="28"/>
      <c r="G27" s="24"/>
      <c r="H27" s="26">
        <f>SUM(S22:S32)</f>
        <v>707.54</v>
      </c>
      <c r="I27" s="29" t="str">
        <f>CONCATENATE(Source!FX28, Source!FV28, "=")</f>
        <v>130*0,85=</v>
      </c>
      <c r="J27" s="18">
        <f>Source!AT28</f>
        <v>111</v>
      </c>
      <c r="K27" s="26">
        <f>SUM(T22:T32)</f>
        <v>604.13</v>
      </c>
      <c r="L27" s="27"/>
    </row>
    <row r="28" spans="1:31" ht="14.25">
      <c r="A28" s="20"/>
      <c r="B28" s="21"/>
      <c r="C28" s="18" t="s">
        <v>1289</v>
      </c>
      <c r="D28" s="23" t="s">
        <v>1288</v>
      </c>
      <c r="E28" s="22">
        <f>Source!CA28</f>
        <v>80</v>
      </c>
      <c r="F28" s="28"/>
      <c r="G28" s="24"/>
      <c r="H28" s="26">
        <f>SUM(U22:U32)</f>
        <v>435.41</v>
      </c>
      <c r="I28" s="29" t="str">
        <f>CONCATENATE(Source!FY28, Source!FW28, "=")</f>
        <v>80*0,8=</v>
      </c>
      <c r="J28" s="18">
        <f>Source!AU28</f>
        <v>64</v>
      </c>
      <c r="K28" s="26">
        <f>SUM(V22:V32)</f>
        <v>348.33</v>
      </c>
      <c r="L28" s="27"/>
    </row>
    <row r="29" spans="1:31" ht="14.25">
      <c r="A29" s="20"/>
      <c r="B29" s="21"/>
      <c r="C29" s="18" t="s">
        <v>1290</v>
      </c>
      <c r="D29" s="23" t="s">
        <v>1291</v>
      </c>
      <c r="E29" s="22">
        <f>Source!AQ28</f>
        <v>17.95</v>
      </c>
      <c r="F29" s="25"/>
      <c r="G29" s="24" t="str">
        <f>Source!DI28</f>
        <v/>
      </c>
      <c r="H29" s="26"/>
      <c r="I29" s="24"/>
      <c r="J29" s="24"/>
      <c r="K29" s="26"/>
      <c r="L29" s="30">
        <f>Source!U28</f>
        <v>39.49</v>
      </c>
    </row>
    <row r="30" spans="1:31" ht="42.75">
      <c r="A30" s="20" t="str">
        <f>Source!E29</f>
        <v>1,1</v>
      </c>
      <c r="B30" s="21" t="str">
        <f>Source!F29</f>
        <v>Цена поставщика</v>
      </c>
      <c r="C30" s="18" t="str">
        <f>Source!G29</f>
        <v>Свая винтовая СВС-219 (Цена без НДС 8092,33/6,32)</v>
      </c>
      <c r="D30" s="23" t="str">
        <f>Source!H29</f>
        <v>шт.</v>
      </c>
      <c r="E30" s="22">
        <f>Source!I29</f>
        <v>12</v>
      </c>
      <c r="F30" s="25">
        <f>Source!AK29</f>
        <v>1280.43</v>
      </c>
      <c r="G30" s="24"/>
      <c r="H30" s="26">
        <f>ROUND(Source!CQ29*Source!I29/IF(Source!BC29&lt;&gt; 0, Source!BC29, 1), 2)+ROUND(Source!CR29*Source!I29/IF(Source!BB29&lt;&gt; 0, Source!BB29, 1), 2)+ROUND(Source!CT29*Source!I29/IF(Source!BA29&lt;&gt; 0, Source!BA29, 1), 2)</f>
        <v>15365.16</v>
      </c>
      <c r="I30" s="24"/>
      <c r="J30" s="24">
        <f>IF(Source!BC29&lt;&gt; 0, Source!BC29, 1)</f>
        <v>1</v>
      </c>
      <c r="K30" s="26">
        <f>Source!O29</f>
        <v>15365.16</v>
      </c>
      <c r="L30" s="27"/>
      <c r="S30">
        <f>ROUND((Source!FX29/100)*((ROUND(Source!CT29*Source!I29/IF(Source!BA29&lt;&gt; 0, Source!BA29, 1), 2)+ROUND(Source!CS29*Source!I29/IF(Source!BS29&lt;&gt; 0, Source!BS29, 1), 2))), 2)</f>
        <v>0</v>
      </c>
      <c r="T30">
        <f>Source!X29</f>
        <v>0</v>
      </c>
      <c r="U30">
        <f>ROUND((Source!FY29/100)*((ROUND(Source!CT29*Source!I29/IF(Source!BA29&lt;&gt; 0, Source!BA29, 1), 2)+ROUND(Source!CS29*Source!I29/IF(Source!BS29&lt;&gt; 0, Source!BS29, 1), 2))), 2)</f>
        <v>0</v>
      </c>
      <c r="V30">
        <f>Source!Y29</f>
        <v>0</v>
      </c>
      <c r="Y30">
        <f>IF(Source!BI29=3,H30, 0)</f>
        <v>0</v>
      </c>
    </row>
    <row r="31" spans="1:31" ht="42.75">
      <c r="A31" s="20" t="str">
        <f>Source!E30</f>
        <v>1,2</v>
      </c>
      <c r="B31" s="21" t="str">
        <f>Source!F30</f>
        <v>Цена поставщика</v>
      </c>
      <c r="C31" s="18" t="str">
        <f>Source!G30</f>
        <v>Оголовок сваи (Цена без НДС 211,86/6,32)</v>
      </c>
      <c r="D31" s="23" t="str">
        <f>Source!H30</f>
        <v>шт.</v>
      </c>
      <c r="E31" s="22">
        <f>Source!I30</f>
        <v>12</v>
      </c>
      <c r="F31" s="25">
        <f>Source!AK30</f>
        <v>33.520000000000003</v>
      </c>
      <c r="G31" s="24"/>
      <c r="H31" s="26">
        <f>ROUND(Source!CQ30*Source!I30/IF(Source!BC30&lt;&gt; 0, Source!BC30, 1), 2)+ROUND(Source!CR30*Source!I30/IF(Source!BB30&lt;&gt; 0, Source!BB30, 1), 2)+ROUND(Source!CT30*Source!I30/IF(Source!BA30&lt;&gt; 0, Source!BA30, 1), 2)</f>
        <v>402.24</v>
      </c>
      <c r="I31" s="24"/>
      <c r="J31" s="24">
        <f>IF(Source!BC30&lt;&gt; 0, Source!BC30, 1)</f>
        <v>1</v>
      </c>
      <c r="K31" s="26">
        <f>Source!O30</f>
        <v>402.24</v>
      </c>
      <c r="L31" s="27"/>
      <c r="S31">
        <f>ROUND((Source!FX30/100)*((ROUND(Source!CT30*Source!I30/IF(Source!BA30&lt;&gt; 0, Source!BA30, 1), 2)+ROUND(Source!CS30*Source!I30/IF(Source!BS30&lt;&gt; 0, Source!BS30, 1), 2))), 2)</f>
        <v>0</v>
      </c>
      <c r="T31">
        <f>Source!X30</f>
        <v>0</v>
      </c>
      <c r="U31">
        <f>ROUND((Source!FY30/100)*((ROUND(Source!CT30*Source!I30/IF(Source!BA30&lt;&gt; 0, Source!BA30, 1), 2)+ROUND(Source!CS30*Source!I30/IF(Source!BS30&lt;&gt; 0, Source!BS30, 1), 2))), 2)</f>
        <v>0</v>
      </c>
      <c r="V31">
        <f>Source!Y30</f>
        <v>0</v>
      </c>
      <c r="Y31">
        <f>IF(Source!BI30=3,H31, 0)</f>
        <v>0</v>
      </c>
    </row>
    <row r="32" spans="1:31" ht="42.75">
      <c r="A32" s="33" t="str">
        <f>Source!E31</f>
        <v>1,3</v>
      </c>
      <c r="B32" s="34" t="str">
        <f>Source!F31</f>
        <v>Цена поставщика</v>
      </c>
      <c r="C32" s="35" t="str">
        <f>Source!G31</f>
        <v>Балка двутавровая №20 (Цена без НДС 22881,36/6,32)</v>
      </c>
      <c r="D32" s="36" t="str">
        <f>Source!H31</f>
        <v>т</v>
      </c>
      <c r="E32" s="37">
        <f>Source!I31</f>
        <v>0.71399999999999997</v>
      </c>
      <c r="F32" s="38">
        <f>Source!AK31</f>
        <v>3620.47</v>
      </c>
      <c r="G32" s="39"/>
      <c r="H32" s="40">
        <f>ROUND(Source!CQ31*Source!I31/IF(Source!BC31&lt;&gt; 0, Source!BC31, 1), 2)+ROUND(Source!CR31*Source!I31/IF(Source!BB31&lt;&gt; 0, Source!BB31, 1), 2)+ROUND(Source!CT31*Source!I31/IF(Source!BA31&lt;&gt; 0, Source!BA31, 1), 2)</f>
        <v>2585.02</v>
      </c>
      <c r="I32" s="39"/>
      <c r="J32" s="39">
        <f>IF(Source!BC31&lt;&gt; 0, Source!BC31, 1)</f>
        <v>1</v>
      </c>
      <c r="K32" s="40">
        <f>Source!O31</f>
        <v>2585.02</v>
      </c>
      <c r="L32" s="41"/>
      <c r="S32">
        <f>ROUND((Source!FX31/100)*((ROUND(Source!CT31*Source!I31/IF(Source!BA31&lt;&gt; 0, Source!BA31, 1), 2)+ROUND(Source!CS31*Source!I31/IF(Source!BS31&lt;&gt; 0, Source!BS31, 1), 2))), 2)</f>
        <v>0</v>
      </c>
      <c r="T32">
        <f>Source!X31</f>
        <v>0</v>
      </c>
      <c r="U32">
        <f>ROUND((Source!FY31/100)*((ROUND(Source!CT31*Source!I31/IF(Source!BA31&lt;&gt; 0, Source!BA31, 1), 2)+ROUND(Source!CS31*Source!I31/IF(Source!BS31&lt;&gt; 0, Source!BS31, 1), 2))), 2)</f>
        <v>0</v>
      </c>
      <c r="V32">
        <f>Source!Y31</f>
        <v>0</v>
      </c>
      <c r="Y32">
        <f>IF(Source!BI31=3,H32, 0)</f>
        <v>0</v>
      </c>
    </row>
    <row r="33" spans="1:32" ht="15">
      <c r="G33" s="51">
        <f>ROUND(Source!CQ28*Source!I28/IF(Source!BC28&lt;&gt; 0, Source!BC28, 1), 2)+ROUND(Source!CT28*Source!I28/IF(Source!BA28&lt;&gt; 0, Source!BA28, 1), 2)+ROUND(Source!CR28*Source!I28/IF(Source!BB28&lt;&gt; 0, Source!BB28, 1), 2)+SUM(H27:H32)</f>
        <v>37732.850000000006</v>
      </c>
      <c r="H33" s="51"/>
      <c r="J33" s="51">
        <f>Source!O28+SUM(K27:K32)</f>
        <v>37542.36</v>
      </c>
      <c r="K33" s="51"/>
      <c r="L33" s="32">
        <f>Source!U28</f>
        <v>39.49</v>
      </c>
      <c r="O33" s="31">
        <f>G33</f>
        <v>37732.850000000006</v>
      </c>
      <c r="P33" s="31">
        <f>J33</f>
        <v>37542.36</v>
      </c>
      <c r="Q33" s="31">
        <f>L33</f>
        <v>39.49</v>
      </c>
      <c r="W33">
        <f>IF(Source!BI28&lt;=1,G33, 0)</f>
        <v>37732.850000000006</v>
      </c>
      <c r="X33">
        <f>IF(Source!BI28=2,G33, 0)</f>
        <v>0</v>
      </c>
      <c r="Y33">
        <f>IF(Source!BI28=3,G33, 0)</f>
        <v>0</v>
      </c>
      <c r="Z33">
        <f>IF(Source!BI28=4,G33, 0)</f>
        <v>0</v>
      </c>
    </row>
    <row r="34" spans="1:32" ht="71.25">
      <c r="A34" s="20" t="str">
        <f>Source!E32</f>
        <v>2</v>
      </c>
      <c r="B34" s="21" t="str">
        <f>Source!F32</f>
        <v>05-01-062-1</v>
      </c>
      <c r="C34" s="18" t="str">
        <f>Source!G32</f>
        <v>Бетонирование свай</v>
      </c>
      <c r="D34" s="23" t="str">
        <f>Source!H32</f>
        <v>1 м3 конструктивного объема свай</v>
      </c>
      <c r="E34" s="22">
        <f>Source!I32</f>
        <v>1.4</v>
      </c>
      <c r="F34" s="25">
        <f>IF(Source!AK32&lt;&gt; 0, Source!AK32,Source!AL32 + Source!AM32 + Source!AO32)</f>
        <v>203.42</v>
      </c>
      <c r="G34" s="24"/>
      <c r="H34" s="26"/>
      <c r="I34" s="24" t="str">
        <f>Source!BO32</f>
        <v/>
      </c>
      <c r="J34" s="24"/>
      <c r="K34" s="26"/>
      <c r="L34" s="27"/>
      <c r="S34">
        <f>ROUND((Source!FX32/100)*((ROUND(Source!CT32*Source!I32/IF(Source!BA32&lt;&gt; 0, Source!BA32, 1), 2)+ROUND(Source!CS32*Source!I32/IF(Source!BS32&lt;&gt; 0, Source!BS32, 1), 2))), 2)</f>
        <v>19.309999999999999</v>
      </c>
      <c r="T34">
        <f>Source!X32</f>
        <v>16.48</v>
      </c>
      <c r="U34">
        <f>ROUND((Source!FY32/100)*((ROUND(Source!CT32*Source!I32/IF(Source!BA32&lt;&gt; 0, Source!BA32, 1), 2)+ROUND(Source!CS32*Source!I32/IF(Source!BS32&lt;&gt; 0, Source!BS32, 1), 2))), 2)</f>
        <v>11.88</v>
      </c>
      <c r="V34">
        <f>Source!Y32</f>
        <v>9.5</v>
      </c>
    </row>
    <row r="35" spans="1:32" ht="14.25">
      <c r="A35" s="20"/>
      <c r="B35" s="21"/>
      <c r="C35" s="18" t="s">
        <v>1284</v>
      </c>
      <c r="D35" s="23"/>
      <c r="E35" s="22"/>
      <c r="F35" s="25">
        <f>Source!AO32</f>
        <v>5.88</v>
      </c>
      <c r="G35" s="24" t="str">
        <f>Source!DG32</f>
        <v/>
      </c>
      <c r="H35" s="26">
        <f>ROUND(Source!CT32*Source!I32/IF(Source!BA32&lt;&gt; 0, Source!BA32, 1), 2)</f>
        <v>8.23</v>
      </c>
      <c r="I35" s="24"/>
      <c r="J35" s="24">
        <f>IF(Source!BA32&lt;&gt; 0, Source!BA32, 1)</f>
        <v>1</v>
      </c>
      <c r="K35" s="26">
        <f>Source!S32</f>
        <v>8.23</v>
      </c>
      <c r="L35" s="27"/>
      <c r="R35">
        <f>H35</f>
        <v>8.23</v>
      </c>
    </row>
    <row r="36" spans="1:32" ht="14.25">
      <c r="A36" s="20"/>
      <c r="B36" s="21"/>
      <c r="C36" s="18" t="s">
        <v>58</v>
      </c>
      <c r="D36" s="23"/>
      <c r="E36" s="22"/>
      <c r="F36" s="25">
        <f>Source!AM32</f>
        <v>47.34</v>
      </c>
      <c r="G36" s="24" t="str">
        <f>Source!DE32</f>
        <v/>
      </c>
      <c r="H36" s="26">
        <f>ROUND(Source!CR32*Source!I32/IF(Source!BB32&lt;&gt; 0, Source!BB32, 1), 2)</f>
        <v>66.28</v>
      </c>
      <c r="I36" s="24"/>
      <c r="J36" s="24">
        <f>IF(Source!BB32&lt;&gt; 0, Source!BB32, 1)</f>
        <v>1</v>
      </c>
      <c r="K36" s="26">
        <f>Source!Q32</f>
        <v>66.28</v>
      </c>
      <c r="L36" s="27"/>
    </row>
    <row r="37" spans="1:32" ht="14.25">
      <c r="A37" s="20"/>
      <c r="B37" s="21"/>
      <c r="C37" s="18" t="s">
        <v>1285</v>
      </c>
      <c r="D37" s="23"/>
      <c r="E37" s="22"/>
      <c r="F37" s="25">
        <f>Source!AN32</f>
        <v>4.7300000000000004</v>
      </c>
      <c r="G37" s="24" t="str">
        <f>Source!DF32</f>
        <v/>
      </c>
      <c r="H37" s="26">
        <f>ROUND(Source!CS32*Source!I32/IF(Source!BS32&lt;&gt; 0, Source!BS32, 1), 2)</f>
        <v>6.62</v>
      </c>
      <c r="I37" s="24"/>
      <c r="J37" s="24">
        <f>IF(Source!BS32&lt;&gt; 0, Source!BS32, 1)</f>
        <v>1</v>
      </c>
      <c r="K37" s="26">
        <f>Source!R32</f>
        <v>6.62</v>
      </c>
      <c r="L37" s="27"/>
      <c r="R37">
        <f>H37</f>
        <v>6.62</v>
      </c>
    </row>
    <row r="38" spans="1:32" ht="14.25">
      <c r="A38" s="20"/>
      <c r="B38" s="21"/>
      <c r="C38" s="18" t="s">
        <v>1286</v>
      </c>
      <c r="D38" s="23"/>
      <c r="E38" s="22"/>
      <c r="F38" s="25">
        <f>Source!AL32</f>
        <v>150.19999999999999</v>
      </c>
      <c r="G38" s="24" t="str">
        <f>Source!DD32</f>
        <v/>
      </c>
      <c r="H38" s="26">
        <f>ROUND(Source!CQ32*Source!I32/IF(Source!BC32&lt;&gt; 0, Source!BC32, 1), 2)</f>
        <v>210.28</v>
      </c>
      <c r="I38" s="24"/>
      <c r="J38" s="24">
        <f>IF(Source!BC32&lt;&gt; 0, Source!BC32, 1)</f>
        <v>1</v>
      </c>
      <c r="K38" s="26">
        <f>Source!P32</f>
        <v>210.28</v>
      </c>
      <c r="L38" s="27"/>
    </row>
    <row r="39" spans="1:32" ht="14.25">
      <c r="A39" s="20"/>
      <c r="B39" s="21"/>
      <c r="C39" s="18" t="s">
        <v>1287</v>
      </c>
      <c r="D39" s="23" t="s">
        <v>1288</v>
      </c>
      <c r="E39" s="22">
        <f>Source!BZ32</f>
        <v>130</v>
      </c>
      <c r="F39" s="28"/>
      <c r="G39" s="24"/>
      <c r="H39" s="26">
        <f>SUM(S34:S41)</f>
        <v>19.309999999999999</v>
      </c>
      <c r="I39" s="29" t="str">
        <f>CONCATENATE(Source!FX32, Source!FV32, "=")</f>
        <v>130*0,85=</v>
      </c>
      <c r="J39" s="18">
        <f>Source!AT32</f>
        <v>111</v>
      </c>
      <c r="K39" s="26">
        <f>SUM(T34:T41)</f>
        <v>16.48</v>
      </c>
      <c r="L39" s="27"/>
    </row>
    <row r="40" spans="1:32" ht="14.25">
      <c r="A40" s="20"/>
      <c r="B40" s="21"/>
      <c r="C40" s="18" t="s">
        <v>1289</v>
      </c>
      <c r="D40" s="23" t="s">
        <v>1288</v>
      </c>
      <c r="E40" s="22">
        <f>Source!CA32</f>
        <v>80</v>
      </c>
      <c r="F40" s="28"/>
      <c r="G40" s="24"/>
      <c r="H40" s="26">
        <f>SUM(U34:U41)</f>
        <v>11.88</v>
      </c>
      <c r="I40" s="29" t="str">
        <f>CONCATENATE(Source!FY32, Source!FW32, "=")</f>
        <v>80*0,8=</v>
      </c>
      <c r="J40" s="18">
        <f>Source!AU32</f>
        <v>64</v>
      </c>
      <c r="K40" s="26">
        <f>SUM(V34:V41)</f>
        <v>9.5</v>
      </c>
      <c r="L40" s="27"/>
    </row>
    <row r="41" spans="1:32" ht="14.25">
      <c r="A41" s="33"/>
      <c r="B41" s="34"/>
      <c r="C41" s="35" t="s">
        <v>1290</v>
      </c>
      <c r="D41" s="36" t="s">
        <v>1291</v>
      </c>
      <c r="E41" s="37">
        <f>Source!AQ32</f>
        <v>0.64</v>
      </c>
      <c r="F41" s="38"/>
      <c r="G41" s="39" t="str">
        <f>Source!DI32</f>
        <v/>
      </c>
      <c r="H41" s="40"/>
      <c r="I41" s="39"/>
      <c r="J41" s="39"/>
      <c r="K41" s="40"/>
      <c r="L41" s="42">
        <f>Source!U32</f>
        <v>0.89599999999999991</v>
      </c>
    </row>
    <row r="42" spans="1:32" ht="15">
      <c r="G42" s="51">
        <f>ROUND(Source!CQ32*Source!I32/IF(Source!BC32&lt;&gt; 0, Source!BC32, 1), 2)+ROUND(Source!CT32*Source!I32/IF(Source!BA32&lt;&gt; 0, Source!BA32, 1), 2)+ROUND(Source!CR32*Source!I32/IF(Source!BB32&lt;&gt; 0, Source!BB32, 1), 2)+SUM(H39:H41)</f>
        <v>315.97999999999996</v>
      </c>
      <c r="H42" s="51"/>
      <c r="J42" s="51">
        <f>Source!O32+SUM(K39:K41)</f>
        <v>310.77000000000004</v>
      </c>
      <c r="K42" s="51"/>
      <c r="L42" s="32">
        <f>Source!U32</f>
        <v>0.89599999999999991</v>
      </c>
      <c r="O42" s="31">
        <f>G42</f>
        <v>315.97999999999996</v>
      </c>
      <c r="P42" s="31">
        <f>J42</f>
        <v>310.77000000000004</v>
      </c>
      <c r="Q42" s="31">
        <f>L42</f>
        <v>0.89599999999999991</v>
      </c>
      <c r="W42">
        <f>IF(Source!BI32&lt;=1,G42, 0)</f>
        <v>315.97999999999996</v>
      </c>
      <c r="X42">
        <f>IF(Source!BI32=2,G42, 0)</f>
        <v>0</v>
      </c>
      <c r="Y42">
        <f>IF(Source!BI32=3,G42, 0)</f>
        <v>0</v>
      </c>
      <c r="Z42">
        <f>IF(Source!BI32=4,G42, 0)</f>
        <v>0</v>
      </c>
    </row>
    <row r="43" spans="1:32" ht="42.75">
      <c r="A43" s="20" t="str">
        <f>Source!E33</f>
        <v>3</v>
      </c>
      <c r="B43" s="21" t="str">
        <f>Source!F33</f>
        <v>Цена поставщика</v>
      </c>
      <c r="C43" s="18" t="str">
        <f>Source!G33</f>
        <v>Бетон М300 (Цена без НДС 3475/6,32)</v>
      </c>
      <c r="D43" s="23" t="str">
        <f>Source!H33</f>
        <v>м3</v>
      </c>
      <c r="E43" s="22">
        <f>Source!I33</f>
        <v>1.4</v>
      </c>
      <c r="F43" s="25">
        <f>IF(Source!AK33&lt;&gt; 0, Source!AK33,Source!AL33 + Source!AM33 + Source!AO33)</f>
        <v>549.84</v>
      </c>
      <c r="G43" s="24"/>
      <c r="H43" s="26"/>
      <c r="I43" s="24" t="str">
        <f>Source!BO33</f>
        <v/>
      </c>
      <c r="J43" s="24"/>
      <c r="K43" s="26"/>
      <c r="L43" s="27"/>
      <c r="S43">
        <f>ROUND((Source!FX33/100)*((ROUND(Source!CT33*Source!I33/IF(Source!BA33&lt;&gt; 0, Source!BA33, 1), 2)+ROUND(Source!CS33*Source!I33/IF(Source!BS33&lt;&gt; 0, Source!BS33, 1), 2))), 2)</f>
        <v>0</v>
      </c>
      <c r="T43">
        <f>Source!X33</f>
        <v>0</v>
      </c>
      <c r="U43">
        <f>ROUND((Source!FY33/100)*((ROUND(Source!CT33*Source!I33/IF(Source!BA33&lt;&gt; 0, Source!BA33, 1), 2)+ROUND(Source!CS33*Source!I33/IF(Source!BS33&lt;&gt; 0, Source!BS33, 1), 2))), 2)</f>
        <v>0</v>
      </c>
      <c r="V43">
        <f>Source!Y33</f>
        <v>0</v>
      </c>
    </row>
    <row r="44" spans="1:32" ht="14.25">
      <c r="A44" s="33"/>
      <c r="B44" s="34"/>
      <c r="C44" s="35" t="s">
        <v>1286</v>
      </c>
      <c r="D44" s="36"/>
      <c r="E44" s="37"/>
      <c r="F44" s="38">
        <f>Source!AL33</f>
        <v>549.84</v>
      </c>
      <c r="G44" s="39" t="str">
        <f>Source!DD33</f>
        <v/>
      </c>
      <c r="H44" s="40">
        <f>ROUND(Source!CQ33*Source!I33/IF(Source!BC33&lt;&gt; 0, Source!BC33, 1), 2)</f>
        <v>769.78</v>
      </c>
      <c r="I44" s="39"/>
      <c r="J44" s="39">
        <f>IF(Source!BC33&lt;&gt; 0, Source!BC33, 1)</f>
        <v>1</v>
      </c>
      <c r="K44" s="40">
        <f>Source!P33</f>
        <v>769.78</v>
      </c>
      <c r="L44" s="41"/>
    </row>
    <row r="45" spans="1:32" ht="15">
      <c r="G45" s="51">
        <f>ROUND(Source!CQ33*Source!I33/IF(Source!BC33&lt;&gt; 0, Source!BC33, 1), 2)+ROUND(Source!CT33*Source!I33/IF(Source!BA33&lt;&gt; 0, Source!BA33, 1), 2)+ROUND(Source!CR33*Source!I33/IF(Source!BB33&lt;&gt; 0, Source!BB33, 1), 2)</f>
        <v>769.78</v>
      </c>
      <c r="H45" s="51"/>
      <c r="J45" s="51">
        <f>Source!O33</f>
        <v>769.78</v>
      </c>
      <c r="K45" s="51"/>
      <c r="L45" s="32">
        <f>Source!U33</f>
        <v>0</v>
      </c>
      <c r="O45" s="31">
        <f>G45</f>
        <v>769.78</v>
      </c>
      <c r="P45" s="31">
        <f>J45</f>
        <v>769.78</v>
      </c>
      <c r="Q45" s="31">
        <f>L45</f>
        <v>0</v>
      </c>
      <c r="W45">
        <f>IF(Source!BI33&lt;=1,G45, 0)</f>
        <v>769.78</v>
      </c>
      <c r="X45">
        <f>IF(Source!BI33=2,G45, 0)</f>
        <v>0</v>
      </c>
      <c r="Y45">
        <f>IF(Source!BI33=3,G45, 0)</f>
        <v>0</v>
      </c>
      <c r="Z45">
        <f>IF(Source!BI33=4,G45, 0)</f>
        <v>0</v>
      </c>
    </row>
    <row r="47" spans="1:32" ht="15">
      <c r="A47" s="52" t="str">
        <f>CONCATENATE("Итого по разделу: ", Source!G35)</f>
        <v>Итого по разделу: Устройство фунтамента под монтаж чиллерных установок</v>
      </c>
      <c r="B47" s="52"/>
      <c r="C47" s="52"/>
      <c r="D47" s="52"/>
      <c r="E47" s="52"/>
      <c r="F47" s="52"/>
      <c r="G47" s="51">
        <f>SUM(O21:O46)</f>
        <v>38818.610000000008</v>
      </c>
      <c r="H47" s="53"/>
      <c r="I47" s="43"/>
      <c r="J47" s="51">
        <f>SUM(P21:P46)</f>
        <v>38622.909999999996</v>
      </c>
      <c r="K47" s="53"/>
      <c r="L47" s="32">
        <f>SUM(Q21:Q46)</f>
        <v>40.386000000000003</v>
      </c>
      <c r="AF47" s="44" t="str">
        <f>CONCATENATE("Итого по разделу: ", Source!G35)</f>
        <v>Итого по разделу: Устройство фунтамента под монтаж чиллерных установок</v>
      </c>
    </row>
    <row r="50" spans="1:31" ht="16.5">
      <c r="A50" s="54" t="str">
        <f>CONCATENATE("Раздел: ", Source!G56)</f>
        <v>Раздел: Система кондиционирования. Строение 1.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AE50" s="19" t="str">
        <f>CONCATENATE("Раздел: ", Source!G56)</f>
        <v>Раздел: Система кондиционирования. Строение 1.</v>
      </c>
    </row>
    <row r="52" spans="1:31" ht="16.5">
      <c r="A52" s="54" t="str">
        <f>CONCATENATE("Подраздел: ", Source!G60)</f>
        <v>Подраздел: Монтаж системы кондиционирования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AE52" s="19" t="str">
        <f>CONCATENATE("Подраздел: ", Source!G60)</f>
        <v>Подраздел: Монтаж системы кондиционирования</v>
      </c>
    </row>
    <row r="53" spans="1:31" ht="28.5">
      <c r="A53" s="20" t="str">
        <f>Source!E64</f>
        <v>4</v>
      </c>
      <c r="B53" s="21" t="str">
        <f>Source!F64</f>
        <v>18-04-002-8</v>
      </c>
      <c r="C53" s="18" t="str">
        <f>Source!G64</f>
        <v>Установка баков конденсационных вместимостью до 2 м3</v>
      </c>
      <c r="D53" s="23" t="str">
        <f>Source!H64</f>
        <v>1 бак</v>
      </c>
      <c r="E53" s="22">
        <f>Source!I64</f>
        <v>2</v>
      </c>
      <c r="F53" s="25">
        <f>IF(Source!AK64&lt;&gt; 0, Source!AK64,Source!AL64 + Source!AM64 + Source!AO64)</f>
        <v>2666.86</v>
      </c>
      <c r="G53" s="24"/>
      <c r="H53" s="26"/>
      <c r="I53" s="24" t="str">
        <f>Source!BO64</f>
        <v/>
      </c>
      <c r="J53" s="24"/>
      <c r="K53" s="26"/>
      <c r="L53" s="27"/>
      <c r="S53">
        <f>ROUND((Source!FX64/100)*((ROUND(Source!CT64*Source!I64/IF(Source!BA64&lt;&gt; 0, Source!BA64, 1), 2)+ROUND(Source!CS64*Source!I64/IF(Source!BS64&lt;&gt; 0, Source!BS64, 1), 2))), 2)</f>
        <v>431.39</v>
      </c>
      <c r="T53">
        <f>Source!X64</f>
        <v>367.35</v>
      </c>
      <c r="U53">
        <f>ROUND((Source!FY64/100)*((ROUND(Source!CT64*Source!I64/IF(Source!BA64&lt;&gt; 0, Source!BA64, 1), 2)+ROUND(Source!CS64*Source!I64/IF(Source!BS64&lt;&gt; 0, Source!BS64, 1), 2))), 2)</f>
        <v>279.73</v>
      </c>
      <c r="V53">
        <f>Source!Y64</f>
        <v>222.43</v>
      </c>
    </row>
    <row r="54" spans="1:31" ht="14.25">
      <c r="A54" s="20"/>
      <c r="B54" s="21"/>
      <c r="C54" s="18" t="s">
        <v>1284</v>
      </c>
      <c r="D54" s="23"/>
      <c r="E54" s="22"/>
      <c r="F54" s="25">
        <f>Source!AO64</f>
        <v>166.21</v>
      </c>
      <c r="G54" s="24" t="str">
        <f>Source!DG64</f>
        <v/>
      </c>
      <c r="H54" s="26">
        <f>ROUND(Source!CT64*Source!I64/IF(Source!BA64&lt;&gt; 0, Source!BA64, 1), 2)</f>
        <v>332.42</v>
      </c>
      <c r="I54" s="24"/>
      <c r="J54" s="24">
        <f>IF(Source!BA64&lt;&gt; 0, Source!BA64, 1)</f>
        <v>1</v>
      </c>
      <c r="K54" s="26">
        <f>Source!S64</f>
        <v>332.42</v>
      </c>
      <c r="L54" s="27"/>
      <c r="R54">
        <f>H54</f>
        <v>332.42</v>
      </c>
    </row>
    <row r="55" spans="1:31" ht="14.25">
      <c r="A55" s="20"/>
      <c r="B55" s="21"/>
      <c r="C55" s="18" t="s">
        <v>58</v>
      </c>
      <c r="D55" s="23"/>
      <c r="E55" s="22"/>
      <c r="F55" s="25">
        <f>Source!AM64</f>
        <v>61.44</v>
      </c>
      <c r="G55" s="24" t="str">
        <f>Source!DE64</f>
        <v/>
      </c>
      <c r="H55" s="26">
        <f>ROUND(Source!CR64*Source!I64/IF(Source!BB64&lt;&gt; 0, Source!BB64, 1), 2)</f>
        <v>122.88</v>
      </c>
      <c r="I55" s="24"/>
      <c r="J55" s="24">
        <f>IF(Source!BB64&lt;&gt; 0, Source!BB64, 1)</f>
        <v>1</v>
      </c>
      <c r="K55" s="26">
        <f>Source!Q64</f>
        <v>122.88</v>
      </c>
      <c r="L55" s="27"/>
    </row>
    <row r="56" spans="1:31" ht="14.25">
      <c r="A56" s="20"/>
      <c r="B56" s="21"/>
      <c r="C56" s="18" t="s">
        <v>1285</v>
      </c>
      <c r="D56" s="23"/>
      <c r="E56" s="22"/>
      <c r="F56" s="25">
        <f>Source!AN64</f>
        <v>2.2999999999999998</v>
      </c>
      <c r="G56" s="24" t="str">
        <f>Source!DF64</f>
        <v/>
      </c>
      <c r="H56" s="26">
        <f>ROUND(Source!CS64*Source!I64/IF(Source!BS64&lt;&gt; 0, Source!BS64, 1), 2)</f>
        <v>4.5999999999999996</v>
      </c>
      <c r="I56" s="24"/>
      <c r="J56" s="24">
        <f>IF(Source!BS64&lt;&gt; 0, Source!BS64, 1)</f>
        <v>1</v>
      </c>
      <c r="K56" s="26">
        <f>Source!R64</f>
        <v>4.5999999999999996</v>
      </c>
      <c r="L56" s="27"/>
      <c r="R56">
        <f>H56</f>
        <v>4.5999999999999996</v>
      </c>
    </row>
    <row r="57" spans="1:31" ht="14.25">
      <c r="A57" s="20"/>
      <c r="B57" s="21"/>
      <c r="C57" s="18" t="s">
        <v>1286</v>
      </c>
      <c r="D57" s="23"/>
      <c r="E57" s="22"/>
      <c r="F57" s="25">
        <f>Source!AL64</f>
        <v>2439.21</v>
      </c>
      <c r="G57" s="24" t="str">
        <f>Source!DD64</f>
        <v/>
      </c>
      <c r="H57" s="26">
        <f>ROUND(Source!CQ64*Source!I64/IF(Source!BC64&lt;&gt; 0, Source!BC64, 1), 2)</f>
        <v>4878.42</v>
      </c>
      <c r="I57" s="24"/>
      <c r="J57" s="24">
        <f>IF(Source!BC64&lt;&gt; 0, Source!BC64, 1)</f>
        <v>1</v>
      </c>
      <c r="K57" s="26">
        <f>Source!P64</f>
        <v>4878.42</v>
      </c>
      <c r="L57" s="27"/>
    </row>
    <row r="58" spans="1:31" ht="14.25">
      <c r="A58" s="20"/>
      <c r="B58" s="21"/>
      <c r="C58" s="18" t="s">
        <v>1287</v>
      </c>
      <c r="D58" s="23" t="s">
        <v>1288</v>
      </c>
      <c r="E58" s="22">
        <f>Source!BZ64</f>
        <v>128</v>
      </c>
      <c r="F58" s="28"/>
      <c r="G58" s="24"/>
      <c r="H58" s="26">
        <f>SUM(S53:S60)</f>
        <v>431.39</v>
      </c>
      <c r="I58" s="29" t="str">
        <f>CONCATENATE(Source!FX64, Source!FV64, "=")</f>
        <v>128*0,85=</v>
      </c>
      <c r="J58" s="18">
        <f>Source!AT64</f>
        <v>109</v>
      </c>
      <c r="K58" s="26">
        <f>SUM(T53:T60)</f>
        <v>367.35</v>
      </c>
      <c r="L58" s="27"/>
    </row>
    <row r="59" spans="1:31" ht="14.25">
      <c r="A59" s="20"/>
      <c r="B59" s="21"/>
      <c r="C59" s="18" t="s">
        <v>1289</v>
      </c>
      <c r="D59" s="23" t="s">
        <v>1288</v>
      </c>
      <c r="E59" s="22">
        <f>Source!CA64</f>
        <v>83</v>
      </c>
      <c r="F59" s="28"/>
      <c r="G59" s="24"/>
      <c r="H59" s="26">
        <f>SUM(U53:U60)</f>
        <v>279.73</v>
      </c>
      <c r="I59" s="29" t="str">
        <f>CONCATENATE(Source!FY64, Source!FW64, "=")</f>
        <v>83*0,8=</v>
      </c>
      <c r="J59" s="18">
        <f>Source!AU64</f>
        <v>66</v>
      </c>
      <c r="K59" s="26">
        <f>SUM(V53:V60)</f>
        <v>222.43</v>
      </c>
      <c r="L59" s="27"/>
    </row>
    <row r="60" spans="1:31" ht="14.25">
      <c r="A60" s="33"/>
      <c r="B60" s="34"/>
      <c r="C60" s="35" t="s">
        <v>1290</v>
      </c>
      <c r="D60" s="36" t="s">
        <v>1291</v>
      </c>
      <c r="E60" s="37">
        <f>Source!AQ64</f>
        <v>18.53</v>
      </c>
      <c r="F60" s="38"/>
      <c r="G60" s="39" t="str">
        <f>Source!DI64</f>
        <v/>
      </c>
      <c r="H60" s="40"/>
      <c r="I60" s="39"/>
      <c r="J60" s="39"/>
      <c r="K60" s="40"/>
      <c r="L60" s="42">
        <f>Source!U64</f>
        <v>37.06</v>
      </c>
    </row>
    <row r="61" spans="1:31" ht="15">
      <c r="G61" s="51">
        <f>ROUND(Source!CQ64*Source!I64/IF(Source!BC64&lt;&gt; 0, Source!BC64, 1), 2)+ROUND(Source!CT64*Source!I64/IF(Source!BA64&lt;&gt; 0, Source!BA64, 1), 2)+ROUND(Source!CR64*Source!I64/IF(Source!BB64&lt;&gt; 0, Source!BB64, 1), 2)+SUM(H58:H60)</f>
        <v>6044.84</v>
      </c>
      <c r="H61" s="51"/>
      <c r="J61" s="51">
        <f>Source!O64+SUM(K58:K60)</f>
        <v>5923.5</v>
      </c>
      <c r="K61" s="51"/>
      <c r="L61" s="32">
        <f>Source!U64</f>
        <v>37.06</v>
      </c>
      <c r="O61" s="31">
        <f>G61</f>
        <v>6044.84</v>
      </c>
      <c r="P61" s="31">
        <f>J61</f>
        <v>5923.5</v>
      </c>
      <c r="Q61" s="31">
        <f>L61</f>
        <v>37.06</v>
      </c>
      <c r="W61">
        <f>IF(Source!BI64&lt;=1,G61, 0)</f>
        <v>6044.84</v>
      </c>
      <c r="X61">
        <f>IF(Source!BI64=2,G61, 0)</f>
        <v>0</v>
      </c>
      <c r="Y61">
        <f>IF(Source!BI64=3,G61, 0)</f>
        <v>0</v>
      </c>
      <c r="Z61">
        <f>IF(Source!BI64=4,G61, 0)</f>
        <v>0</v>
      </c>
    </row>
    <row r="62" spans="1:31" ht="42.75">
      <c r="A62" s="20" t="str">
        <f>Source!E65</f>
        <v>5</v>
      </c>
      <c r="B62" s="21" t="str">
        <f>Source!F65</f>
        <v>Цена поставщика</v>
      </c>
      <c r="C62" s="18" t="str">
        <f>Source!G65</f>
        <v>Мембранный расширительный бак 0,2м3 (цена=15871/1,18/6,32)</v>
      </c>
      <c r="D62" s="23" t="str">
        <f>Source!H65</f>
        <v>шт.</v>
      </c>
      <c r="E62" s="22">
        <f>Source!I65</f>
        <v>1</v>
      </c>
      <c r="F62" s="25">
        <f>IF(Source!AK65&lt;&gt; 0, Source!AK65,Source!AL65 + Source!AM65 + Source!AO65)</f>
        <v>824.14</v>
      </c>
      <c r="G62" s="24"/>
      <c r="H62" s="26"/>
      <c r="I62" s="24" t="str">
        <f>Source!BO65</f>
        <v/>
      </c>
      <c r="J62" s="24"/>
      <c r="K62" s="26"/>
      <c r="L62" s="27"/>
      <c r="S62">
        <f>ROUND((Source!FX65/100)*((ROUND(Source!CT65*Source!I65/IF(Source!BA65&lt;&gt; 0, Source!BA65, 1), 2)+ROUND(Source!CS65*Source!I65/IF(Source!BS65&lt;&gt; 0, Source!BS65, 1), 2))), 2)</f>
        <v>0</v>
      </c>
      <c r="T62">
        <f>Source!X65</f>
        <v>0</v>
      </c>
      <c r="U62">
        <f>ROUND((Source!FY65/100)*((ROUND(Source!CT65*Source!I65/IF(Source!BA65&lt;&gt; 0, Source!BA65, 1), 2)+ROUND(Source!CS65*Source!I65/IF(Source!BS65&lt;&gt; 0, Source!BS65, 1), 2))), 2)</f>
        <v>0</v>
      </c>
      <c r="V62">
        <f>Source!Y65</f>
        <v>0</v>
      </c>
    </row>
    <row r="63" spans="1:31" ht="14.25">
      <c r="A63" s="33"/>
      <c r="B63" s="34"/>
      <c r="C63" s="35" t="s">
        <v>1286</v>
      </c>
      <c r="D63" s="36"/>
      <c r="E63" s="37"/>
      <c r="F63" s="38">
        <f>Source!AL65</f>
        <v>824.14</v>
      </c>
      <c r="G63" s="39" t="str">
        <f>Source!DD65</f>
        <v/>
      </c>
      <c r="H63" s="40">
        <f>ROUND(Source!CQ65*Source!I65/IF(Source!BC65&lt;&gt; 0, Source!BC65, 1), 2)</f>
        <v>824.14</v>
      </c>
      <c r="I63" s="39"/>
      <c r="J63" s="39">
        <f>IF(Source!BC65&lt;&gt; 0, Source!BC65, 1)</f>
        <v>1</v>
      </c>
      <c r="K63" s="40">
        <f>Source!P65</f>
        <v>824.14</v>
      </c>
      <c r="L63" s="41"/>
    </row>
    <row r="64" spans="1:31" ht="15">
      <c r="G64" s="51">
        <f>ROUND(Source!CQ65*Source!I65/IF(Source!BC65&lt;&gt; 0, Source!BC65, 1), 2)+ROUND(Source!CT65*Source!I65/IF(Source!BA65&lt;&gt; 0, Source!BA65, 1), 2)+ROUND(Source!CR65*Source!I65/IF(Source!BB65&lt;&gt; 0, Source!BB65, 1), 2)</f>
        <v>824.14</v>
      </c>
      <c r="H64" s="51"/>
      <c r="J64" s="51">
        <f>Source!O65</f>
        <v>824.14</v>
      </c>
      <c r="K64" s="51"/>
      <c r="L64" s="32">
        <f>Source!U65</f>
        <v>0</v>
      </c>
      <c r="O64" s="31">
        <f>G64</f>
        <v>824.14</v>
      </c>
      <c r="P64" s="31">
        <f>J64</f>
        <v>824.14</v>
      </c>
      <c r="Q64" s="31">
        <f>L64</f>
        <v>0</v>
      </c>
      <c r="W64">
        <f>IF(Source!BI65&lt;=1,G64, 0)</f>
        <v>824.14</v>
      </c>
      <c r="X64">
        <f>IF(Source!BI65=2,G64, 0)</f>
        <v>0</v>
      </c>
      <c r="Y64">
        <f>IF(Source!BI65=3,G64, 0)</f>
        <v>0</v>
      </c>
      <c r="Z64">
        <f>IF(Source!BI65=4,G64, 0)</f>
        <v>0</v>
      </c>
    </row>
    <row r="65" spans="1:26" ht="42.75">
      <c r="A65" s="20" t="str">
        <f>Source!E66</f>
        <v>6</v>
      </c>
      <c r="B65" s="21" t="str">
        <f>Source!F66</f>
        <v>Цена поставщика</v>
      </c>
      <c r="C65" s="18" t="str">
        <f>Source!G66</f>
        <v>Бак накопительный 200л (цена=29419/1,18/6,32)</v>
      </c>
      <c r="D65" s="23" t="str">
        <f>Source!H66</f>
        <v>шт.</v>
      </c>
      <c r="E65" s="22">
        <f>Source!I66</f>
        <v>1</v>
      </c>
      <c r="F65" s="25">
        <f>IF(Source!AK66&lt;&gt; 0, Source!AK66,Source!AL66 + Source!AM66 + Source!AO66)</f>
        <v>3944.83</v>
      </c>
      <c r="G65" s="24"/>
      <c r="H65" s="26"/>
      <c r="I65" s="24" t="str">
        <f>Source!BO66</f>
        <v/>
      </c>
      <c r="J65" s="24"/>
      <c r="K65" s="26"/>
      <c r="L65" s="27"/>
      <c r="S65">
        <f>ROUND((Source!FX66/100)*((ROUND(Source!CT66*Source!I66/IF(Source!BA66&lt;&gt; 0, Source!BA66, 1), 2)+ROUND(Source!CS66*Source!I66/IF(Source!BS66&lt;&gt; 0, Source!BS66, 1), 2))), 2)</f>
        <v>0</v>
      </c>
      <c r="T65">
        <f>Source!X66</f>
        <v>0</v>
      </c>
      <c r="U65">
        <f>ROUND((Source!FY66/100)*((ROUND(Source!CT66*Source!I66/IF(Source!BA66&lt;&gt; 0, Source!BA66, 1), 2)+ROUND(Source!CS66*Source!I66/IF(Source!BS66&lt;&gt; 0, Source!BS66, 1), 2))), 2)</f>
        <v>0</v>
      </c>
      <c r="V65">
        <f>Source!Y66</f>
        <v>0</v>
      </c>
    </row>
    <row r="66" spans="1:26" ht="14.25">
      <c r="A66" s="33"/>
      <c r="B66" s="34"/>
      <c r="C66" s="35" t="s">
        <v>1286</v>
      </c>
      <c r="D66" s="36"/>
      <c r="E66" s="37"/>
      <c r="F66" s="38">
        <f>Source!AL66</f>
        <v>3944.83</v>
      </c>
      <c r="G66" s="39" t="str">
        <f>Source!DD66</f>
        <v/>
      </c>
      <c r="H66" s="40">
        <f>ROUND(Source!CQ66*Source!I66/IF(Source!BC66&lt;&gt; 0, Source!BC66, 1), 2)</f>
        <v>3944.83</v>
      </c>
      <c r="I66" s="39"/>
      <c r="J66" s="39">
        <f>IF(Source!BC66&lt;&gt; 0, Source!BC66, 1)</f>
        <v>1</v>
      </c>
      <c r="K66" s="40">
        <f>Source!P66</f>
        <v>3944.83</v>
      </c>
      <c r="L66" s="41"/>
    </row>
    <row r="67" spans="1:26" ht="15">
      <c r="G67" s="51">
        <f>ROUND(Source!CQ66*Source!I66/IF(Source!BC66&lt;&gt; 0, Source!BC66, 1), 2)+ROUND(Source!CT66*Source!I66/IF(Source!BA66&lt;&gt; 0, Source!BA66, 1), 2)+ROUND(Source!CR66*Source!I66/IF(Source!BB66&lt;&gt; 0, Source!BB66, 1), 2)</f>
        <v>3944.83</v>
      </c>
      <c r="H67" s="51"/>
      <c r="J67" s="51">
        <f>Source!O66</f>
        <v>3944.83</v>
      </c>
      <c r="K67" s="51"/>
      <c r="L67" s="32">
        <f>Source!U66</f>
        <v>0</v>
      </c>
      <c r="O67" s="31">
        <f>G67</f>
        <v>3944.83</v>
      </c>
      <c r="P67" s="31">
        <f>J67</f>
        <v>3944.83</v>
      </c>
      <c r="Q67" s="31">
        <f>L67</f>
        <v>0</v>
      </c>
      <c r="W67">
        <f>IF(Source!BI66&lt;=1,G67, 0)</f>
        <v>3944.83</v>
      </c>
      <c r="X67">
        <f>IF(Source!BI66=2,G67, 0)</f>
        <v>0</v>
      </c>
      <c r="Y67">
        <f>IF(Source!BI66=3,G67, 0)</f>
        <v>0</v>
      </c>
      <c r="Z67">
        <f>IF(Source!BI66=4,G67, 0)</f>
        <v>0</v>
      </c>
    </row>
    <row r="68" spans="1:26" ht="28.5">
      <c r="A68" s="20" t="str">
        <f>Source!E67</f>
        <v>7</v>
      </c>
      <c r="B68" s="21" t="str">
        <f>Source!F67</f>
        <v>18-04-003-1</v>
      </c>
      <c r="C68" s="18" t="str">
        <f>Source!G67</f>
        <v>Установка поддонов металлических для баков вместимостью до 2 м3</v>
      </c>
      <c r="D68" s="23" t="str">
        <f>Source!H67</f>
        <v>1 поддон</v>
      </c>
      <c r="E68" s="22">
        <f>Source!I67</f>
        <v>2</v>
      </c>
      <c r="F68" s="25">
        <f>IF(Source!AK67&lt;&gt; 0, Source!AK67,Source!AL67 + Source!AM67 + Source!AO67)</f>
        <v>825.22</v>
      </c>
      <c r="G68" s="24"/>
      <c r="H68" s="26"/>
      <c r="I68" s="24" t="str">
        <f>Source!BO67</f>
        <v/>
      </c>
      <c r="J68" s="24"/>
      <c r="K68" s="26"/>
      <c r="L68" s="27"/>
      <c r="S68">
        <f>ROUND((Source!FX67/100)*((ROUND(Source!CT67*Source!I67/IF(Source!BA67&lt;&gt; 0, Source!BA67, 1), 2)+ROUND(Source!CS67*Source!I67/IF(Source!BS67&lt;&gt; 0, Source!BS67, 1), 2))), 2)</f>
        <v>33.020000000000003</v>
      </c>
      <c r="T68">
        <f>Source!X67</f>
        <v>28.12</v>
      </c>
      <c r="U68">
        <f>ROUND((Source!FY67/100)*((ROUND(Source!CT67*Source!I67/IF(Source!BA67&lt;&gt; 0, Source!BA67, 1), 2)+ROUND(Source!CS67*Source!I67/IF(Source!BS67&lt;&gt; 0, Source!BS67, 1), 2))), 2)</f>
        <v>21.41</v>
      </c>
      <c r="V68">
        <f>Source!Y67</f>
        <v>17.03</v>
      </c>
    </row>
    <row r="69" spans="1:26" ht="14.25">
      <c r="A69" s="20"/>
      <c r="B69" s="21"/>
      <c r="C69" s="18" t="s">
        <v>1284</v>
      </c>
      <c r="D69" s="23"/>
      <c r="E69" s="22"/>
      <c r="F69" s="25">
        <f>Source!AO67</f>
        <v>12.76</v>
      </c>
      <c r="G69" s="24" t="str">
        <f>Source!DG67</f>
        <v/>
      </c>
      <c r="H69" s="26">
        <f>ROUND(Source!CT67*Source!I67/IF(Source!BA67&lt;&gt; 0, Source!BA67, 1), 2)</f>
        <v>25.52</v>
      </c>
      <c r="I69" s="24"/>
      <c r="J69" s="24">
        <f>IF(Source!BA67&lt;&gt; 0, Source!BA67, 1)</f>
        <v>1</v>
      </c>
      <c r="K69" s="26">
        <f>Source!S67</f>
        <v>25.52</v>
      </c>
      <c r="L69" s="27"/>
      <c r="R69">
        <f>H69</f>
        <v>25.52</v>
      </c>
    </row>
    <row r="70" spans="1:26" ht="14.25">
      <c r="A70" s="20"/>
      <c r="B70" s="21"/>
      <c r="C70" s="18" t="s">
        <v>58</v>
      </c>
      <c r="D70" s="23"/>
      <c r="E70" s="22"/>
      <c r="F70" s="25">
        <f>Source!AM67</f>
        <v>6.97</v>
      </c>
      <c r="G70" s="24" t="str">
        <f>Source!DE67</f>
        <v/>
      </c>
      <c r="H70" s="26">
        <f>ROUND(Source!CR67*Source!I67/IF(Source!BB67&lt;&gt; 0, Source!BB67, 1), 2)</f>
        <v>13.94</v>
      </c>
      <c r="I70" s="24"/>
      <c r="J70" s="24">
        <f>IF(Source!BB67&lt;&gt; 0, Source!BB67, 1)</f>
        <v>1</v>
      </c>
      <c r="K70" s="26">
        <f>Source!Q67</f>
        <v>13.94</v>
      </c>
      <c r="L70" s="27"/>
    </row>
    <row r="71" spans="1:26" ht="14.25">
      <c r="A71" s="20"/>
      <c r="B71" s="21"/>
      <c r="C71" s="18" t="s">
        <v>1285</v>
      </c>
      <c r="D71" s="23"/>
      <c r="E71" s="22"/>
      <c r="F71" s="25">
        <f>Source!AN67</f>
        <v>0.14000000000000001</v>
      </c>
      <c r="G71" s="24" t="str">
        <f>Source!DF67</f>
        <v/>
      </c>
      <c r="H71" s="26">
        <f>ROUND(Source!CS67*Source!I67/IF(Source!BS67&lt;&gt; 0, Source!BS67, 1), 2)</f>
        <v>0.28000000000000003</v>
      </c>
      <c r="I71" s="24"/>
      <c r="J71" s="24">
        <f>IF(Source!BS67&lt;&gt; 0, Source!BS67, 1)</f>
        <v>1</v>
      </c>
      <c r="K71" s="26">
        <f>Source!R67</f>
        <v>0.28000000000000003</v>
      </c>
      <c r="L71" s="27"/>
      <c r="R71">
        <f>H71</f>
        <v>0.28000000000000003</v>
      </c>
    </row>
    <row r="72" spans="1:26" ht="14.25">
      <c r="A72" s="20"/>
      <c r="B72" s="21"/>
      <c r="C72" s="18" t="s">
        <v>1286</v>
      </c>
      <c r="D72" s="23"/>
      <c r="E72" s="22"/>
      <c r="F72" s="25">
        <f>Source!AL67</f>
        <v>805.49</v>
      </c>
      <c r="G72" s="24" t="str">
        <f>Source!DD67</f>
        <v/>
      </c>
      <c r="H72" s="26">
        <f>ROUND(Source!CQ67*Source!I67/IF(Source!BC67&lt;&gt; 0, Source!BC67, 1), 2)</f>
        <v>1610.98</v>
      </c>
      <c r="I72" s="24"/>
      <c r="J72" s="24">
        <f>IF(Source!BC67&lt;&gt; 0, Source!BC67, 1)</f>
        <v>1</v>
      </c>
      <c r="K72" s="26">
        <f>Source!P67</f>
        <v>1610.98</v>
      </c>
      <c r="L72" s="27"/>
    </row>
    <row r="73" spans="1:26" ht="14.25">
      <c r="A73" s="20"/>
      <c r="B73" s="21"/>
      <c r="C73" s="18" t="s">
        <v>1287</v>
      </c>
      <c r="D73" s="23" t="s">
        <v>1288</v>
      </c>
      <c r="E73" s="22">
        <f>Source!BZ67</f>
        <v>128</v>
      </c>
      <c r="F73" s="28"/>
      <c r="G73" s="24"/>
      <c r="H73" s="26">
        <f>SUM(S68:S75)</f>
        <v>33.020000000000003</v>
      </c>
      <c r="I73" s="29" t="str">
        <f>CONCATENATE(Source!FX67, Source!FV67, "=")</f>
        <v>128*0,85=</v>
      </c>
      <c r="J73" s="18">
        <f>Source!AT67</f>
        <v>109</v>
      </c>
      <c r="K73" s="26">
        <f>SUM(T68:T75)</f>
        <v>28.12</v>
      </c>
      <c r="L73" s="27"/>
    </row>
    <row r="74" spans="1:26" ht="14.25">
      <c r="A74" s="20"/>
      <c r="B74" s="21"/>
      <c r="C74" s="18" t="s">
        <v>1289</v>
      </c>
      <c r="D74" s="23" t="s">
        <v>1288</v>
      </c>
      <c r="E74" s="22">
        <f>Source!CA67</f>
        <v>83</v>
      </c>
      <c r="F74" s="28"/>
      <c r="G74" s="24"/>
      <c r="H74" s="26">
        <f>SUM(U68:U75)</f>
        <v>21.41</v>
      </c>
      <c r="I74" s="29" t="str">
        <f>CONCATENATE(Source!FY67, Source!FW67, "=")</f>
        <v>83*0,8=</v>
      </c>
      <c r="J74" s="18">
        <f>Source!AU67</f>
        <v>66</v>
      </c>
      <c r="K74" s="26">
        <f>SUM(V68:V75)</f>
        <v>17.03</v>
      </c>
      <c r="L74" s="27"/>
    </row>
    <row r="75" spans="1:26" ht="14.25">
      <c r="A75" s="33"/>
      <c r="B75" s="34"/>
      <c r="C75" s="35" t="s">
        <v>1290</v>
      </c>
      <c r="D75" s="36" t="s">
        <v>1291</v>
      </c>
      <c r="E75" s="37">
        <f>Source!AQ67</f>
        <v>1.46</v>
      </c>
      <c r="F75" s="38"/>
      <c r="G75" s="39" t="str">
        <f>Source!DI67</f>
        <v/>
      </c>
      <c r="H75" s="40"/>
      <c r="I75" s="39"/>
      <c r="J75" s="39"/>
      <c r="K75" s="40"/>
      <c r="L75" s="42">
        <f>Source!U67</f>
        <v>2.92</v>
      </c>
    </row>
    <row r="76" spans="1:26" ht="15">
      <c r="G76" s="51">
        <f>ROUND(Source!CQ67*Source!I67/IF(Source!BC67&lt;&gt; 0, Source!BC67, 1), 2)+ROUND(Source!CT67*Source!I67/IF(Source!BA67&lt;&gt; 0, Source!BA67, 1), 2)+ROUND(Source!CR67*Source!I67/IF(Source!BB67&lt;&gt; 0, Source!BB67, 1), 2)+SUM(H73:H75)</f>
        <v>1704.8700000000001</v>
      </c>
      <c r="H76" s="51"/>
      <c r="J76" s="51">
        <f>Source!O67+SUM(K73:K75)</f>
        <v>1695.5900000000001</v>
      </c>
      <c r="K76" s="51"/>
      <c r="L76" s="32">
        <f>Source!U67</f>
        <v>2.92</v>
      </c>
      <c r="O76" s="31">
        <f>G76</f>
        <v>1704.8700000000001</v>
      </c>
      <c r="P76" s="31">
        <f>J76</f>
        <v>1695.5900000000001</v>
      </c>
      <c r="Q76" s="31">
        <f>L76</f>
        <v>2.92</v>
      </c>
      <c r="W76">
        <f>IF(Source!BI67&lt;=1,G76, 0)</f>
        <v>1704.8700000000001</v>
      </c>
      <c r="X76">
        <f>IF(Source!BI67=2,G76, 0)</f>
        <v>0</v>
      </c>
      <c r="Y76">
        <f>IF(Source!BI67=3,G76, 0)</f>
        <v>0</v>
      </c>
      <c r="Z76">
        <f>IF(Source!BI67=4,G76, 0)</f>
        <v>0</v>
      </c>
    </row>
    <row r="77" spans="1:26" ht="71.25">
      <c r="A77" s="20" t="str">
        <f>Source!E68</f>
        <v>8</v>
      </c>
      <c r="B77" s="21" t="str">
        <f>Source!F68</f>
        <v>м12-07-001-1</v>
      </c>
      <c r="C77" s="18" t="str">
        <f>Source!G68</f>
        <v>Трубная проводка из водогазопроводных труб углеродистых и низколегированных сталей на соединениях разъемных, диаметр условного прохода 25 мм</v>
      </c>
      <c r="D77" s="23" t="str">
        <f>Source!H68</f>
        <v>1000 м</v>
      </c>
      <c r="E77" s="22">
        <f>Source!I68</f>
        <v>2.4E-2</v>
      </c>
      <c r="F77" s="25">
        <f>IF(Source!AK68&lt;&gt; 0, Source!AK68,Source!AL68 + Source!AM68 + Source!AO68)</f>
        <v>33312.089999999997</v>
      </c>
      <c r="G77" s="24"/>
      <c r="H77" s="26"/>
      <c r="I77" s="24" t="str">
        <f>Source!BO68</f>
        <v/>
      </c>
      <c r="J77" s="24"/>
      <c r="K77" s="26"/>
      <c r="L77" s="27"/>
      <c r="S77">
        <f>ROUND((Source!FX68/100)*((ROUND(Source!CT68*Source!I68/IF(Source!BA68&lt;&gt; 0, Source!BA68, 1), 2)+ROUND(Source!CS68*Source!I68/IF(Source!BS68&lt;&gt; 0, Source!BS68, 1), 2))), 2)</f>
        <v>128.94999999999999</v>
      </c>
      <c r="T77">
        <f>Source!X68</f>
        <v>109.61</v>
      </c>
      <c r="U77">
        <f>ROUND((Source!FY68/100)*((ROUND(Source!CT68*Source!I68/IF(Source!BA68&lt;&gt; 0, Source!BA68, 1), 2)+ROUND(Source!CS68*Source!I68/IF(Source!BS68&lt;&gt; 0, Source!BS68, 1), 2))), 2)</f>
        <v>96.71</v>
      </c>
      <c r="V77">
        <f>Source!Y68</f>
        <v>77.37</v>
      </c>
    </row>
    <row r="78" spans="1:26" ht="14.25">
      <c r="A78" s="20"/>
      <c r="B78" s="21"/>
      <c r="C78" s="18" t="s">
        <v>1284</v>
      </c>
      <c r="D78" s="23"/>
      <c r="E78" s="22"/>
      <c r="F78" s="25">
        <f>Source!AO68</f>
        <v>4261.66</v>
      </c>
      <c r="G78" s="24" t="str">
        <f>Source!DG68</f>
        <v/>
      </c>
      <c r="H78" s="26">
        <f>ROUND(Source!CT68*Source!I68/IF(Source!BA68&lt;&gt; 0, Source!BA68, 1), 2)</f>
        <v>102.28</v>
      </c>
      <c r="I78" s="24"/>
      <c r="J78" s="24">
        <f>IF(Source!BA68&lt;&gt; 0, Source!BA68, 1)</f>
        <v>1</v>
      </c>
      <c r="K78" s="26">
        <f>Source!S68</f>
        <v>102.28</v>
      </c>
      <c r="L78" s="27"/>
      <c r="R78">
        <f>H78</f>
        <v>102.28</v>
      </c>
    </row>
    <row r="79" spans="1:26" ht="14.25">
      <c r="A79" s="20"/>
      <c r="B79" s="21"/>
      <c r="C79" s="18" t="s">
        <v>58</v>
      </c>
      <c r="D79" s="23"/>
      <c r="E79" s="22"/>
      <c r="F79" s="25">
        <f>Source!AM68</f>
        <v>20125.55</v>
      </c>
      <c r="G79" s="24" t="str">
        <f>Source!DE68</f>
        <v/>
      </c>
      <c r="H79" s="26">
        <f>ROUND(Source!CR68*Source!I68/IF(Source!BB68&lt;&gt; 0, Source!BB68, 1), 2)</f>
        <v>483.01</v>
      </c>
      <c r="I79" s="24"/>
      <c r="J79" s="24">
        <f>IF(Source!BB68&lt;&gt; 0, Source!BB68, 1)</f>
        <v>1</v>
      </c>
      <c r="K79" s="26">
        <f>Source!Q68</f>
        <v>483.01</v>
      </c>
      <c r="L79" s="27"/>
    </row>
    <row r="80" spans="1:26" ht="14.25">
      <c r="A80" s="20"/>
      <c r="B80" s="21"/>
      <c r="C80" s="18" t="s">
        <v>1285</v>
      </c>
      <c r="D80" s="23"/>
      <c r="E80" s="22"/>
      <c r="F80" s="25">
        <f>Source!AN68</f>
        <v>2454.42</v>
      </c>
      <c r="G80" s="24" t="str">
        <f>Source!DF68</f>
        <v/>
      </c>
      <c r="H80" s="26">
        <f>ROUND(Source!CS68*Source!I68/IF(Source!BS68&lt;&gt; 0, Source!BS68, 1), 2)</f>
        <v>58.91</v>
      </c>
      <c r="I80" s="24"/>
      <c r="J80" s="24">
        <f>IF(Source!BS68&lt;&gt; 0, Source!BS68, 1)</f>
        <v>1</v>
      </c>
      <c r="K80" s="26">
        <f>Source!R68</f>
        <v>58.91</v>
      </c>
      <c r="L80" s="27"/>
      <c r="R80">
        <f>H80</f>
        <v>58.91</v>
      </c>
    </row>
    <row r="81" spans="1:26" ht="14.25">
      <c r="A81" s="20"/>
      <c r="B81" s="21"/>
      <c r="C81" s="18" t="s">
        <v>1286</v>
      </c>
      <c r="D81" s="23"/>
      <c r="E81" s="22"/>
      <c r="F81" s="25">
        <f>Source!AL68</f>
        <v>8924.8799999999992</v>
      </c>
      <c r="G81" s="24" t="str">
        <f>Source!DD68</f>
        <v/>
      </c>
      <c r="H81" s="26">
        <f>ROUND(Source!CQ68*Source!I68/IF(Source!BC68&lt;&gt; 0, Source!BC68, 1), 2)</f>
        <v>214.2</v>
      </c>
      <c r="I81" s="24"/>
      <c r="J81" s="24">
        <f>IF(Source!BC68&lt;&gt; 0, Source!BC68, 1)</f>
        <v>1</v>
      </c>
      <c r="K81" s="26">
        <f>Source!P68</f>
        <v>214.2</v>
      </c>
      <c r="L81" s="27"/>
    </row>
    <row r="82" spans="1:26" ht="14.25">
      <c r="A82" s="20"/>
      <c r="B82" s="21"/>
      <c r="C82" s="18" t="s">
        <v>1287</v>
      </c>
      <c r="D82" s="23" t="s">
        <v>1288</v>
      </c>
      <c r="E82" s="22">
        <f>Source!BZ68</f>
        <v>80</v>
      </c>
      <c r="F82" s="28"/>
      <c r="G82" s="24"/>
      <c r="H82" s="26">
        <f>SUM(S77:S86)</f>
        <v>128.94999999999999</v>
      </c>
      <c r="I82" s="29" t="str">
        <f>CONCATENATE(Source!FX68, Source!FV68, "=")</f>
        <v>80*0,85=</v>
      </c>
      <c r="J82" s="18">
        <f>Source!AT68</f>
        <v>68</v>
      </c>
      <c r="K82" s="26">
        <f>SUM(T77:T86)</f>
        <v>109.61</v>
      </c>
      <c r="L82" s="27"/>
    </row>
    <row r="83" spans="1:26" ht="14.25">
      <c r="A83" s="20"/>
      <c r="B83" s="21"/>
      <c r="C83" s="18" t="s">
        <v>1289</v>
      </c>
      <c r="D83" s="23" t="s">
        <v>1288</v>
      </c>
      <c r="E83" s="22">
        <f>Source!CA68</f>
        <v>60</v>
      </c>
      <c r="F83" s="28"/>
      <c r="G83" s="24"/>
      <c r="H83" s="26">
        <f>SUM(U77:U86)</f>
        <v>96.71</v>
      </c>
      <c r="I83" s="29" t="str">
        <f>CONCATENATE(Source!FY68, Source!FW68, "=")</f>
        <v>60*0,8=</v>
      </c>
      <c r="J83" s="18">
        <f>Source!AU68</f>
        <v>48</v>
      </c>
      <c r="K83" s="26">
        <f>SUM(V77:V86)</f>
        <v>77.37</v>
      </c>
      <c r="L83" s="27"/>
    </row>
    <row r="84" spans="1:26" ht="14.25">
      <c r="A84" s="20"/>
      <c r="B84" s="21"/>
      <c r="C84" s="18" t="s">
        <v>1290</v>
      </c>
      <c r="D84" s="23" t="s">
        <v>1291</v>
      </c>
      <c r="E84" s="22">
        <f>Source!AQ68</f>
        <v>443</v>
      </c>
      <c r="F84" s="25"/>
      <c r="G84" s="24" t="str">
        <f>Source!DI68</f>
        <v/>
      </c>
      <c r="H84" s="26"/>
      <c r="I84" s="24"/>
      <c r="J84" s="24"/>
      <c r="K84" s="26"/>
      <c r="L84" s="30">
        <f>Source!U68</f>
        <v>10.632</v>
      </c>
    </row>
    <row r="85" spans="1:26" ht="71.25">
      <c r="A85" s="20" t="str">
        <f>Source!E69</f>
        <v>8,1</v>
      </c>
      <c r="B85" s="21" t="str">
        <f>Source!F69</f>
        <v>103-0051</v>
      </c>
      <c r="C85" s="18" t="str">
        <f>Source!G69</f>
        <v>Трубы стальные сварные водогазопроводные с резьбой оцинкованные обыкновенные, диаметр условного прохода 25 мм, толщина стенки 3,2 мм</v>
      </c>
      <c r="D85" s="23" t="str">
        <f>Source!H69</f>
        <v>м</v>
      </c>
      <c r="E85" s="22">
        <f>Source!I69</f>
        <v>16.999999992000003</v>
      </c>
      <c r="F85" s="25">
        <f>Source!AK69</f>
        <v>31.2</v>
      </c>
      <c r="G85" s="24"/>
      <c r="H85" s="26">
        <f>ROUND(Source!CQ69*Source!I69/IF(Source!BC69&lt;&gt; 0, Source!BC69, 1), 2)+ROUND(Source!CR69*Source!I69/IF(Source!BB69&lt;&gt; 0, Source!BB69, 1), 2)+ROUND(Source!CT69*Source!I69/IF(Source!BA69&lt;&gt; 0, Source!BA69, 1), 2)</f>
        <v>530.4</v>
      </c>
      <c r="I85" s="24"/>
      <c r="J85" s="24">
        <f>IF(Source!BC69&lt;&gt; 0, Source!BC69, 1)</f>
        <v>1</v>
      </c>
      <c r="K85" s="26">
        <f>Source!O69</f>
        <v>530.4</v>
      </c>
      <c r="L85" s="27"/>
      <c r="S85">
        <f>ROUND((Source!FX69/100)*((ROUND(Source!CT69*Source!I69/IF(Source!BA69&lt;&gt; 0, Source!BA69, 1), 2)+ROUND(Source!CS69*Source!I69/IF(Source!BS69&lt;&gt; 0, Source!BS69, 1), 2))), 2)</f>
        <v>0</v>
      </c>
      <c r="T85">
        <f>Source!X69</f>
        <v>0</v>
      </c>
      <c r="U85">
        <f>ROUND((Source!FY69/100)*((ROUND(Source!CT69*Source!I69/IF(Source!BA69&lt;&gt; 0, Source!BA69, 1), 2)+ROUND(Source!CS69*Source!I69/IF(Source!BS69&lt;&gt; 0, Source!BS69, 1), 2))), 2)</f>
        <v>0</v>
      </c>
      <c r="V85">
        <f>Source!Y69</f>
        <v>0</v>
      </c>
      <c r="Y85">
        <f>IF(Source!BI69=3,H85, 0)</f>
        <v>0</v>
      </c>
    </row>
    <row r="86" spans="1:26" ht="71.25">
      <c r="A86" s="33" t="str">
        <f>Source!E70</f>
        <v>8,2</v>
      </c>
      <c r="B86" s="34" t="str">
        <f>Source!F70</f>
        <v>103-0050</v>
      </c>
      <c r="C86" s="35" t="str">
        <f>Source!G70</f>
        <v>Трубы стальные сварные водогазопроводные с резьбой оцинкованные обыкновенные, диаметр условного прохода 20 мм, толщина стенки 2,8 мм</v>
      </c>
      <c r="D86" s="36" t="str">
        <f>Source!H70</f>
        <v>м</v>
      </c>
      <c r="E86" s="37">
        <f>Source!I70</f>
        <v>7.0000000080000007</v>
      </c>
      <c r="F86" s="38">
        <f>Source!AK70</f>
        <v>25.1</v>
      </c>
      <c r="G86" s="39"/>
      <c r="H86" s="40">
        <f>ROUND(Source!CQ70*Source!I70/IF(Source!BC70&lt;&gt; 0, Source!BC70, 1), 2)+ROUND(Source!CR70*Source!I70/IF(Source!BB70&lt;&gt; 0, Source!BB70, 1), 2)+ROUND(Source!CT70*Source!I70/IF(Source!BA70&lt;&gt; 0, Source!BA70, 1), 2)</f>
        <v>175.7</v>
      </c>
      <c r="I86" s="39"/>
      <c r="J86" s="39">
        <f>IF(Source!BC70&lt;&gt; 0, Source!BC70, 1)</f>
        <v>1</v>
      </c>
      <c r="K86" s="40">
        <f>Source!O70</f>
        <v>175.7</v>
      </c>
      <c r="L86" s="41"/>
      <c r="S86">
        <f>ROUND((Source!FX70/100)*((ROUND(Source!CT70*Source!I70/IF(Source!BA70&lt;&gt; 0, Source!BA70, 1), 2)+ROUND(Source!CS70*Source!I70/IF(Source!BS70&lt;&gt; 0, Source!BS70, 1), 2))), 2)</f>
        <v>0</v>
      </c>
      <c r="T86">
        <f>Source!X70</f>
        <v>0</v>
      </c>
      <c r="U86">
        <f>ROUND((Source!FY70/100)*((ROUND(Source!CT70*Source!I70/IF(Source!BA70&lt;&gt; 0, Source!BA70, 1), 2)+ROUND(Source!CS70*Source!I70/IF(Source!BS70&lt;&gt; 0, Source!BS70, 1), 2))), 2)</f>
        <v>0</v>
      </c>
      <c r="V86">
        <f>Source!Y70</f>
        <v>0</v>
      </c>
      <c r="Y86">
        <f>IF(Source!BI70=3,H86, 0)</f>
        <v>0</v>
      </c>
    </row>
    <row r="87" spans="1:26" ht="15">
      <c r="G87" s="51">
        <f>ROUND(Source!CQ68*Source!I68/IF(Source!BC68&lt;&gt; 0, Source!BC68, 1), 2)+ROUND(Source!CT68*Source!I68/IF(Source!BA68&lt;&gt; 0, Source!BA68, 1), 2)+ROUND(Source!CR68*Source!I68/IF(Source!BB68&lt;&gt; 0, Source!BB68, 1), 2)+SUM(H82:H86)</f>
        <v>1731.25</v>
      </c>
      <c r="H87" s="51"/>
      <c r="J87" s="51">
        <f>Source!O68+SUM(K82:K86)</f>
        <v>1692.57</v>
      </c>
      <c r="K87" s="51"/>
      <c r="L87" s="32">
        <f>Source!U68</f>
        <v>10.632</v>
      </c>
      <c r="O87" s="31">
        <f>G87</f>
        <v>1731.25</v>
      </c>
      <c r="P87" s="31">
        <f>J87</f>
        <v>1692.57</v>
      </c>
      <c r="Q87" s="31">
        <f>L87</f>
        <v>10.632</v>
      </c>
      <c r="W87">
        <f>IF(Source!BI68&lt;=1,G87, 0)</f>
        <v>0</v>
      </c>
      <c r="X87">
        <f>IF(Source!BI68=2,G87, 0)</f>
        <v>1731.25</v>
      </c>
      <c r="Y87">
        <f>IF(Source!BI68=3,G87, 0)</f>
        <v>0</v>
      </c>
      <c r="Z87">
        <f>IF(Source!BI68=4,G87, 0)</f>
        <v>0</v>
      </c>
    </row>
    <row r="88" spans="1:26" ht="57">
      <c r="A88" s="20" t="str">
        <f>Source!E71</f>
        <v>9</v>
      </c>
      <c r="B88" s="21" t="str">
        <f>Source!F71</f>
        <v>16-07-005-1</v>
      </c>
      <c r="C88" s="18" t="str">
        <f>Source!G71</f>
        <v>Гидравлическое испытание трубопроводов систем отопления, водопровода и горячего водоснабжения диаметром до 50 мм</v>
      </c>
      <c r="D88" s="23" t="str">
        <f>Source!H71</f>
        <v>100 м трубопровода</v>
      </c>
      <c r="E88" s="22">
        <f>Source!I71</f>
        <v>0.24</v>
      </c>
      <c r="F88" s="25">
        <f>IF(Source!AK71&lt;&gt; 0, Source!AK71,Source!AL71 + Source!AM71 + Source!AO71)</f>
        <v>107.11</v>
      </c>
      <c r="G88" s="24"/>
      <c r="H88" s="26"/>
      <c r="I88" s="24" t="str">
        <f>Source!BO71</f>
        <v/>
      </c>
      <c r="J88" s="24"/>
      <c r="K88" s="26"/>
      <c r="L88" s="27"/>
      <c r="S88">
        <f>ROUND((Source!FX71/100)*((ROUND(Source!CT71*Source!I71/IF(Source!BA71&lt;&gt; 0, Source!BA71, 1), 2)+ROUND(Source!CS71*Source!I71/IF(Source!BS71&lt;&gt; 0, Source!BS71, 1), 2))), 2)</f>
        <v>17.920000000000002</v>
      </c>
      <c r="T88">
        <f>Source!X71</f>
        <v>15.26</v>
      </c>
      <c r="U88">
        <f>ROUND((Source!FY71/100)*((ROUND(Source!CT71*Source!I71/IF(Source!BA71&lt;&gt; 0, Source!BA71, 1), 2)+ROUND(Source!CS71*Source!I71/IF(Source!BS71&lt;&gt; 0, Source!BS71, 1), 2))), 2)</f>
        <v>11.62</v>
      </c>
      <c r="V88">
        <f>Source!Y71</f>
        <v>9.24</v>
      </c>
    </row>
    <row r="89" spans="1:26" ht="14.25">
      <c r="A89" s="20"/>
      <c r="B89" s="21"/>
      <c r="C89" s="18" t="s">
        <v>1284</v>
      </c>
      <c r="D89" s="23"/>
      <c r="E89" s="22"/>
      <c r="F89" s="25">
        <f>Source!AO71</f>
        <v>58.32</v>
      </c>
      <c r="G89" s="24" t="str">
        <f>Source!DG71</f>
        <v/>
      </c>
      <c r="H89" s="26">
        <f>ROUND(Source!CT71*Source!I71/IF(Source!BA71&lt;&gt; 0, Source!BA71, 1), 2)</f>
        <v>14</v>
      </c>
      <c r="I89" s="24"/>
      <c r="J89" s="24">
        <f>IF(Source!BA71&lt;&gt; 0, Source!BA71, 1)</f>
        <v>1</v>
      </c>
      <c r="K89" s="26">
        <f>Source!S71</f>
        <v>14</v>
      </c>
      <c r="L89" s="27"/>
      <c r="R89">
        <f>H89</f>
        <v>14</v>
      </c>
    </row>
    <row r="90" spans="1:26" ht="14.25">
      <c r="A90" s="20"/>
      <c r="B90" s="21"/>
      <c r="C90" s="18" t="s">
        <v>58</v>
      </c>
      <c r="D90" s="23"/>
      <c r="E90" s="22"/>
      <c r="F90" s="25">
        <f>Source!AM71</f>
        <v>44.51</v>
      </c>
      <c r="G90" s="24" t="str">
        <f>Source!DE71</f>
        <v/>
      </c>
      <c r="H90" s="26">
        <f>ROUND(Source!CR71*Source!I71/IF(Source!BB71&lt;&gt; 0, Source!BB71, 1), 2)</f>
        <v>10.68</v>
      </c>
      <c r="I90" s="24"/>
      <c r="J90" s="24">
        <f>IF(Source!BB71&lt;&gt; 0, Source!BB71, 1)</f>
        <v>1</v>
      </c>
      <c r="K90" s="26">
        <f>Source!Q71</f>
        <v>10.68</v>
      </c>
      <c r="L90" s="27"/>
    </row>
    <row r="91" spans="1:26" ht="14.25">
      <c r="A91" s="20"/>
      <c r="B91" s="21"/>
      <c r="C91" s="18" t="s">
        <v>1286</v>
      </c>
      <c r="D91" s="23"/>
      <c r="E91" s="22"/>
      <c r="F91" s="25">
        <f>Source!AL71</f>
        <v>4.28</v>
      </c>
      <c r="G91" s="24" t="str">
        <f>Source!DD71</f>
        <v/>
      </c>
      <c r="H91" s="26">
        <f>ROUND(Source!CQ71*Source!I71/IF(Source!BC71&lt;&gt; 0, Source!BC71, 1), 2)</f>
        <v>1.03</v>
      </c>
      <c r="I91" s="24"/>
      <c r="J91" s="24">
        <f>IF(Source!BC71&lt;&gt; 0, Source!BC71, 1)</f>
        <v>1</v>
      </c>
      <c r="K91" s="26">
        <f>Source!P71</f>
        <v>1.03</v>
      </c>
      <c r="L91" s="27"/>
    </row>
    <row r="92" spans="1:26" ht="14.25">
      <c r="A92" s="20"/>
      <c r="B92" s="21"/>
      <c r="C92" s="18" t="s">
        <v>1287</v>
      </c>
      <c r="D92" s="23" t="s">
        <v>1288</v>
      </c>
      <c r="E92" s="22">
        <f>Source!BZ71</f>
        <v>128</v>
      </c>
      <c r="F92" s="28"/>
      <c r="G92" s="24"/>
      <c r="H92" s="26">
        <f>SUM(S88:S94)</f>
        <v>17.920000000000002</v>
      </c>
      <c r="I92" s="29" t="str">
        <f>CONCATENATE(Source!FX71, Source!FV71, "=")</f>
        <v>128*0,85=</v>
      </c>
      <c r="J92" s="18">
        <f>Source!AT71</f>
        <v>109</v>
      </c>
      <c r="K92" s="26">
        <f>SUM(T88:T94)</f>
        <v>15.26</v>
      </c>
      <c r="L92" s="27"/>
    </row>
    <row r="93" spans="1:26" ht="14.25">
      <c r="A93" s="20"/>
      <c r="B93" s="21"/>
      <c r="C93" s="18" t="s">
        <v>1289</v>
      </c>
      <c r="D93" s="23" t="s">
        <v>1288</v>
      </c>
      <c r="E93" s="22">
        <f>Source!CA71</f>
        <v>83</v>
      </c>
      <c r="F93" s="28"/>
      <c r="G93" s="24"/>
      <c r="H93" s="26">
        <f>SUM(U88:U94)</f>
        <v>11.62</v>
      </c>
      <c r="I93" s="29" t="str">
        <f>CONCATENATE(Source!FY71, Source!FW71, "=")</f>
        <v>83*0,8=</v>
      </c>
      <c r="J93" s="18">
        <f>Source!AU71</f>
        <v>66</v>
      </c>
      <c r="K93" s="26">
        <f>SUM(V88:V94)</f>
        <v>9.24</v>
      </c>
      <c r="L93" s="27"/>
    </row>
    <row r="94" spans="1:26" ht="14.25">
      <c r="A94" s="33"/>
      <c r="B94" s="34"/>
      <c r="C94" s="35" t="s">
        <v>1290</v>
      </c>
      <c r="D94" s="36" t="s">
        <v>1291</v>
      </c>
      <c r="E94" s="37">
        <f>Source!AQ71</f>
        <v>5.01</v>
      </c>
      <c r="F94" s="38"/>
      <c r="G94" s="39" t="str">
        <f>Source!DI71</f>
        <v/>
      </c>
      <c r="H94" s="40"/>
      <c r="I94" s="39"/>
      <c r="J94" s="39"/>
      <c r="K94" s="40"/>
      <c r="L94" s="42">
        <f>Source!U71</f>
        <v>1.2023999999999999</v>
      </c>
    </row>
    <row r="95" spans="1:26" ht="15">
      <c r="G95" s="51">
        <f>ROUND(Source!CQ71*Source!I71/IF(Source!BC71&lt;&gt; 0, Source!BC71, 1), 2)+ROUND(Source!CT71*Source!I71/IF(Source!BA71&lt;&gt; 0, Source!BA71, 1), 2)+ROUND(Source!CR71*Source!I71/IF(Source!BB71&lt;&gt; 0, Source!BB71, 1), 2)+SUM(H92:H94)</f>
        <v>55.25</v>
      </c>
      <c r="H95" s="51"/>
      <c r="J95" s="51">
        <f>Source!O71+SUM(K92:K94)</f>
        <v>50.21</v>
      </c>
      <c r="K95" s="51"/>
      <c r="L95" s="32">
        <f>Source!U71</f>
        <v>1.2023999999999999</v>
      </c>
      <c r="O95" s="31">
        <f>G95</f>
        <v>55.25</v>
      </c>
      <c r="P95" s="31">
        <f>J95</f>
        <v>50.21</v>
      </c>
      <c r="Q95" s="31">
        <f>L95</f>
        <v>1.2023999999999999</v>
      </c>
      <c r="W95">
        <f>IF(Source!BI71&lt;=1,G95, 0)</f>
        <v>55.25</v>
      </c>
      <c r="X95">
        <f>IF(Source!BI71=2,G95, 0)</f>
        <v>0</v>
      </c>
      <c r="Y95">
        <f>IF(Source!BI71=3,G95, 0)</f>
        <v>0</v>
      </c>
      <c r="Z95">
        <f>IF(Source!BI71=4,G95, 0)</f>
        <v>0</v>
      </c>
    </row>
    <row r="96" spans="1:26" ht="42.75">
      <c r="A96" s="20" t="str">
        <f>Source!E72</f>
        <v>10</v>
      </c>
      <c r="B96" s="21" t="str">
        <f>Source!F72</f>
        <v>16-02-005-3</v>
      </c>
      <c r="C96" s="18" t="str">
        <f>Source!G72</f>
        <v>Прокладка трубопроводов отопления и водоснабжения из стальных электросварных труб диаметром 65 мм</v>
      </c>
      <c r="D96" s="23" t="str">
        <f>Source!H72</f>
        <v>100 м трубопровода</v>
      </c>
      <c r="E96" s="22">
        <f>Source!I72</f>
        <v>0.32</v>
      </c>
      <c r="F96" s="25">
        <f>IF(Source!AK72&lt;&gt; 0, Source!AK72,Source!AL72 + Source!AM72 + Source!AO72)</f>
        <v>6197.38</v>
      </c>
      <c r="G96" s="24"/>
      <c r="H96" s="26"/>
      <c r="I96" s="24" t="str">
        <f>Source!BO72</f>
        <v/>
      </c>
      <c r="J96" s="24"/>
      <c r="K96" s="26"/>
      <c r="L96" s="27"/>
      <c r="S96">
        <f>ROUND((Source!FX72/100)*((ROUND(Source!CT72*Source!I72/IF(Source!BA72&lt;&gt; 0, Source!BA72, 1), 2)+ROUND(Source!CS72*Source!I72/IF(Source!BS72&lt;&gt; 0, Source!BS72, 1), 2))), 2)</f>
        <v>289.75</v>
      </c>
      <c r="T96">
        <f>Source!X72</f>
        <v>246.74</v>
      </c>
      <c r="U96">
        <f>ROUND((Source!FY72/100)*((ROUND(Source!CT72*Source!I72/IF(Source!BA72&lt;&gt; 0, Source!BA72, 1), 2)+ROUND(Source!CS72*Source!I72/IF(Source!BS72&lt;&gt; 0, Source!BS72, 1), 2))), 2)</f>
        <v>187.89</v>
      </c>
      <c r="V96">
        <f>Source!Y72</f>
        <v>149.4</v>
      </c>
    </row>
    <row r="97" spans="1:26" ht="14.25">
      <c r="A97" s="20"/>
      <c r="B97" s="21"/>
      <c r="C97" s="18" t="s">
        <v>1284</v>
      </c>
      <c r="D97" s="23"/>
      <c r="E97" s="22"/>
      <c r="F97" s="25">
        <f>Source!AO72</f>
        <v>704.28</v>
      </c>
      <c r="G97" s="24" t="str">
        <f>Source!DG72</f>
        <v/>
      </c>
      <c r="H97" s="26">
        <f>ROUND(Source!CT72*Source!I72/IF(Source!BA72&lt;&gt; 0, Source!BA72, 1), 2)</f>
        <v>225.37</v>
      </c>
      <c r="I97" s="24"/>
      <c r="J97" s="24">
        <f>IF(Source!BA72&lt;&gt; 0, Source!BA72, 1)</f>
        <v>1</v>
      </c>
      <c r="K97" s="26">
        <f>Source!S72</f>
        <v>225.37</v>
      </c>
      <c r="L97" s="27"/>
      <c r="R97">
        <f>H97</f>
        <v>225.37</v>
      </c>
    </row>
    <row r="98" spans="1:26" ht="14.25">
      <c r="A98" s="20"/>
      <c r="B98" s="21"/>
      <c r="C98" s="18" t="s">
        <v>58</v>
      </c>
      <c r="D98" s="23"/>
      <c r="E98" s="22"/>
      <c r="F98" s="25">
        <f>Source!AM72</f>
        <v>139.88999999999999</v>
      </c>
      <c r="G98" s="24" t="str">
        <f>Source!DE72</f>
        <v/>
      </c>
      <c r="H98" s="26">
        <f>ROUND(Source!CR72*Source!I72/IF(Source!BB72&lt;&gt; 0, Source!BB72, 1), 2)</f>
        <v>44.76</v>
      </c>
      <c r="I98" s="24"/>
      <c r="J98" s="24">
        <f>IF(Source!BB72&lt;&gt; 0, Source!BB72, 1)</f>
        <v>1</v>
      </c>
      <c r="K98" s="26">
        <f>Source!Q72</f>
        <v>44.76</v>
      </c>
      <c r="L98" s="27"/>
    </row>
    <row r="99" spans="1:26" ht="14.25">
      <c r="A99" s="20"/>
      <c r="B99" s="21"/>
      <c r="C99" s="18" t="s">
        <v>1285</v>
      </c>
      <c r="D99" s="23"/>
      <c r="E99" s="22"/>
      <c r="F99" s="25">
        <f>Source!AN72</f>
        <v>3.11</v>
      </c>
      <c r="G99" s="24" t="str">
        <f>Source!DF72</f>
        <v/>
      </c>
      <c r="H99" s="26">
        <f>ROUND(Source!CS72*Source!I72/IF(Source!BS72&lt;&gt; 0, Source!BS72, 1), 2)</f>
        <v>1</v>
      </c>
      <c r="I99" s="24"/>
      <c r="J99" s="24">
        <f>IF(Source!BS72&lt;&gt; 0, Source!BS72, 1)</f>
        <v>1</v>
      </c>
      <c r="K99" s="26">
        <f>Source!R72</f>
        <v>1</v>
      </c>
      <c r="L99" s="27"/>
      <c r="R99">
        <f>H99</f>
        <v>1</v>
      </c>
    </row>
    <row r="100" spans="1:26" ht="14.25">
      <c r="A100" s="20"/>
      <c r="B100" s="21"/>
      <c r="C100" s="18" t="s">
        <v>1286</v>
      </c>
      <c r="D100" s="23"/>
      <c r="E100" s="22"/>
      <c r="F100" s="25">
        <f>Source!AL72</f>
        <v>5353.21</v>
      </c>
      <c r="G100" s="24" t="str">
        <f>Source!DD72</f>
        <v/>
      </c>
      <c r="H100" s="26">
        <f>ROUND(Source!CQ72*Source!I72/IF(Source!BC72&lt;&gt; 0, Source!BC72, 1), 2)</f>
        <v>1713.03</v>
      </c>
      <c r="I100" s="24"/>
      <c r="J100" s="24">
        <f>IF(Source!BC72&lt;&gt; 0, Source!BC72, 1)</f>
        <v>1</v>
      </c>
      <c r="K100" s="26">
        <f>Source!P72</f>
        <v>1713.03</v>
      </c>
      <c r="L100" s="27"/>
    </row>
    <row r="101" spans="1:26" ht="14.25">
      <c r="A101" s="20"/>
      <c r="B101" s="21"/>
      <c r="C101" s="18" t="s">
        <v>1287</v>
      </c>
      <c r="D101" s="23" t="s">
        <v>1288</v>
      </c>
      <c r="E101" s="22">
        <f>Source!BZ72</f>
        <v>128</v>
      </c>
      <c r="F101" s="28"/>
      <c r="G101" s="24"/>
      <c r="H101" s="26">
        <f>SUM(S96:S105)</f>
        <v>289.75</v>
      </c>
      <c r="I101" s="29" t="str">
        <f>CONCATENATE(Source!FX72, Source!FV72, "=")</f>
        <v>128*0,85=</v>
      </c>
      <c r="J101" s="18">
        <f>Source!AT72</f>
        <v>109</v>
      </c>
      <c r="K101" s="26">
        <f>SUM(T96:T105)</f>
        <v>246.74</v>
      </c>
      <c r="L101" s="27"/>
    </row>
    <row r="102" spans="1:26" ht="14.25">
      <c r="A102" s="20"/>
      <c r="B102" s="21"/>
      <c r="C102" s="18" t="s">
        <v>1289</v>
      </c>
      <c r="D102" s="23" t="s">
        <v>1288</v>
      </c>
      <c r="E102" s="22">
        <f>Source!CA72</f>
        <v>83</v>
      </c>
      <c r="F102" s="28"/>
      <c r="G102" s="24"/>
      <c r="H102" s="26">
        <f>SUM(U96:U105)</f>
        <v>187.89</v>
      </c>
      <c r="I102" s="29" t="str">
        <f>CONCATENATE(Source!FY72, Source!FW72, "=")</f>
        <v>83*0,8=</v>
      </c>
      <c r="J102" s="18">
        <f>Source!AU72</f>
        <v>66</v>
      </c>
      <c r="K102" s="26">
        <f>SUM(V96:V105)</f>
        <v>149.4</v>
      </c>
      <c r="L102" s="27"/>
    </row>
    <row r="103" spans="1:26" ht="14.25">
      <c r="A103" s="20"/>
      <c r="B103" s="21"/>
      <c r="C103" s="18" t="s">
        <v>1290</v>
      </c>
      <c r="D103" s="23" t="s">
        <v>1291</v>
      </c>
      <c r="E103" s="22">
        <f>Source!AQ72</f>
        <v>72.16</v>
      </c>
      <c r="F103" s="25"/>
      <c r="G103" s="24" t="str">
        <f>Source!DI72</f>
        <v/>
      </c>
      <c r="H103" s="26"/>
      <c r="I103" s="24"/>
      <c r="J103" s="24"/>
      <c r="K103" s="26"/>
      <c r="L103" s="30">
        <f>Source!U72</f>
        <v>23.091200000000001</v>
      </c>
    </row>
    <row r="104" spans="1:26" ht="57">
      <c r="A104" s="20" t="str">
        <f>Source!E73</f>
        <v>10,1</v>
      </c>
      <c r="B104" s="21" t="str">
        <f>Source!F73</f>
        <v>302-1317</v>
      </c>
      <c r="C104" s="18" t="str">
        <f>Source!G73</f>
        <v>Трубопроводы из стальных электросварных труб с гильзами для отопления и водоснабжения, наружный диаметр 57 мм, толщина стенки 3,5 мм</v>
      </c>
      <c r="D104" s="23" t="str">
        <f>Source!H73</f>
        <v>м</v>
      </c>
      <c r="E104" s="22">
        <f>Source!I73</f>
        <v>32</v>
      </c>
      <c r="F104" s="25">
        <f>Source!AK73</f>
        <v>41.28</v>
      </c>
      <c r="G104" s="24"/>
      <c r="H104" s="26">
        <f>ROUND(Source!CQ73*Source!I73/IF(Source!BC73&lt;&gt; 0, Source!BC73, 1), 2)+ROUND(Source!CR73*Source!I73/IF(Source!BB73&lt;&gt; 0, Source!BB73, 1), 2)+ROUND(Source!CT73*Source!I73/IF(Source!BA73&lt;&gt; 0, Source!BA73, 1), 2)</f>
        <v>1320.96</v>
      </c>
      <c r="I104" s="24"/>
      <c r="J104" s="24">
        <f>IF(Source!BC73&lt;&gt; 0, Source!BC73, 1)</f>
        <v>1</v>
      </c>
      <c r="K104" s="26">
        <f>Source!O73</f>
        <v>1320.96</v>
      </c>
      <c r="L104" s="27"/>
      <c r="S104">
        <f>ROUND((Source!FX73/100)*((ROUND(Source!CT73*Source!I73/IF(Source!BA73&lt;&gt; 0, Source!BA73, 1), 2)+ROUND(Source!CS73*Source!I73/IF(Source!BS73&lt;&gt; 0, Source!BS73, 1), 2))), 2)</f>
        <v>0</v>
      </c>
      <c r="T104">
        <f>Source!X73</f>
        <v>0</v>
      </c>
      <c r="U104">
        <f>ROUND((Source!FY73/100)*((ROUND(Source!CT73*Source!I73/IF(Source!BA73&lt;&gt; 0, Source!BA73, 1), 2)+ROUND(Source!CS73*Source!I73/IF(Source!BS73&lt;&gt; 0, Source!BS73, 1), 2))), 2)</f>
        <v>0</v>
      </c>
      <c r="V104">
        <f>Source!Y73</f>
        <v>0</v>
      </c>
      <c r="Y104">
        <f>IF(Source!BI73=3,H104, 0)</f>
        <v>0</v>
      </c>
    </row>
    <row r="105" spans="1:26" ht="42.75">
      <c r="A105" s="33" t="str">
        <f>Source!E74</f>
        <v>10,2</v>
      </c>
      <c r="B105" s="34" t="str">
        <f>Source!F74</f>
        <v>201-1113</v>
      </c>
      <c r="C105" s="35" t="str">
        <f>Source!G74</f>
        <v>Конструкции металлические (седло под трубопроводы, хомуты или подвески)</v>
      </c>
      <c r="D105" s="36" t="str">
        <f>Source!H74</f>
        <v>т</v>
      </c>
      <c r="E105" s="37">
        <f>Source!I74</f>
        <v>0.37759999999999999</v>
      </c>
      <c r="F105" s="38">
        <f>Source!AK74</f>
        <v>9600</v>
      </c>
      <c r="G105" s="39"/>
      <c r="H105" s="40">
        <f>ROUND(Source!CQ74*Source!I74/IF(Source!BC74&lt;&gt; 0, Source!BC74, 1), 2)+ROUND(Source!CR74*Source!I74/IF(Source!BB74&lt;&gt; 0, Source!BB74, 1), 2)+ROUND(Source!CT74*Source!I74/IF(Source!BA74&lt;&gt; 0, Source!BA74, 1), 2)</f>
        <v>3624.96</v>
      </c>
      <c r="I105" s="39"/>
      <c r="J105" s="39">
        <f>IF(Source!BC74&lt;&gt; 0, Source!BC74, 1)</f>
        <v>1</v>
      </c>
      <c r="K105" s="40">
        <f>Source!O74</f>
        <v>3624.96</v>
      </c>
      <c r="L105" s="41"/>
      <c r="S105">
        <f>ROUND((Source!FX74/100)*((ROUND(Source!CT74*Source!I74/IF(Source!BA74&lt;&gt; 0, Source!BA74, 1), 2)+ROUND(Source!CS74*Source!I74/IF(Source!BS74&lt;&gt; 0, Source!BS74, 1), 2))), 2)</f>
        <v>0</v>
      </c>
      <c r="T105">
        <f>Source!X74</f>
        <v>0</v>
      </c>
      <c r="U105">
        <f>ROUND((Source!FY74/100)*((ROUND(Source!CT74*Source!I74/IF(Source!BA74&lt;&gt; 0, Source!BA74, 1), 2)+ROUND(Source!CS74*Source!I74/IF(Source!BS74&lt;&gt; 0, Source!BS74, 1), 2))), 2)</f>
        <v>0</v>
      </c>
      <c r="V105">
        <f>Source!Y74</f>
        <v>0</v>
      </c>
      <c r="Y105">
        <f>IF(Source!BI74=3,H105, 0)</f>
        <v>0</v>
      </c>
    </row>
    <row r="106" spans="1:26" ht="15">
      <c r="G106" s="51">
        <f>ROUND(Source!CQ72*Source!I72/IF(Source!BC72&lt;&gt; 0, Source!BC72, 1), 2)+ROUND(Source!CT72*Source!I72/IF(Source!BA72&lt;&gt; 0, Source!BA72, 1), 2)+ROUND(Source!CR72*Source!I72/IF(Source!BB72&lt;&gt; 0, Source!BB72, 1), 2)+SUM(H101:H105)</f>
        <v>7406.7199999999993</v>
      </c>
      <c r="H106" s="51"/>
      <c r="J106" s="51">
        <f>Source!O72+SUM(K101:K105)</f>
        <v>7325.2199999999993</v>
      </c>
      <c r="K106" s="51"/>
      <c r="L106" s="32">
        <f>Source!U72</f>
        <v>23.091200000000001</v>
      </c>
      <c r="O106" s="31">
        <f>G106</f>
        <v>7406.7199999999993</v>
      </c>
      <c r="P106" s="31">
        <f>J106</f>
        <v>7325.2199999999993</v>
      </c>
      <c r="Q106" s="31">
        <f>L106</f>
        <v>23.091200000000001</v>
      </c>
      <c r="W106">
        <f>IF(Source!BI72&lt;=1,G106, 0)</f>
        <v>7406.7199999999993</v>
      </c>
      <c r="X106">
        <f>IF(Source!BI72=2,G106, 0)</f>
        <v>0</v>
      </c>
      <c r="Y106">
        <f>IF(Source!BI72=3,G106, 0)</f>
        <v>0</v>
      </c>
      <c r="Z106">
        <f>IF(Source!BI72=4,G106, 0)</f>
        <v>0</v>
      </c>
    </row>
    <row r="107" spans="1:26" ht="42.75">
      <c r="A107" s="20" t="str">
        <f>Source!E75</f>
        <v>11</v>
      </c>
      <c r="B107" s="21" t="str">
        <f>Source!F75</f>
        <v>16-02-005-4</v>
      </c>
      <c r="C107" s="18" t="str">
        <f>Source!G75</f>
        <v>Прокладка трубопроводов отопления и водоснабжения из стальных электросварных труб диаметром 80 мм</v>
      </c>
      <c r="D107" s="23" t="str">
        <f>Source!H75</f>
        <v>100 м трубопровода</v>
      </c>
      <c r="E107" s="22">
        <f>Source!I75</f>
        <v>0.12</v>
      </c>
      <c r="F107" s="25">
        <f>IF(Source!AK75&lt;&gt; 0, Source!AK75,Source!AL75 + Source!AM75 + Source!AO75)</f>
        <v>7217.08</v>
      </c>
      <c r="G107" s="24"/>
      <c r="H107" s="26"/>
      <c r="I107" s="24" t="str">
        <f>Source!BO75</f>
        <v/>
      </c>
      <c r="J107" s="24"/>
      <c r="K107" s="26"/>
      <c r="L107" s="27"/>
      <c r="S107">
        <f>ROUND((Source!FX75/100)*((ROUND(Source!CT75*Source!I75/IF(Source!BA75&lt;&gt; 0, Source!BA75, 1), 2)+ROUND(Source!CS75*Source!I75/IF(Source!BS75&lt;&gt; 0, Source!BS75, 1), 2))), 2)</f>
        <v>120.32</v>
      </c>
      <c r="T107">
        <f>Source!X75</f>
        <v>102.46</v>
      </c>
      <c r="U107">
        <f>ROUND((Source!FY75/100)*((ROUND(Source!CT75*Source!I75/IF(Source!BA75&lt;&gt; 0, Source!BA75, 1), 2)+ROUND(Source!CS75*Source!I75/IF(Source!BS75&lt;&gt; 0, Source!BS75, 1), 2))), 2)</f>
        <v>78.02</v>
      </c>
      <c r="V107">
        <f>Source!Y75</f>
        <v>62.04</v>
      </c>
    </row>
    <row r="108" spans="1:26" ht="14.25">
      <c r="A108" s="20"/>
      <c r="B108" s="21"/>
      <c r="C108" s="18" t="s">
        <v>1284</v>
      </c>
      <c r="D108" s="23"/>
      <c r="E108" s="22"/>
      <c r="F108" s="25">
        <f>Source!AO75</f>
        <v>778.36</v>
      </c>
      <c r="G108" s="24" t="str">
        <f>Source!DG75</f>
        <v/>
      </c>
      <c r="H108" s="26">
        <f>ROUND(Source!CT75*Source!I75/IF(Source!BA75&lt;&gt; 0, Source!BA75, 1), 2)</f>
        <v>93.4</v>
      </c>
      <c r="I108" s="24"/>
      <c r="J108" s="24">
        <f>IF(Source!BA75&lt;&gt; 0, Source!BA75, 1)</f>
        <v>1</v>
      </c>
      <c r="K108" s="26">
        <f>Source!S75</f>
        <v>93.4</v>
      </c>
      <c r="L108" s="27"/>
      <c r="R108">
        <f>H108</f>
        <v>93.4</v>
      </c>
    </row>
    <row r="109" spans="1:26" ht="14.25">
      <c r="A109" s="20"/>
      <c r="B109" s="21"/>
      <c r="C109" s="18" t="s">
        <v>58</v>
      </c>
      <c r="D109" s="23"/>
      <c r="E109" s="22"/>
      <c r="F109" s="25">
        <f>Source!AM75</f>
        <v>198.47</v>
      </c>
      <c r="G109" s="24" t="str">
        <f>Source!DE75</f>
        <v/>
      </c>
      <c r="H109" s="26">
        <f>ROUND(Source!CR75*Source!I75/IF(Source!BB75&lt;&gt; 0, Source!BB75, 1), 2)</f>
        <v>23.82</v>
      </c>
      <c r="I109" s="24"/>
      <c r="J109" s="24">
        <f>IF(Source!BB75&lt;&gt; 0, Source!BB75, 1)</f>
        <v>1</v>
      </c>
      <c r="K109" s="26">
        <f>Source!Q75</f>
        <v>23.82</v>
      </c>
      <c r="L109" s="27"/>
    </row>
    <row r="110" spans="1:26" ht="14.25">
      <c r="A110" s="20"/>
      <c r="B110" s="21"/>
      <c r="C110" s="18" t="s">
        <v>1285</v>
      </c>
      <c r="D110" s="23"/>
      <c r="E110" s="22"/>
      <c r="F110" s="25">
        <f>Source!AN75</f>
        <v>5</v>
      </c>
      <c r="G110" s="24" t="str">
        <f>Source!DF75</f>
        <v/>
      </c>
      <c r="H110" s="26">
        <f>ROUND(Source!CS75*Source!I75/IF(Source!BS75&lt;&gt; 0, Source!BS75, 1), 2)</f>
        <v>0.6</v>
      </c>
      <c r="I110" s="24"/>
      <c r="J110" s="24">
        <f>IF(Source!BS75&lt;&gt; 0, Source!BS75, 1)</f>
        <v>1</v>
      </c>
      <c r="K110" s="26">
        <f>Source!R75</f>
        <v>0.6</v>
      </c>
      <c r="L110" s="27"/>
      <c r="R110">
        <f>H110</f>
        <v>0.6</v>
      </c>
    </row>
    <row r="111" spans="1:26" ht="14.25">
      <c r="A111" s="20"/>
      <c r="B111" s="21"/>
      <c r="C111" s="18" t="s">
        <v>1286</v>
      </c>
      <c r="D111" s="23"/>
      <c r="E111" s="22"/>
      <c r="F111" s="25">
        <f>Source!AL75</f>
        <v>6240.25</v>
      </c>
      <c r="G111" s="24" t="str">
        <f>Source!DD75</f>
        <v/>
      </c>
      <c r="H111" s="26">
        <f>ROUND(Source!CQ75*Source!I75/IF(Source!BC75&lt;&gt; 0, Source!BC75, 1), 2)</f>
        <v>748.83</v>
      </c>
      <c r="I111" s="24"/>
      <c r="J111" s="24">
        <f>IF(Source!BC75&lt;&gt; 0, Source!BC75, 1)</f>
        <v>1</v>
      </c>
      <c r="K111" s="26">
        <f>Source!P75</f>
        <v>748.83</v>
      </c>
      <c r="L111" s="27"/>
    </row>
    <row r="112" spans="1:26" ht="14.25">
      <c r="A112" s="20"/>
      <c r="B112" s="21"/>
      <c r="C112" s="18" t="s">
        <v>1287</v>
      </c>
      <c r="D112" s="23" t="s">
        <v>1288</v>
      </c>
      <c r="E112" s="22">
        <f>Source!BZ75</f>
        <v>128</v>
      </c>
      <c r="F112" s="28"/>
      <c r="G112" s="24"/>
      <c r="H112" s="26">
        <f>SUM(S107:S116)</f>
        <v>120.32</v>
      </c>
      <c r="I112" s="29" t="str">
        <f>CONCATENATE(Source!FX75, Source!FV75, "=")</f>
        <v>128*0,85=</v>
      </c>
      <c r="J112" s="18">
        <f>Source!AT75</f>
        <v>109</v>
      </c>
      <c r="K112" s="26">
        <f>SUM(T107:T116)</f>
        <v>102.46</v>
      </c>
      <c r="L112" s="27"/>
    </row>
    <row r="113" spans="1:26" ht="14.25">
      <c r="A113" s="20"/>
      <c r="B113" s="21"/>
      <c r="C113" s="18" t="s">
        <v>1289</v>
      </c>
      <c r="D113" s="23" t="s">
        <v>1288</v>
      </c>
      <c r="E113" s="22">
        <f>Source!CA75</f>
        <v>83</v>
      </c>
      <c r="F113" s="28"/>
      <c r="G113" s="24"/>
      <c r="H113" s="26">
        <f>SUM(U107:U116)</f>
        <v>78.02</v>
      </c>
      <c r="I113" s="29" t="str">
        <f>CONCATENATE(Source!FY75, Source!FW75, "=")</f>
        <v>83*0,8=</v>
      </c>
      <c r="J113" s="18">
        <f>Source!AU75</f>
        <v>66</v>
      </c>
      <c r="K113" s="26">
        <f>SUM(V107:V116)</f>
        <v>62.04</v>
      </c>
      <c r="L113" s="27"/>
    </row>
    <row r="114" spans="1:26" ht="14.25">
      <c r="A114" s="20"/>
      <c r="B114" s="21"/>
      <c r="C114" s="18" t="s">
        <v>1290</v>
      </c>
      <c r="D114" s="23" t="s">
        <v>1291</v>
      </c>
      <c r="E114" s="22">
        <f>Source!AQ75</f>
        <v>79.75</v>
      </c>
      <c r="F114" s="25"/>
      <c r="G114" s="24" t="str">
        <f>Source!DI75</f>
        <v/>
      </c>
      <c r="H114" s="26"/>
      <c r="I114" s="24"/>
      <c r="J114" s="24"/>
      <c r="K114" s="26"/>
      <c r="L114" s="30">
        <f>Source!U75</f>
        <v>9.57</v>
      </c>
    </row>
    <row r="115" spans="1:26" ht="57">
      <c r="A115" s="20" t="str">
        <f>Source!E76</f>
        <v>11,1</v>
      </c>
      <c r="B115" s="21" t="str">
        <f>Source!F76</f>
        <v>302-1318</v>
      </c>
      <c r="C115" s="18" t="str">
        <f>Source!G76</f>
        <v>Трубопроводы из стальных электросварных труб с гильзами для отопления и водоснабжения, наружный диаметр 76 мм, толщина стенки 3,5 мм</v>
      </c>
      <c r="D115" s="23" t="str">
        <f>Source!H76</f>
        <v>м</v>
      </c>
      <c r="E115" s="22">
        <f>Source!I76</f>
        <v>12</v>
      </c>
      <c r="F115" s="25">
        <f>Source!AK76</f>
        <v>53.12</v>
      </c>
      <c r="G115" s="24"/>
      <c r="H115" s="26">
        <f>ROUND(Source!CQ76*Source!I76/IF(Source!BC76&lt;&gt; 0, Source!BC76, 1), 2)+ROUND(Source!CR76*Source!I76/IF(Source!BB76&lt;&gt; 0, Source!BB76, 1), 2)+ROUND(Source!CT76*Source!I76/IF(Source!BA76&lt;&gt; 0, Source!BA76, 1), 2)</f>
        <v>637.44000000000005</v>
      </c>
      <c r="I115" s="24"/>
      <c r="J115" s="24">
        <f>IF(Source!BC76&lt;&gt; 0, Source!BC76, 1)</f>
        <v>1</v>
      </c>
      <c r="K115" s="26">
        <f>Source!O76</f>
        <v>637.44000000000005</v>
      </c>
      <c r="L115" s="27"/>
      <c r="S115">
        <f>ROUND((Source!FX76/100)*((ROUND(Source!CT76*Source!I76/IF(Source!BA76&lt;&gt; 0, Source!BA76, 1), 2)+ROUND(Source!CS76*Source!I76/IF(Source!BS76&lt;&gt; 0, Source!BS76, 1), 2))), 2)</f>
        <v>0</v>
      </c>
      <c r="T115">
        <f>Source!X76</f>
        <v>0</v>
      </c>
      <c r="U115">
        <f>ROUND((Source!FY76/100)*((ROUND(Source!CT76*Source!I76/IF(Source!BA76&lt;&gt; 0, Source!BA76, 1), 2)+ROUND(Source!CS76*Source!I76/IF(Source!BS76&lt;&gt; 0, Source!BS76, 1), 2))), 2)</f>
        <v>0</v>
      </c>
      <c r="V115">
        <f>Source!Y76</f>
        <v>0</v>
      </c>
      <c r="Y115">
        <f>IF(Source!BI76=3,H115, 0)</f>
        <v>0</v>
      </c>
    </row>
    <row r="116" spans="1:26" ht="42.75">
      <c r="A116" s="33" t="str">
        <f>Source!E77</f>
        <v>11,2</v>
      </c>
      <c r="B116" s="34" t="str">
        <f>Source!F77</f>
        <v>201-1113</v>
      </c>
      <c r="C116" s="35" t="str">
        <f>Source!G77</f>
        <v>Конструкции металлические (седло под трубопроводы, хомуты или подвески)</v>
      </c>
      <c r="D116" s="36" t="str">
        <f>Source!H77</f>
        <v>т</v>
      </c>
      <c r="E116" s="37">
        <f>Source!I77</f>
        <v>0.14159999999999998</v>
      </c>
      <c r="F116" s="38">
        <f>Source!AK77</f>
        <v>9600</v>
      </c>
      <c r="G116" s="39"/>
      <c r="H116" s="40">
        <f>ROUND(Source!CQ77*Source!I77/IF(Source!BC77&lt;&gt; 0, Source!BC77, 1), 2)+ROUND(Source!CR77*Source!I77/IF(Source!BB77&lt;&gt; 0, Source!BB77, 1), 2)+ROUND(Source!CT77*Source!I77/IF(Source!BA77&lt;&gt; 0, Source!BA77, 1), 2)</f>
        <v>1359.36</v>
      </c>
      <c r="I116" s="39"/>
      <c r="J116" s="39">
        <f>IF(Source!BC77&lt;&gt; 0, Source!BC77, 1)</f>
        <v>1</v>
      </c>
      <c r="K116" s="40">
        <f>Source!O77</f>
        <v>1359.36</v>
      </c>
      <c r="L116" s="41"/>
      <c r="S116">
        <f>ROUND((Source!FX77/100)*((ROUND(Source!CT77*Source!I77/IF(Source!BA77&lt;&gt; 0, Source!BA77, 1), 2)+ROUND(Source!CS77*Source!I77/IF(Source!BS77&lt;&gt; 0, Source!BS77, 1), 2))), 2)</f>
        <v>0</v>
      </c>
      <c r="T116">
        <f>Source!X77</f>
        <v>0</v>
      </c>
      <c r="U116">
        <f>ROUND((Source!FY77/100)*((ROUND(Source!CT77*Source!I77/IF(Source!BA77&lt;&gt; 0, Source!BA77, 1), 2)+ROUND(Source!CS77*Source!I77/IF(Source!BS77&lt;&gt; 0, Source!BS77, 1), 2))), 2)</f>
        <v>0</v>
      </c>
      <c r="V116">
        <f>Source!Y77</f>
        <v>0</v>
      </c>
      <c r="Y116">
        <f>IF(Source!BI77=3,H116, 0)</f>
        <v>0</v>
      </c>
    </row>
    <row r="117" spans="1:26" ht="15">
      <c r="G117" s="51">
        <f>ROUND(Source!CQ75*Source!I75/IF(Source!BC75&lt;&gt; 0, Source!BC75, 1), 2)+ROUND(Source!CT75*Source!I75/IF(Source!BA75&lt;&gt; 0, Source!BA75, 1), 2)+ROUND(Source!CR75*Source!I75/IF(Source!BB75&lt;&gt; 0, Source!BB75, 1), 2)+SUM(H112:H116)</f>
        <v>3061.19</v>
      </c>
      <c r="H117" s="51"/>
      <c r="J117" s="51">
        <f>Source!O75+SUM(K112:K116)</f>
        <v>3027.3500000000004</v>
      </c>
      <c r="K117" s="51"/>
      <c r="L117" s="32">
        <f>Source!U75</f>
        <v>9.57</v>
      </c>
      <c r="O117" s="31">
        <f>G117</f>
        <v>3061.19</v>
      </c>
      <c r="P117" s="31">
        <f>J117</f>
        <v>3027.3500000000004</v>
      </c>
      <c r="Q117" s="31">
        <f>L117</f>
        <v>9.57</v>
      </c>
      <c r="W117">
        <f>IF(Source!BI75&lt;=1,G117, 0)</f>
        <v>3061.19</v>
      </c>
      <c r="X117">
        <f>IF(Source!BI75=2,G117, 0)</f>
        <v>0</v>
      </c>
      <c r="Y117">
        <f>IF(Source!BI75=3,G117, 0)</f>
        <v>0</v>
      </c>
      <c r="Z117">
        <f>IF(Source!BI75=4,G117, 0)</f>
        <v>0</v>
      </c>
    </row>
    <row r="118" spans="1:26" ht="57">
      <c r="A118" s="20" t="str">
        <f>Source!E78</f>
        <v>12</v>
      </c>
      <c r="B118" s="21" t="str">
        <f>Source!F78</f>
        <v>16-02-005-5</v>
      </c>
      <c r="C118" s="18" t="str">
        <f>Source!G78</f>
        <v>Прокладка трубопроводов отопления и водоснабжения из стальных электросварных труб диаметром 100 мм</v>
      </c>
      <c r="D118" s="23" t="str">
        <f>Source!H78</f>
        <v>100 м трубопровода</v>
      </c>
      <c r="E118" s="22">
        <f>Source!I78</f>
        <v>0.2</v>
      </c>
      <c r="F118" s="25">
        <f>IF(Source!AK78&lt;&gt; 0, Source!AK78,Source!AL78 + Source!AM78 + Source!AO78)</f>
        <v>8986.77</v>
      </c>
      <c r="G118" s="24"/>
      <c r="H118" s="26"/>
      <c r="I118" s="24" t="str">
        <f>Source!BO78</f>
        <v/>
      </c>
      <c r="J118" s="24"/>
      <c r="K118" s="26"/>
      <c r="L118" s="27"/>
      <c r="S118">
        <f>ROUND((Source!FX78/100)*((ROUND(Source!CT78*Source!I78/IF(Source!BA78&lt;&gt; 0, Source!BA78, 1), 2)+ROUND(Source!CS78*Source!I78/IF(Source!BS78&lt;&gt; 0, Source!BS78, 1), 2))), 2)</f>
        <v>200.54</v>
      </c>
      <c r="T118">
        <f>Source!X78</f>
        <v>170.77</v>
      </c>
      <c r="U118">
        <f>ROUND((Source!FY78/100)*((ROUND(Source!CT78*Source!I78/IF(Source!BA78&lt;&gt; 0, Source!BA78, 1), 2)+ROUND(Source!CS78*Source!I78/IF(Source!BS78&lt;&gt; 0, Source!BS78, 1), 2))), 2)</f>
        <v>130.04</v>
      </c>
      <c r="V118">
        <f>Source!Y78</f>
        <v>103.4</v>
      </c>
    </row>
    <row r="119" spans="1:26" ht="14.25">
      <c r="A119" s="20"/>
      <c r="B119" s="21"/>
      <c r="C119" s="18" t="s">
        <v>1284</v>
      </c>
      <c r="D119" s="23"/>
      <c r="E119" s="22"/>
      <c r="F119" s="25">
        <f>Source!AO78</f>
        <v>778.36</v>
      </c>
      <c r="G119" s="24" t="str">
        <f>Source!DG78</f>
        <v/>
      </c>
      <c r="H119" s="26">
        <f>ROUND(Source!CT78*Source!I78/IF(Source!BA78&lt;&gt; 0, Source!BA78, 1), 2)</f>
        <v>155.66999999999999</v>
      </c>
      <c r="I119" s="24"/>
      <c r="J119" s="24">
        <f>IF(Source!BA78&lt;&gt; 0, Source!BA78, 1)</f>
        <v>1</v>
      </c>
      <c r="K119" s="26">
        <f>Source!S78</f>
        <v>155.66999999999999</v>
      </c>
      <c r="L119" s="27"/>
      <c r="R119">
        <f>H119</f>
        <v>155.66999999999999</v>
      </c>
    </row>
    <row r="120" spans="1:26" ht="14.25">
      <c r="A120" s="20"/>
      <c r="B120" s="21"/>
      <c r="C120" s="18" t="s">
        <v>58</v>
      </c>
      <c r="D120" s="23"/>
      <c r="E120" s="22"/>
      <c r="F120" s="25">
        <f>Source!AM78</f>
        <v>198.47</v>
      </c>
      <c r="G120" s="24" t="str">
        <f>Source!DE78</f>
        <v/>
      </c>
      <c r="H120" s="26">
        <f>ROUND(Source!CR78*Source!I78/IF(Source!BB78&lt;&gt; 0, Source!BB78, 1), 2)</f>
        <v>39.69</v>
      </c>
      <c r="I120" s="24"/>
      <c r="J120" s="24">
        <f>IF(Source!BB78&lt;&gt; 0, Source!BB78, 1)</f>
        <v>1</v>
      </c>
      <c r="K120" s="26">
        <f>Source!Q78</f>
        <v>39.69</v>
      </c>
      <c r="L120" s="27"/>
    </row>
    <row r="121" spans="1:26" ht="14.25">
      <c r="A121" s="20"/>
      <c r="B121" s="21"/>
      <c r="C121" s="18" t="s">
        <v>1285</v>
      </c>
      <c r="D121" s="23"/>
      <c r="E121" s="22"/>
      <c r="F121" s="25">
        <f>Source!AN78</f>
        <v>5</v>
      </c>
      <c r="G121" s="24" t="str">
        <f>Source!DF78</f>
        <v/>
      </c>
      <c r="H121" s="26">
        <f>ROUND(Source!CS78*Source!I78/IF(Source!BS78&lt;&gt; 0, Source!BS78, 1), 2)</f>
        <v>1</v>
      </c>
      <c r="I121" s="24"/>
      <c r="J121" s="24">
        <f>IF(Source!BS78&lt;&gt; 0, Source!BS78, 1)</f>
        <v>1</v>
      </c>
      <c r="K121" s="26">
        <f>Source!R78</f>
        <v>1</v>
      </c>
      <c r="L121" s="27"/>
      <c r="R121">
        <f>H121</f>
        <v>1</v>
      </c>
    </row>
    <row r="122" spans="1:26" ht="14.25">
      <c r="A122" s="20"/>
      <c r="B122" s="21"/>
      <c r="C122" s="18" t="s">
        <v>1286</v>
      </c>
      <c r="D122" s="23"/>
      <c r="E122" s="22"/>
      <c r="F122" s="25">
        <f>Source!AL78</f>
        <v>8009.94</v>
      </c>
      <c r="G122" s="24" t="str">
        <f>Source!DD78</f>
        <v/>
      </c>
      <c r="H122" s="26">
        <f>ROUND(Source!CQ78*Source!I78/IF(Source!BC78&lt;&gt; 0, Source!BC78, 1), 2)</f>
        <v>1601.99</v>
      </c>
      <c r="I122" s="24"/>
      <c r="J122" s="24">
        <f>IF(Source!BC78&lt;&gt; 0, Source!BC78, 1)</f>
        <v>1</v>
      </c>
      <c r="K122" s="26">
        <f>Source!P78</f>
        <v>1601.99</v>
      </c>
      <c r="L122" s="27"/>
    </row>
    <row r="123" spans="1:26" ht="14.25">
      <c r="A123" s="20"/>
      <c r="B123" s="21"/>
      <c r="C123" s="18" t="s">
        <v>1287</v>
      </c>
      <c r="D123" s="23" t="s">
        <v>1288</v>
      </c>
      <c r="E123" s="22">
        <f>Source!BZ78</f>
        <v>128</v>
      </c>
      <c r="F123" s="28"/>
      <c r="G123" s="24"/>
      <c r="H123" s="26">
        <f>SUM(S118:S127)</f>
        <v>200.54</v>
      </c>
      <c r="I123" s="29" t="str">
        <f>CONCATENATE(Source!FX78, Source!FV78, "=")</f>
        <v>128*0,85=</v>
      </c>
      <c r="J123" s="18">
        <f>Source!AT78</f>
        <v>109</v>
      </c>
      <c r="K123" s="26">
        <f>SUM(T118:T127)</f>
        <v>170.77</v>
      </c>
      <c r="L123" s="27"/>
    </row>
    <row r="124" spans="1:26" ht="14.25">
      <c r="A124" s="20"/>
      <c r="B124" s="21"/>
      <c r="C124" s="18" t="s">
        <v>1289</v>
      </c>
      <c r="D124" s="23" t="s">
        <v>1288</v>
      </c>
      <c r="E124" s="22">
        <f>Source!CA78</f>
        <v>83</v>
      </c>
      <c r="F124" s="28"/>
      <c r="G124" s="24"/>
      <c r="H124" s="26">
        <f>SUM(U118:U127)</f>
        <v>130.04</v>
      </c>
      <c r="I124" s="29" t="str">
        <f>CONCATENATE(Source!FY78, Source!FW78, "=")</f>
        <v>83*0,8=</v>
      </c>
      <c r="J124" s="18">
        <f>Source!AU78</f>
        <v>66</v>
      </c>
      <c r="K124" s="26">
        <f>SUM(V118:V127)</f>
        <v>103.4</v>
      </c>
      <c r="L124" s="27"/>
    </row>
    <row r="125" spans="1:26" ht="14.25">
      <c r="A125" s="20"/>
      <c r="B125" s="21"/>
      <c r="C125" s="18" t="s">
        <v>1290</v>
      </c>
      <c r="D125" s="23" t="s">
        <v>1291</v>
      </c>
      <c r="E125" s="22">
        <f>Source!AQ78</f>
        <v>79.75</v>
      </c>
      <c r="F125" s="25"/>
      <c r="G125" s="24" t="str">
        <f>Source!DI78</f>
        <v/>
      </c>
      <c r="H125" s="26"/>
      <c r="I125" s="24"/>
      <c r="J125" s="24"/>
      <c r="K125" s="26"/>
      <c r="L125" s="30">
        <f>Source!U78</f>
        <v>15.950000000000001</v>
      </c>
    </row>
    <row r="126" spans="1:26" ht="57">
      <c r="A126" s="20" t="str">
        <f>Source!E79</f>
        <v>12,1</v>
      </c>
      <c r="B126" s="21" t="str">
        <f>Source!F79</f>
        <v>302-1319</v>
      </c>
      <c r="C126" s="18" t="str">
        <f>Source!G79</f>
        <v>Трубопроводы из стальных электросварных труб с гильзами для отопления и водоснабжения, наружный диаметр 89 мм, толщина стенки 3,5 мм</v>
      </c>
      <c r="D126" s="23" t="str">
        <f>Source!H79</f>
        <v>м</v>
      </c>
      <c r="E126" s="22">
        <f>Source!I79</f>
        <v>20</v>
      </c>
      <c r="F126" s="25">
        <f>Source!AK79</f>
        <v>61.76</v>
      </c>
      <c r="G126" s="24"/>
      <c r="H126" s="26">
        <f>ROUND(Source!CQ79*Source!I79/IF(Source!BC79&lt;&gt; 0, Source!BC79, 1), 2)+ROUND(Source!CR79*Source!I79/IF(Source!BB79&lt;&gt; 0, Source!BB79, 1), 2)+ROUND(Source!CT79*Source!I79/IF(Source!BA79&lt;&gt; 0, Source!BA79, 1), 2)</f>
        <v>1235.2</v>
      </c>
      <c r="I126" s="24"/>
      <c r="J126" s="24">
        <f>IF(Source!BC79&lt;&gt; 0, Source!BC79, 1)</f>
        <v>1</v>
      </c>
      <c r="K126" s="26">
        <f>Source!O79</f>
        <v>1235.2</v>
      </c>
      <c r="L126" s="27"/>
      <c r="S126">
        <f>ROUND((Source!FX79/100)*((ROUND(Source!CT79*Source!I79/IF(Source!BA79&lt;&gt; 0, Source!BA79, 1), 2)+ROUND(Source!CS79*Source!I79/IF(Source!BS79&lt;&gt; 0, Source!BS79, 1), 2))), 2)</f>
        <v>0</v>
      </c>
      <c r="T126">
        <f>Source!X79</f>
        <v>0</v>
      </c>
      <c r="U126">
        <f>ROUND((Source!FY79/100)*((ROUND(Source!CT79*Source!I79/IF(Source!BA79&lt;&gt; 0, Source!BA79, 1), 2)+ROUND(Source!CS79*Source!I79/IF(Source!BS79&lt;&gt; 0, Source!BS79, 1), 2))), 2)</f>
        <v>0</v>
      </c>
      <c r="V126">
        <f>Source!Y79</f>
        <v>0</v>
      </c>
      <c r="Y126">
        <f>IF(Source!BI79=3,H126, 0)</f>
        <v>0</v>
      </c>
    </row>
    <row r="127" spans="1:26" ht="42.75">
      <c r="A127" s="33" t="str">
        <f>Source!E80</f>
        <v>12,2</v>
      </c>
      <c r="B127" s="34" t="str">
        <f>Source!F80</f>
        <v>201-1113</v>
      </c>
      <c r="C127" s="35" t="str">
        <f>Source!G80</f>
        <v>Конструкции металлические (седло под трубопроводы, хомуты или подвески)</v>
      </c>
      <c r="D127" s="36" t="str">
        <f>Source!H80</f>
        <v>т</v>
      </c>
      <c r="E127" s="37">
        <f>Source!I80</f>
        <v>0.23599999999999999</v>
      </c>
      <c r="F127" s="38">
        <f>Source!AK80</f>
        <v>9600</v>
      </c>
      <c r="G127" s="39"/>
      <c r="H127" s="40">
        <f>ROUND(Source!CQ80*Source!I80/IF(Source!BC80&lt;&gt; 0, Source!BC80, 1), 2)+ROUND(Source!CR80*Source!I80/IF(Source!BB80&lt;&gt; 0, Source!BB80, 1), 2)+ROUND(Source!CT80*Source!I80/IF(Source!BA80&lt;&gt; 0, Source!BA80, 1), 2)</f>
        <v>2265.6</v>
      </c>
      <c r="I127" s="39"/>
      <c r="J127" s="39">
        <f>IF(Source!BC80&lt;&gt; 0, Source!BC80, 1)</f>
        <v>1</v>
      </c>
      <c r="K127" s="40">
        <f>Source!O80</f>
        <v>2265.6</v>
      </c>
      <c r="L127" s="41"/>
      <c r="S127">
        <f>ROUND((Source!FX80/100)*((ROUND(Source!CT80*Source!I80/IF(Source!BA80&lt;&gt; 0, Source!BA80, 1), 2)+ROUND(Source!CS80*Source!I80/IF(Source!BS80&lt;&gt; 0, Source!BS80, 1), 2))), 2)</f>
        <v>0</v>
      </c>
      <c r="T127">
        <f>Source!X80</f>
        <v>0</v>
      </c>
      <c r="U127">
        <f>ROUND((Source!FY80/100)*((ROUND(Source!CT80*Source!I80/IF(Source!BA80&lt;&gt; 0, Source!BA80, 1), 2)+ROUND(Source!CS80*Source!I80/IF(Source!BS80&lt;&gt; 0, Source!BS80, 1), 2))), 2)</f>
        <v>0</v>
      </c>
      <c r="V127">
        <f>Source!Y80</f>
        <v>0</v>
      </c>
      <c r="Y127">
        <f>IF(Source!BI80=3,H127, 0)</f>
        <v>0</v>
      </c>
    </row>
    <row r="128" spans="1:26" ht="15">
      <c r="G128" s="51">
        <f>ROUND(Source!CQ78*Source!I78/IF(Source!BC78&lt;&gt; 0, Source!BC78, 1), 2)+ROUND(Source!CT78*Source!I78/IF(Source!BA78&lt;&gt; 0, Source!BA78, 1), 2)+ROUND(Source!CR78*Source!I78/IF(Source!BB78&lt;&gt; 0, Source!BB78, 1), 2)+SUM(H123:H127)</f>
        <v>5628.7300000000005</v>
      </c>
      <c r="H128" s="51"/>
      <c r="J128" s="51">
        <f>Source!O78+SUM(K123:K127)</f>
        <v>5572.32</v>
      </c>
      <c r="K128" s="51"/>
      <c r="L128" s="32">
        <f>Source!U78</f>
        <v>15.950000000000001</v>
      </c>
      <c r="O128" s="31">
        <f>G128</f>
        <v>5628.7300000000005</v>
      </c>
      <c r="P128" s="31">
        <f>J128</f>
        <v>5572.32</v>
      </c>
      <c r="Q128" s="31">
        <f>L128</f>
        <v>15.950000000000001</v>
      </c>
      <c r="W128">
        <f>IF(Source!BI78&lt;=1,G128, 0)</f>
        <v>5628.7300000000005</v>
      </c>
      <c r="X128">
        <f>IF(Source!BI78=2,G128, 0)</f>
        <v>0</v>
      </c>
      <c r="Y128">
        <f>IF(Source!BI78=3,G128, 0)</f>
        <v>0</v>
      </c>
      <c r="Z128">
        <f>IF(Source!BI78=4,G128, 0)</f>
        <v>0</v>
      </c>
    </row>
    <row r="129" spans="1:26" ht="57">
      <c r="A129" s="20" t="str">
        <f>Source!E81</f>
        <v>13</v>
      </c>
      <c r="B129" s="21" t="str">
        <f>Source!F81</f>
        <v>16-07-005-2</v>
      </c>
      <c r="C129" s="18" t="str">
        <f>Source!G81</f>
        <v>Гидравлическое испытание трубопроводов систем отопления, водопровода и горячего водоснабжения диаметром до 100 мм</v>
      </c>
      <c r="D129" s="23" t="str">
        <f>Source!H81</f>
        <v>100 м трубопровода</v>
      </c>
      <c r="E129" s="22">
        <f>Source!I81</f>
        <v>0.64</v>
      </c>
      <c r="F129" s="25">
        <f>IF(Source!AK81&lt;&gt; 0, Source!AK81,Source!AL81 + Source!AM81 + Source!AO81)</f>
        <v>113.94</v>
      </c>
      <c r="G129" s="24"/>
      <c r="H129" s="26"/>
      <c r="I129" s="24" t="str">
        <f>Source!BO81</f>
        <v/>
      </c>
      <c r="J129" s="24"/>
      <c r="K129" s="26"/>
      <c r="L129" s="27"/>
      <c r="S129">
        <f>ROUND((Source!FX81/100)*((ROUND(Source!CT81*Source!I81/IF(Source!BA81&lt;&gt; 0, Source!BA81, 1), 2)+ROUND(Source!CS81*Source!I81/IF(Source!BS81&lt;&gt; 0, Source!BS81, 1), 2))), 2)</f>
        <v>47.77</v>
      </c>
      <c r="T129">
        <f>Source!X81</f>
        <v>40.68</v>
      </c>
      <c r="U129">
        <f>ROUND((Source!FY81/100)*((ROUND(Source!CT81*Source!I81/IF(Source!BA81&lt;&gt; 0, Source!BA81, 1), 2)+ROUND(Source!CS81*Source!I81/IF(Source!BS81&lt;&gt; 0, Source!BS81, 1), 2))), 2)</f>
        <v>30.98</v>
      </c>
      <c r="V129">
        <f>Source!Y81</f>
        <v>24.63</v>
      </c>
    </row>
    <row r="130" spans="1:26" ht="14.25">
      <c r="A130" s="20"/>
      <c r="B130" s="21"/>
      <c r="C130" s="18" t="s">
        <v>1284</v>
      </c>
      <c r="D130" s="23"/>
      <c r="E130" s="22"/>
      <c r="F130" s="25">
        <f>Source!AO81</f>
        <v>58.32</v>
      </c>
      <c r="G130" s="24" t="str">
        <f>Source!DG81</f>
        <v/>
      </c>
      <c r="H130" s="26">
        <f>ROUND(Source!CT81*Source!I81/IF(Source!BA81&lt;&gt; 0, Source!BA81, 1), 2)</f>
        <v>37.32</v>
      </c>
      <c r="I130" s="24"/>
      <c r="J130" s="24">
        <f>IF(Source!BA81&lt;&gt; 0, Source!BA81, 1)</f>
        <v>1</v>
      </c>
      <c r="K130" s="26">
        <f>Source!S81</f>
        <v>37.32</v>
      </c>
      <c r="L130" s="27"/>
      <c r="R130">
        <f>H130</f>
        <v>37.32</v>
      </c>
    </row>
    <row r="131" spans="1:26" ht="14.25">
      <c r="A131" s="20"/>
      <c r="B131" s="21"/>
      <c r="C131" s="18" t="s">
        <v>58</v>
      </c>
      <c r="D131" s="23"/>
      <c r="E131" s="22"/>
      <c r="F131" s="25">
        <f>Source!AM81</f>
        <v>44.51</v>
      </c>
      <c r="G131" s="24" t="str">
        <f>Source!DE81</f>
        <v/>
      </c>
      <c r="H131" s="26">
        <f>ROUND(Source!CR81*Source!I81/IF(Source!BB81&lt;&gt; 0, Source!BB81, 1), 2)</f>
        <v>28.49</v>
      </c>
      <c r="I131" s="24"/>
      <c r="J131" s="24">
        <f>IF(Source!BB81&lt;&gt; 0, Source!BB81, 1)</f>
        <v>1</v>
      </c>
      <c r="K131" s="26">
        <f>Source!Q81</f>
        <v>28.49</v>
      </c>
      <c r="L131" s="27"/>
    </row>
    <row r="132" spans="1:26" ht="14.25">
      <c r="A132" s="20"/>
      <c r="B132" s="21"/>
      <c r="C132" s="18" t="s">
        <v>1286</v>
      </c>
      <c r="D132" s="23"/>
      <c r="E132" s="22"/>
      <c r="F132" s="25">
        <f>Source!AL81</f>
        <v>11.11</v>
      </c>
      <c r="G132" s="24" t="str">
        <f>Source!DD81</f>
        <v/>
      </c>
      <c r="H132" s="26">
        <f>ROUND(Source!CQ81*Source!I81/IF(Source!BC81&lt;&gt; 0, Source!BC81, 1), 2)</f>
        <v>7.11</v>
      </c>
      <c r="I132" s="24"/>
      <c r="J132" s="24">
        <f>IF(Source!BC81&lt;&gt; 0, Source!BC81, 1)</f>
        <v>1</v>
      </c>
      <c r="K132" s="26">
        <f>Source!P81</f>
        <v>7.11</v>
      </c>
      <c r="L132" s="27"/>
    </row>
    <row r="133" spans="1:26" ht="14.25">
      <c r="A133" s="20"/>
      <c r="B133" s="21"/>
      <c r="C133" s="18" t="s">
        <v>1287</v>
      </c>
      <c r="D133" s="23" t="s">
        <v>1288</v>
      </c>
      <c r="E133" s="22">
        <f>Source!BZ81</f>
        <v>128</v>
      </c>
      <c r="F133" s="28"/>
      <c r="G133" s="24"/>
      <c r="H133" s="26">
        <f>SUM(S129:S135)</f>
        <v>47.77</v>
      </c>
      <c r="I133" s="29" t="str">
        <f>CONCATENATE(Source!FX81, Source!FV81, "=")</f>
        <v>128*0,85=</v>
      </c>
      <c r="J133" s="18">
        <f>Source!AT81</f>
        <v>109</v>
      </c>
      <c r="K133" s="26">
        <f>SUM(T129:T135)</f>
        <v>40.68</v>
      </c>
      <c r="L133" s="27"/>
    </row>
    <row r="134" spans="1:26" ht="14.25">
      <c r="A134" s="20"/>
      <c r="B134" s="21"/>
      <c r="C134" s="18" t="s">
        <v>1289</v>
      </c>
      <c r="D134" s="23" t="s">
        <v>1288</v>
      </c>
      <c r="E134" s="22">
        <f>Source!CA81</f>
        <v>83</v>
      </c>
      <c r="F134" s="28"/>
      <c r="G134" s="24"/>
      <c r="H134" s="26">
        <f>SUM(U129:U135)</f>
        <v>30.98</v>
      </c>
      <c r="I134" s="29" t="str">
        <f>CONCATENATE(Source!FY81, Source!FW81, "=")</f>
        <v>83*0,8=</v>
      </c>
      <c r="J134" s="18">
        <f>Source!AU81</f>
        <v>66</v>
      </c>
      <c r="K134" s="26">
        <f>SUM(V129:V135)</f>
        <v>24.63</v>
      </c>
      <c r="L134" s="27"/>
    </row>
    <row r="135" spans="1:26" ht="14.25">
      <c r="A135" s="33"/>
      <c r="B135" s="34"/>
      <c r="C135" s="35" t="s">
        <v>1290</v>
      </c>
      <c r="D135" s="36" t="s">
        <v>1291</v>
      </c>
      <c r="E135" s="37">
        <f>Source!AQ81</f>
        <v>5.01</v>
      </c>
      <c r="F135" s="38"/>
      <c r="G135" s="39" t="str">
        <f>Source!DI81</f>
        <v/>
      </c>
      <c r="H135" s="40"/>
      <c r="I135" s="39"/>
      <c r="J135" s="39"/>
      <c r="K135" s="40"/>
      <c r="L135" s="42">
        <f>Source!U81</f>
        <v>3.2063999999999999</v>
      </c>
    </row>
    <row r="136" spans="1:26" ht="15">
      <c r="G136" s="51">
        <f>ROUND(Source!CQ81*Source!I81/IF(Source!BC81&lt;&gt; 0, Source!BC81, 1), 2)+ROUND(Source!CT81*Source!I81/IF(Source!BA81&lt;&gt; 0, Source!BA81, 1), 2)+ROUND(Source!CR81*Source!I81/IF(Source!BB81&lt;&gt; 0, Source!BB81, 1), 2)+SUM(H133:H135)</f>
        <v>151.67000000000002</v>
      </c>
      <c r="H136" s="51"/>
      <c r="J136" s="51">
        <f>Source!O81+SUM(K133:K135)</f>
        <v>138.23000000000002</v>
      </c>
      <c r="K136" s="51"/>
      <c r="L136" s="32">
        <f>Source!U81</f>
        <v>3.2063999999999999</v>
      </c>
      <c r="O136" s="31">
        <f>G136</f>
        <v>151.67000000000002</v>
      </c>
      <c r="P136" s="31">
        <f>J136</f>
        <v>138.23000000000002</v>
      </c>
      <c r="Q136" s="31">
        <f>L136</f>
        <v>3.2063999999999999</v>
      </c>
      <c r="W136">
        <f>IF(Source!BI81&lt;=1,G136, 0)</f>
        <v>151.67000000000002</v>
      </c>
      <c r="X136">
        <f>IF(Source!BI81=2,G136, 0)</f>
        <v>0</v>
      </c>
      <c r="Y136">
        <f>IF(Source!BI81=3,G136, 0)</f>
        <v>0</v>
      </c>
      <c r="Z136">
        <f>IF(Source!BI81=4,G136, 0)</f>
        <v>0</v>
      </c>
    </row>
    <row r="137" spans="1:26" ht="57">
      <c r="A137" s="20" t="str">
        <f>Source!E82</f>
        <v>14</v>
      </c>
      <c r="B137" s="21" t="str">
        <f>Source!F82</f>
        <v>16-02-005-6</v>
      </c>
      <c r="C137" s="18" t="str">
        <f>Source!G82</f>
        <v>Прокладка трубопроводов отопления и водоснабжения из стальных электросварных труб диаметром 125 мм</v>
      </c>
      <c r="D137" s="23" t="str">
        <f>Source!H82</f>
        <v>100 м трубопровода</v>
      </c>
      <c r="E137" s="22">
        <f>Source!I82</f>
        <v>0.1</v>
      </c>
      <c r="F137" s="25">
        <f>IF(Source!AK82&lt;&gt; 0, Source!AK82,Source!AL82 + Source!AM82 + Source!AO82)</f>
        <v>11831.74</v>
      </c>
      <c r="G137" s="24"/>
      <c r="H137" s="26"/>
      <c r="I137" s="24" t="str">
        <f>Source!BO82</f>
        <v/>
      </c>
      <c r="J137" s="24"/>
      <c r="K137" s="26"/>
      <c r="L137" s="27"/>
      <c r="S137">
        <f>ROUND((Source!FX82/100)*((ROUND(Source!CT82*Source!I82/IF(Source!BA82&lt;&gt; 0, Source!BA82, 1), 2)+ROUND(Source!CS82*Source!I82/IF(Source!BS82&lt;&gt; 0, Source!BS82, 1), 2))), 2)</f>
        <v>141.63999999999999</v>
      </c>
      <c r="T137">
        <f>Source!X82</f>
        <v>120.62</v>
      </c>
      <c r="U137">
        <f>ROUND((Source!FY82/100)*((ROUND(Source!CT82*Source!I82/IF(Source!BA82&lt;&gt; 0, Source!BA82, 1), 2)+ROUND(Source!CS82*Source!I82/IF(Source!BS82&lt;&gt; 0, Source!BS82, 1), 2))), 2)</f>
        <v>91.85</v>
      </c>
      <c r="V137">
        <f>Source!Y82</f>
        <v>73.040000000000006</v>
      </c>
    </row>
    <row r="138" spans="1:26" ht="14.25">
      <c r="A138" s="20"/>
      <c r="B138" s="21"/>
      <c r="C138" s="18" t="s">
        <v>1284</v>
      </c>
      <c r="D138" s="23"/>
      <c r="E138" s="22"/>
      <c r="F138" s="25">
        <f>Source!AO82</f>
        <v>1097.83</v>
      </c>
      <c r="G138" s="24" t="str">
        <f>Source!DG82</f>
        <v/>
      </c>
      <c r="H138" s="26">
        <f>ROUND(Source!CT82*Source!I82/IF(Source!BA82&lt;&gt; 0, Source!BA82, 1), 2)</f>
        <v>109.78</v>
      </c>
      <c r="I138" s="24"/>
      <c r="J138" s="24">
        <f>IF(Source!BA82&lt;&gt; 0, Source!BA82, 1)</f>
        <v>1</v>
      </c>
      <c r="K138" s="26">
        <f>Source!S82</f>
        <v>109.78</v>
      </c>
      <c r="L138" s="27"/>
      <c r="R138">
        <f>H138</f>
        <v>109.78</v>
      </c>
    </row>
    <row r="139" spans="1:26" ht="14.25">
      <c r="A139" s="20"/>
      <c r="B139" s="21"/>
      <c r="C139" s="18" t="s">
        <v>58</v>
      </c>
      <c r="D139" s="23"/>
      <c r="E139" s="22"/>
      <c r="F139" s="25">
        <f>Source!AM82</f>
        <v>268.73</v>
      </c>
      <c r="G139" s="24" t="str">
        <f>Source!DE82</f>
        <v/>
      </c>
      <c r="H139" s="26">
        <f>ROUND(Source!CR82*Source!I82/IF(Source!BB82&lt;&gt; 0, Source!BB82, 1), 2)</f>
        <v>26.87</v>
      </c>
      <c r="I139" s="24"/>
      <c r="J139" s="24">
        <f>IF(Source!BB82&lt;&gt; 0, Source!BB82, 1)</f>
        <v>1</v>
      </c>
      <c r="K139" s="26">
        <f>Source!Q82</f>
        <v>26.87</v>
      </c>
      <c r="L139" s="27"/>
    </row>
    <row r="140" spans="1:26" ht="14.25">
      <c r="A140" s="20"/>
      <c r="B140" s="21"/>
      <c r="C140" s="18" t="s">
        <v>1285</v>
      </c>
      <c r="D140" s="23"/>
      <c r="E140" s="22"/>
      <c r="F140" s="25">
        <f>Source!AN82</f>
        <v>8.7799999999999994</v>
      </c>
      <c r="G140" s="24" t="str">
        <f>Source!DF82</f>
        <v/>
      </c>
      <c r="H140" s="26">
        <f>ROUND(Source!CS82*Source!I82/IF(Source!BS82&lt;&gt; 0, Source!BS82, 1), 2)</f>
        <v>0.88</v>
      </c>
      <c r="I140" s="24"/>
      <c r="J140" s="24">
        <f>IF(Source!BS82&lt;&gt; 0, Source!BS82, 1)</f>
        <v>1</v>
      </c>
      <c r="K140" s="26">
        <f>Source!R82</f>
        <v>0.88</v>
      </c>
      <c r="L140" s="27"/>
      <c r="R140">
        <f>H140</f>
        <v>0.88</v>
      </c>
    </row>
    <row r="141" spans="1:26" ht="14.25">
      <c r="A141" s="20"/>
      <c r="B141" s="21"/>
      <c r="C141" s="18" t="s">
        <v>1286</v>
      </c>
      <c r="D141" s="23"/>
      <c r="E141" s="22"/>
      <c r="F141" s="25">
        <f>Source!AL82</f>
        <v>10465.18</v>
      </c>
      <c r="G141" s="24" t="str">
        <f>Source!DD82</f>
        <v/>
      </c>
      <c r="H141" s="26">
        <f>ROUND(Source!CQ82*Source!I82/IF(Source!BC82&lt;&gt; 0, Source!BC82, 1), 2)</f>
        <v>1046.52</v>
      </c>
      <c r="I141" s="24"/>
      <c r="J141" s="24">
        <f>IF(Source!BC82&lt;&gt; 0, Source!BC82, 1)</f>
        <v>1</v>
      </c>
      <c r="K141" s="26">
        <f>Source!P82</f>
        <v>1046.52</v>
      </c>
      <c r="L141" s="27"/>
    </row>
    <row r="142" spans="1:26" ht="14.25">
      <c r="A142" s="20"/>
      <c r="B142" s="21"/>
      <c r="C142" s="18" t="s">
        <v>1287</v>
      </c>
      <c r="D142" s="23" t="s">
        <v>1288</v>
      </c>
      <c r="E142" s="22">
        <f>Source!BZ82</f>
        <v>128</v>
      </c>
      <c r="F142" s="28"/>
      <c r="G142" s="24"/>
      <c r="H142" s="26">
        <f>SUM(S137:S146)</f>
        <v>141.63999999999999</v>
      </c>
      <c r="I142" s="29" t="str">
        <f>CONCATENATE(Source!FX82, Source!FV82, "=")</f>
        <v>128*0,85=</v>
      </c>
      <c r="J142" s="18">
        <f>Source!AT82</f>
        <v>109</v>
      </c>
      <c r="K142" s="26">
        <f>SUM(T137:T146)</f>
        <v>120.62</v>
      </c>
      <c r="L142" s="27"/>
    </row>
    <row r="143" spans="1:26" ht="14.25">
      <c r="A143" s="20"/>
      <c r="B143" s="21"/>
      <c r="C143" s="18" t="s">
        <v>1289</v>
      </c>
      <c r="D143" s="23" t="s">
        <v>1288</v>
      </c>
      <c r="E143" s="22">
        <f>Source!CA82</f>
        <v>83</v>
      </c>
      <c r="F143" s="28"/>
      <c r="G143" s="24"/>
      <c r="H143" s="26">
        <f>SUM(U137:U146)</f>
        <v>91.85</v>
      </c>
      <c r="I143" s="29" t="str">
        <f>CONCATENATE(Source!FY82, Source!FW82, "=")</f>
        <v>83*0,8=</v>
      </c>
      <c r="J143" s="18">
        <f>Source!AU82</f>
        <v>66</v>
      </c>
      <c r="K143" s="26">
        <f>SUM(V137:V146)</f>
        <v>73.040000000000006</v>
      </c>
      <c r="L143" s="27"/>
    </row>
    <row r="144" spans="1:26" ht="14.25">
      <c r="A144" s="20"/>
      <c r="B144" s="21"/>
      <c r="C144" s="18" t="s">
        <v>1290</v>
      </c>
      <c r="D144" s="23" t="s">
        <v>1291</v>
      </c>
      <c r="E144" s="22">
        <f>Source!AQ82</f>
        <v>115.44</v>
      </c>
      <c r="F144" s="25"/>
      <c r="G144" s="24" t="str">
        <f>Source!DI82</f>
        <v/>
      </c>
      <c r="H144" s="26"/>
      <c r="I144" s="24"/>
      <c r="J144" s="24"/>
      <c r="K144" s="26"/>
      <c r="L144" s="30">
        <f>Source!U82</f>
        <v>11.544</v>
      </c>
    </row>
    <row r="145" spans="1:26" ht="57">
      <c r="A145" s="20" t="str">
        <f>Source!E83</f>
        <v>14,1</v>
      </c>
      <c r="B145" s="21" t="str">
        <f>Source!F83</f>
        <v>302-1320</v>
      </c>
      <c r="C145" s="18" t="str">
        <f>Source!G83</f>
        <v>Трубопроводы из стальных электросварных труб с гильзами для отопления и водоснабжения, наружный диаметр 108 мм, толщина стенки 4 мм</v>
      </c>
      <c r="D145" s="23" t="str">
        <f>Source!H83</f>
        <v>м</v>
      </c>
      <c r="E145" s="22">
        <f>Source!I83</f>
        <v>10</v>
      </c>
      <c r="F145" s="25">
        <f>Source!AK83</f>
        <v>79.36</v>
      </c>
      <c r="G145" s="24"/>
      <c r="H145" s="26">
        <f>ROUND(Source!CQ83*Source!I83/IF(Source!BC83&lt;&gt; 0, Source!BC83, 1), 2)+ROUND(Source!CR83*Source!I83/IF(Source!BB83&lt;&gt; 0, Source!BB83, 1), 2)+ROUND(Source!CT83*Source!I83/IF(Source!BA83&lt;&gt; 0, Source!BA83, 1), 2)</f>
        <v>793.6</v>
      </c>
      <c r="I145" s="24"/>
      <c r="J145" s="24">
        <f>IF(Source!BC83&lt;&gt; 0, Source!BC83, 1)</f>
        <v>1</v>
      </c>
      <c r="K145" s="26">
        <f>Source!O83</f>
        <v>793.6</v>
      </c>
      <c r="L145" s="27"/>
      <c r="S145">
        <f>ROUND((Source!FX83/100)*((ROUND(Source!CT83*Source!I83/IF(Source!BA83&lt;&gt; 0, Source!BA83, 1), 2)+ROUND(Source!CS83*Source!I83/IF(Source!BS83&lt;&gt; 0, Source!BS83, 1), 2))), 2)</f>
        <v>0</v>
      </c>
      <c r="T145">
        <f>Source!X83</f>
        <v>0</v>
      </c>
      <c r="U145">
        <f>ROUND((Source!FY83/100)*((ROUND(Source!CT83*Source!I83/IF(Source!BA83&lt;&gt; 0, Source!BA83, 1), 2)+ROUND(Source!CS83*Source!I83/IF(Source!BS83&lt;&gt; 0, Source!BS83, 1), 2))), 2)</f>
        <v>0</v>
      </c>
      <c r="V145">
        <f>Source!Y83</f>
        <v>0</v>
      </c>
      <c r="Y145">
        <f>IF(Source!BI83=3,H145, 0)</f>
        <v>0</v>
      </c>
    </row>
    <row r="146" spans="1:26" ht="42.75">
      <c r="A146" s="33" t="str">
        <f>Source!E84</f>
        <v>14,2</v>
      </c>
      <c r="B146" s="34" t="str">
        <f>Source!F84</f>
        <v>201-1113</v>
      </c>
      <c r="C146" s="35" t="str">
        <f>Source!G84</f>
        <v>Конструкции металлические (седло под трубопроводы, хомуты или подвески)</v>
      </c>
      <c r="D146" s="36" t="str">
        <f>Source!H84</f>
        <v>т</v>
      </c>
      <c r="E146" s="37">
        <f>Source!I84</f>
        <v>0.11799999999999999</v>
      </c>
      <c r="F146" s="38">
        <f>Source!AK84</f>
        <v>9600</v>
      </c>
      <c r="G146" s="39"/>
      <c r="H146" s="40">
        <f>ROUND(Source!CQ84*Source!I84/IF(Source!BC84&lt;&gt; 0, Source!BC84, 1), 2)+ROUND(Source!CR84*Source!I84/IF(Source!BB84&lt;&gt; 0, Source!BB84, 1), 2)+ROUND(Source!CT84*Source!I84/IF(Source!BA84&lt;&gt; 0, Source!BA84, 1), 2)</f>
        <v>1132.8</v>
      </c>
      <c r="I146" s="39"/>
      <c r="J146" s="39">
        <f>IF(Source!BC84&lt;&gt; 0, Source!BC84, 1)</f>
        <v>1</v>
      </c>
      <c r="K146" s="40">
        <f>Source!O84</f>
        <v>1132.8</v>
      </c>
      <c r="L146" s="41"/>
      <c r="S146">
        <f>ROUND((Source!FX84/100)*((ROUND(Source!CT84*Source!I84/IF(Source!BA84&lt;&gt; 0, Source!BA84, 1), 2)+ROUND(Source!CS84*Source!I84/IF(Source!BS84&lt;&gt; 0, Source!BS84, 1), 2))), 2)</f>
        <v>0</v>
      </c>
      <c r="T146">
        <f>Source!X84</f>
        <v>0</v>
      </c>
      <c r="U146">
        <f>ROUND((Source!FY84/100)*((ROUND(Source!CT84*Source!I84/IF(Source!BA84&lt;&gt; 0, Source!BA84, 1), 2)+ROUND(Source!CS84*Source!I84/IF(Source!BS84&lt;&gt; 0, Source!BS84, 1), 2))), 2)</f>
        <v>0</v>
      </c>
      <c r="V146">
        <f>Source!Y84</f>
        <v>0</v>
      </c>
      <c r="Y146">
        <f>IF(Source!BI84=3,H146, 0)</f>
        <v>0</v>
      </c>
    </row>
    <row r="147" spans="1:26" ht="15">
      <c r="G147" s="51">
        <f>ROUND(Source!CQ82*Source!I82/IF(Source!BC82&lt;&gt; 0, Source!BC82, 1), 2)+ROUND(Source!CT82*Source!I82/IF(Source!BA82&lt;&gt; 0, Source!BA82, 1), 2)+ROUND(Source!CR82*Source!I82/IF(Source!BB82&lt;&gt; 0, Source!BB82, 1), 2)+SUM(H142:H146)</f>
        <v>3343.0599999999995</v>
      </c>
      <c r="H147" s="51"/>
      <c r="J147" s="51">
        <f>Source!O82+SUM(K142:K146)</f>
        <v>3303.23</v>
      </c>
      <c r="K147" s="51"/>
      <c r="L147" s="32">
        <f>Source!U82</f>
        <v>11.544</v>
      </c>
      <c r="O147" s="31">
        <f>G147</f>
        <v>3343.0599999999995</v>
      </c>
      <c r="P147" s="31">
        <f>J147</f>
        <v>3303.23</v>
      </c>
      <c r="Q147" s="31">
        <f>L147</f>
        <v>11.544</v>
      </c>
      <c r="W147">
        <f>IF(Source!BI82&lt;=1,G147, 0)</f>
        <v>3343.0599999999995</v>
      </c>
      <c r="X147">
        <f>IF(Source!BI82=2,G147, 0)</f>
        <v>0</v>
      </c>
      <c r="Y147">
        <f>IF(Source!BI82=3,G147, 0)</f>
        <v>0</v>
      </c>
      <c r="Z147">
        <f>IF(Source!BI82=4,G147, 0)</f>
        <v>0</v>
      </c>
    </row>
    <row r="148" spans="1:26" ht="57">
      <c r="A148" s="20" t="str">
        <f>Source!E85</f>
        <v>15</v>
      </c>
      <c r="B148" s="21" t="str">
        <f>Source!F85</f>
        <v>16-02-005-7</v>
      </c>
      <c r="C148" s="18" t="str">
        <f>Source!G85</f>
        <v>Прокладка трубопроводов отопления и водоснабжения из стальных электросварных труб диаметром 150 мм</v>
      </c>
      <c r="D148" s="23" t="str">
        <f>Source!H85</f>
        <v>100 м трубопровода</v>
      </c>
      <c r="E148" s="22">
        <f>Source!I85</f>
        <v>1.3</v>
      </c>
      <c r="F148" s="25">
        <f>IF(Source!AK85&lt;&gt; 0, Source!AK85,Source!AL85 + Source!AM85 + Source!AO85)</f>
        <v>14812.81</v>
      </c>
      <c r="G148" s="24"/>
      <c r="H148" s="26"/>
      <c r="I148" s="24" t="str">
        <f>Source!BO85</f>
        <v/>
      </c>
      <c r="J148" s="24"/>
      <c r="K148" s="26"/>
      <c r="L148" s="27"/>
      <c r="S148">
        <f>ROUND((Source!FX85/100)*((ROUND(Source!CT85*Source!I85/IF(Source!BA85&lt;&gt; 0, Source!BA85, 1), 2)+ROUND(Source!CS85*Source!I85/IF(Source!BS85&lt;&gt; 0, Source!BS85, 1), 2))), 2)</f>
        <v>1841.4</v>
      </c>
      <c r="T148">
        <f>Source!X85</f>
        <v>1568.06</v>
      </c>
      <c r="U148">
        <f>ROUND((Source!FY85/100)*((ROUND(Source!CT85*Source!I85/IF(Source!BA85&lt;&gt; 0, Source!BA85, 1), 2)+ROUND(Source!CS85*Source!I85/IF(Source!BS85&lt;&gt; 0, Source!BS85, 1), 2))), 2)</f>
        <v>1194.03</v>
      </c>
      <c r="V148">
        <f>Source!Y85</f>
        <v>949.47</v>
      </c>
    </row>
    <row r="149" spans="1:26" ht="14.25">
      <c r="A149" s="20"/>
      <c r="B149" s="21"/>
      <c r="C149" s="18" t="s">
        <v>1284</v>
      </c>
      <c r="D149" s="23"/>
      <c r="E149" s="22"/>
      <c r="F149" s="25">
        <f>Source!AO85</f>
        <v>1097.83</v>
      </c>
      <c r="G149" s="24" t="str">
        <f>Source!DG85</f>
        <v/>
      </c>
      <c r="H149" s="26">
        <f>ROUND(Source!CT85*Source!I85/IF(Source!BA85&lt;&gt; 0, Source!BA85, 1), 2)</f>
        <v>1427.18</v>
      </c>
      <c r="I149" s="24"/>
      <c r="J149" s="24">
        <f>IF(Source!BA85&lt;&gt; 0, Source!BA85, 1)</f>
        <v>1</v>
      </c>
      <c r="K149" s="26">
        <f>Source!S85</f>
        <v>1427.18</v>
      </c>
      <c r="L149" s="27"/>
      <c r="R149">
        <f>H149</f>
        <v>1427.18</v>
      </c>
    </row>
    <row r="150" spans="1:26" ht="14.25">
      <c r="A150" s="20"/>
      <c r="B150" s="21"/>
      <c r="C150" s="18" t="s">
        <v>58</v>
      </c>
      <c r="D150" s="23"/>
      <c r="E150" s="22"/>
      <c r="F150" s="25">
        <f>Source!AM85</f>
        <v>255.29</v>
      </c>
      <c r="G150" s="24" t="str">
        <f>Source!DE85</f>
        <v/>
      </c>
      <c r="H150" s="26">
        <f>ROUND(Source!CR85*Source!I85/IF(Source!BB85&lt;&gt; 0, Source!BB85, 1), 2)</f>
        <v>331.88</v>
      </c>
      <c r="I150" s="24"/>
      <c r="J150" s="24">
        <f>IF(Source!BB85&lt;&gt; 0, Source!BB85, 1)</f>
        <v>1</v>
      </c>
      <c r="K150" s="26">
        <f>Source!Q85</f>
        <v>331.88</v>
      </c>
      <c r="L150" s="27"/>
    </row>
    <row r="151" spans="1:26" ht="14.25">
      <c r="A151" s="20"/>
      <c r="B151" s="21"/>
      <c r="C151" s="18" t="s">
        <v>1285</v>
      </c>
      <c r="D151" s="23"/>
      <c r="E151" s="22"/>
      <c r="F151" s="25">
        <f>Source!AN85</f>
        <v>8.7799999999999994</v>
      </c>
      <c r="G151" s="24" t="str">
        <f>Source!DF85</f>
        <v/>
      </c>
      <c r="H151" s="26">
        <f>ROUND(Source!CS85*Source!I85/IF(Source!BS85&lt;&gt; 0, Source!BS85, 1), 2)</f>
        <v>11.41</v>
      </c>
      <c r="I151" s="24"/>
      <c r="J151" s="24">
        <f>IF(Source!BS85&lt;&gt; 0, Source!BS85, 1)</f>
        <v>1</v>
      </c>
      <c r="K151" s="26">
        <f>Source!R85</f>
        <v>11.41</v>
      </c>
      <c r="L151" s="27"/>
      <c r="R151">
        <f>H151</f>
        <v>11.41</v>
      </c>
    </row>
    <row r="152" spans="1:26" ht="14.25">
      <c r="A152" s="20"/>
      <c r="B152" s="21"/>
      <c r="C152" s="18" t="s">
        <v>1286</v>
      </c>
      <c r="D152" s="23"/>
      <c r="E152" s="22"/>
      <c r="F152" s="25">
        <f>Source!AL85</f>
        <v>13459.69</v>
      </c>
      <c r="G152" s="24" t="str">
        <f>Source!DD85</f>
        <v/>
      </c>
      <c r="H152" s="26">
        <f>ROUND(Source!CQ85*Source!I85/IF(Source!BC85&lt;&gt; 0, Source!BC85, 1), 2)</f>
        <v>17497.599999999999</v>
      </c>
      <c r="I152" s="24"/>
      <c r="J152" s="24">
        <f>IF(Source!BC85&lt;&gt; 0, Source!BC85, 1)</f>
        <v>1</v>
      </c>
      <c r="K152" s="26">
        <f>Source!P85</f>
        <v>17497.599999999999</v>
      </c>
      <c r="L152" s="27"/>
    </row>
    <row r="153" spans="1:26" ht="14.25">
      <c r="A153" s="20"/>
      <c r="B153" s="21"/>
      <c r="C153" s="18" t="s">
        <v>1287</v>
      </c>
      <c r="D153" s="23" t="s">
        <v>1288</v>
      </c>
      <c r="E153" s="22">
        <f>Source!BZ85</f>
        <v>128</v>
      </c>
      <c r="F153" s="28"/>
      <c r="G153" s="24"/>
      <c r="H153" s="26">
        <f>SUM(S148:S157)</f>
        <v>1841.4</v>
      </c>
      <c r="I153" s="29" t="str">
        <f>CONCATENATE(Source!FX85, Source!FV85, "=")</f>
        <v>128*0,85=</v>
      </c>
      <c r="J153" s="18">
        <f>Source!AT85</f>
        <v>109</v>
      </c>
      <c r="K153" s="26">
        <f>SUM(T148:T157)</f>
        <v>1568.06</v>
      </c>
      <c r="L153" s="27"/>
    </row>
    <row r="154" spans="1:26" ht="14.25">
      <c r="A154" s="20"/>
      <c r="B154" s="21"/>
      <c r="C154" s="18" t="s">
        <v>1289</v>
      </c>
      <c r="D154" s="23" t="s">
        <v>1288</v>
      </c>
      <c r="E154" s="22">
        <f>Source!CA85</f>
        <v>83</v>
      </c>
      <c r="F154" s="28"/>
      <c r="G154" s="24"/>
      <c r="H154" s="26">
        <f>SUM(U148:U157)</f>
        <v>1194.03</v>
      </c>
      <c r="I154" s="29" t="str">
        <f>CONCATENATE(Source!FY85, Source!FW85, "=")</f>
        <v>83*0,8=</v>
      </c>
      <c r="J154" s="18">
        <f>Source!AU85</f>
        <v>66</v>
      </c>
      <c r="K154" s="26">
        <f>SUM(V148:V157)</f>
        <v>949.47</v>
      </c>
      <c r="L154" s="27"/>
    </row>
    <row r="155" spans="1:26" ht="14.25">
      <c r="A155" s="20"/>
      <c r="B155" s="21"/>
      <c r="C155" s="18" t="s">
        <v>1290</v>
      </c>
      <c r="D155" s="23" t="s">
        <v>1291</v>
      </c>
      <c r="E155" s="22">
        <f>Source!AQ85</f>
        <v>115.44</v>
      </c>
      <c r="F155" s="25"/>
      <c r="G155" s="24" t="str">
        <f>Source!DI85</f>
        <v/>
      </c>
      <c r="H155" s="26"/>
      <c r="I155" s="24"/>
      <c r="J155" s="24"/>
      <c r="K155" s="26"/>
      <c r="L155" s="30">
        <f>Source!U85</f>
        <v>150.072</v>
      </c>
    </row>
    <row r="156" spans="1:26" ht="57">
      <c r="A156" s="20" t="str">
        <f>Source!E86</f>
        <v>15,1</v>
      </c>
      <c r="B156" s="21" t="str">
        <f>Source!F86</f>
        <v>302-1321</v>
      </c>
      <c r="C156" s="18" t="str">
        <f>Source!G86</f>
        <v>Трубопроводы из стальных электросварных труб с гильзами для отопления и водоснабжения, наружный диаметр 133 мм, толщина стенки 4 мм</v>
      </c>
      <c r="D156" s="23" t="str">
        <f>Source!H86</f>
        <v>м</v>
      </c>
      <c r="E156" s="22">
        <f>Source!I86</f>
        <v>130</v>
      </c>
      <c r="F156" s="25">
        <f>Source!AK86</f>
        <v>103.04</v>
      </c>
      <c r="G156" s="24"/>
      <c r="H156" s="26">
        <f>ROUND(Source!CQ86*Source!I86/IF(Source!BC86&lt;&gt; 0, Source!BC86, 1), 2)+ROUND(Source!CR86*Source!I86/IF(Source!BB86&lt;&gt; 0, Source!BB86, 1), 2)+ROUND(Source!CT86*Source!I86/IF(Source!BA86&lt;&gt; 0, Source!BA86, 1), 2)</f>
        <v>13395.2</v>
      </c>
      <c r="I156" s="24"/>
      <c r="J156" s="24">
        <f>IF(Source!BC86&lt;&gt; 0, Source!BC86, 1)</f>
        <v>1</v>
      </c>
      <c r="K156" s="26">
        <f>Source!O86</f>
        <v>13395.2</v>
      </c>
      <c r="L156" s="27"/>
      <c r="S156">
        <f>ROUND((Source!FX86/100)*((ROUND(Source!CT86*Source!I86/IF(Source!BA86&lt;&gt; 0, Source!BA86, 1), 2)+ROUND(Source!CS86*Source!I86/IF(Source!BS86&lt;&gt; 0, Source!BS86, 1), 2))), 2)</f>
        <v>0</v>
      </c>
      <c r="T156">
        <f>Source!X86</f>
        <v>0</v>
      </c>
      <c r="U156">
        <f>ROUND((Source!FY86/100)*((ROUND(Source!CT86*Source!I86/IF(Source!BA86&lt;&gt; 0, Source!BA86, 1), 2)+ROUND(Source!CS86*Source!I86/IF(Source!BS86&lt;&gt; 0, Source!BS86, 1), 2))), 2)</f>
        <v>0</v>
      </c>
      <c r="V156">
        <f>Source!Y86</f>
        <v>0</v>
      </c>
      <c r="Y156">
        <f>IF(Source!BI86=3,H156, 0)</f>
        <v>0</v>
      </c>
    </row>
    <row r="157" spans="1:26" ht="42.75">
      <c r="A157" s="33" t="str">
        <f>Source!E87</f>
        <v>15,2</v>
      </c>
      <c r="B157" s="34" t="str">
        <f>Source!F87</f>
        <v>201-1113</v>
      </c>
      <c r="C157" s="35" t="str">
        <f>Source!G87</f>
        <v>Конструкции металлические (седло под трубопроводы, хомуты или подвески)</v>
      </c>
      <c r="D157" s="36" t="str">
        <f>Source!H87</f>
        <v>т</v>
      </c>
      <c r="E157" s="37">
        <f>Source!I87</f>
        <v>1.534</v>
      </c>
      <c r="F157" s="38">
        <f>Source!AK87</f>
        <v>9600</v>
      </c>
      <c r="G157" s="39"/>
      <c r="H157" s="40">
        <f>ROUND(Source!CQ87*Source!I87/IF(Source!BC87&lt;&gt; 0, Source!BC87, 1), 2)+ROUND(Source!CR87*Source!I87/IF(Source!BB87&lt;&gt; 0, Source!BB87, 1), 2)+ROUND(Source!CT87*Source!I87/IF(Source!BA87&lt;&gt; 0, Source!BA87, 1), 2)</f>
        <v>14726.4</v>
      </c>
      <c r="I157" s="39"/>
      <c r="J157" s="39">
        <f>IF(Source!BC87&lt;&gt; 0, Source!BC87, 1)</f>
        <v>1</v>
      </c>
      <c r="K157" s="40">
        <f>Source!O87</f>
        <v>14726.4</v>
      </c>
      <c r="L157" s="41"/>
      <c r="S157">
        <f>ROUND((Source!FX87/100)*((ROUND(Source!CT87*Source!I87/IF(Source!BA87&lt;&gt; 0, Source!BA87, 1), 2)+ROUND(Source!CS87*Source!I87/IF(Source!BS87&lt;&gt; 0, Source!BS87, 1), 2))), 2)</f>
        <v>0</v>
      </c>
      <c r="T157">
        <f>Source!X87</f>
        <v>0</v>
      </c>
      <c r="U157">
        <f>ROUND((Source!FY87/100)*((ROUND(Source!CT87*Source!I87/IF(Source!BA87&lt;&gt; 0, Source!BA87, 1), 2)+ROUND(Source!CS87*Source!I87/IF(Source!BS87&lt;&gt; 0, Source!BS87, 1), 2))), 2)</f>
        <v>0</v>
      </c>
      <c r="V157">
        <f>Source!Y87</f>
        <v>0</v>
      </c>
      <c r="Y157">
        <f>IF(Source!BI87=3,H157, 0)</f>
        <v>0</v>
      </c>
    </row>
    <row r="158" spans="1:26" ht="15">
      <c r="G158" s="51">
        <f>ROUND(Source!CQ85*Source!I85/IF(Source!BC85&lt;&gt; 0, Source!BC85, 1), 2)+ROUND(Source!CT85*Source!I85/IF(Source!BA85&lt;&gt; 0, Source!BA85, 1), 2)+ROUND(Source!CR85*Source!I85/IF(Source!BB85&lt;&gt; 0, Source!BB85, 1), 2)+SUM(H153:H157)</f>
        <v>50413.69</v>
      </c>
      <c r="H158" s="51"/>
      <c r="J158" s="51">
        <f>Source!O85+SUM(K153:K157)</f>
        <v>49895.789999999994</v>
      </c>
      <c r="K158" s="51"/>
      <c r="L158" s="32">
        <f>Source!U85</f>
        <v>150.072</v>
      </c>
      <c r="O158" s="31">
        <f>G158</f>
        <v>50413.69</v>
      </c>
      <c r="P158" s="31">
        <f>J158</f>
        <v>49895.789999999994</v>
      </c>
      <c r="Q158" s="31">
        <f>L158</f>
        <v>150.072</v>
      </c>
      <c r="W158">
        <f>IF(Source!BI85&lt;=1,G158, 0)</f>
        <v>50413.69</v>
      </c>
      <c r="X158">
        <f>IF(Source!BI85=2,G158, 0)</f>
        <v>0</v>
      </c>
      <c r="Y158">
        <f>IF(Source!BI85=3,G158, 0)</f>
        <v>0</v>
      </c>
      <c r="Z158">
        <f>IF(Source!BI85=4,G158, 0)</f>
        <v>0</v>
      </c>
    </row>
    <row r="159" spans="1:26" ht="57">
      <c r="A159" s="20" t="str">
        <f>Source!E88</f>
        <v>16</v>
      </c>
      <c r="B159" s="21" t="str">
        <f>Source!F88</f>
        <v>16-02-005-8</v>
      </c>
      <c r="C159" s="18" t="str">
        <f>Source!G88</f>
        <v>Прокладка трубопроводов отопления и водоснабжения из стальных электросварных труб диаметром 200 мм</v>
      </c>
      <c r="D159" s="23" t="str">
        <f>Source!H88</f>
        <v>100 м трубопровода</v>
      </c>
      <c r="E159" s="22">
        <f>Source!I88</f>
        <v>1.55</v>
      </c>
      <c r="F159" s="25">
        <f>IF(Source!AK88&lt;&gt; 0, Source!AK88,Source!AL88 + Source!AM88 + Source!AO88)</f>
        <v>23832.560000000001</v>
      </c>
      <c r="G159" s="24"/>
      <c r="H159" s="26"/>
      <c r="I159" s="24" t="str">
        <f>Source!BO88</f>
        <v/>
      </c>
      <c r="J159" s="24"/>
      <c r="K159" s="26"/>
      <c r="L159" s="27"/>
      <c r="S159">
        <f>ROUND((Source!FX88/100)*((ROUND(Source!CT88*Source!I88/IF(Source!BA88&lt;&gt; 0, Source!BA88, 1), 2)+ROUND(Source!CS88*Source!I88/IF(Source!BS88&lt;&gt; 0, Source!BS88, 1), 2))), 2)</f>
        <v>3535.51</v>
      </c>
      <c r="T159">
        <f>Source!X88</f>
        <v>3010.71</v>
      </c>
      <c r="U159">
        <f>ROUND((Source!FY88/100)*((ROUND(Source!CT88*Source!I88/IF(Source!BA88&lt;&gt; 0, Source!BA88, 1), 2)+ROUND(Source!CS88*Source!I88/IF(Source!BS88&lt;&gt; 0, Source!BS88, 1), 2))), 2)</f>
        <v>2292.56</v>
      </c>
      <c r="V159">
        <f>Source!Y88</f>
        <v>1823</v>
      </c>
    </row>
    <row r="160" spans="1:26" ht="14.25">
      <c r="A160" s="20"/>
      <c r="B160" s="21"/>
      <c r="C160" s="18" t="s">
        <v>1284</v>
      </c>
      <c r="D160" s="23"/>
      <c r="E160" s="22"/>
      <c r="F160" s="25">
        <f>Source!AO88</f>
        <v>1768.1</v>
      </c>
      <c r="G160" s="24" t="str">
        <f>Source!DG88</f>
        <v/>
      </c>
      <c r="H160" s="26">
        <f>ROUND(Source!CT88*Source!I88/IF(Source!BA88&lt;&gt; 0, Source!BA88, 1), 2)</f>
        <v>2740.56</v>
      </c>
      <c r="I160" s="24"/>
      <c r="J160" s="24">
        <f>IF(Source!BA88&lt;&gt; 0, Source!BA88, 1)</f>
        <v>1</v>
      </c>
      <c r="K160" s="26">
        <f>Source!S88</f>
        <v>2740.56</v>
      </c>
      <c r="L160" s="27"/>
      <c r="R160">
        <f>H160</f>
        <v>2740.56</v>
      </c>
    </row>
    <row r="161" spans="1:26" ht="14.25">
      <c r="A161" s="20"/>
      <c r="B161" s="21"/>
      <c r="C161" s="18" t="s">
        <v>58</v>
      </c>
      <c r="D161" s="23"/>
      <c r="E161" s="22"/>
      <c r="F161" s="25">
        <f>Source!AM88</f>
        <v>422.29</v>
      </c>
      <c r="G161" s="24" t="str">
        <f>Source!DE88</f>
        <v/>
      </c>
      <c r="H161" s="26">
        <f>ROUND(Source!CR88*Source!I88/IF(Source!BB88&lt;&gt; 0, Source!BB88, 1), 2)</f>
        <v>654.54999999999995</v>
      </c>
      <c r="I161" s="24"/>
      <c r="J161" s="24">
        <f>IF(Source!BB88&lt;&gt; 0, Source!BB88, 1)</f>
        <v>1</v>
      </c>
      <c r="K161" s="26">
        <f>Source!Q88</f>
        <v>654.54999999999995</v>
      </c>
      <c r="L161" s="27"/>
    </row>
    <row r="162" spans="1:26" ht="14.25">
      <c r="A162" s="20"/>
      <c r="B162" s="21"/>
      <c r="C162" s="18" t="s">
        <v>1285</v>
      </c>
      <c r="D162" s="23"/>
      <c r="E162" s="22"/>
      <c r="F162" s="25">
        <f>Source!AN88</f>
        <v>13.91</v>
      </c>
      <c r="G162" s="24" t="str">
        <f>Source!DF88</f>
        <v/>
      </c>
      <c r="H162" s="26">
        <f>ROUND(Source!CS88*Source!I88/IF(Source!BS88&lt;&gt; 0, Source!BS88, 1), 2)</f>
        <v>21.56</v>
      </c>
      <c r="I162" s="24"/>
      <c r="J162" s="24">
        <f>IF(Source!BS88&lt;&gt; 0, Source!BS88, 1)</f>
        <v>1</v>
      </c>
      <c r="K162" s="26">
        <f>Source!R88</f>
        <v>21.56</v>
      </c>
      <c r="L162" s="27"/>
      <c r="R162">
        <f>H162</f>
        <v>21.56</v>
      </c>
    </row>
    <row r="163" spans="1:26" ht="14.25">
      <c r="A163" s="20"/>
      <c r="B163" s="21"/>
      <c r="C163" s="18" t="s">
        <v>1286</v>
      </c>
      <c r="D163" s="23"/>
      <c r="E163" s="22"/>
      <c r="F163" s="25">
        <f>Source!AL88</f>
        <v>21642.17</v>
      </c>
      <c r="G163" s="24" t="str">
        <f>Source!DD88</f>
        <v/>
      </c>
      <c r="H163" s="26">
        <f>ROUND(Source!CQ88*Source!I88/IF(Source!BC88&lt;&gt; 0, Source!BC88, 1), 2)</f>
        <v>33545.360000000001</v>
      </c>
      <c r="I163" s="24"/>
      <c r="J163" s="24">
        <f>IF(Source!BC88&lt;&gt; 0, Source!BC88, 1)</f>
        <v>1</v>
      </c>
      <c r="K163" s="26">
        <f>Source!P88</f>
        <v>33545.360000000001</v>
      </c>
      <c r="L163" s="27"/>
    </row>
    <row r="164" spans="1:26" ht="14.25">
      <c r="A164" s="20"/>
      <c r="B164" s="21"/>
      <c r="C164" s="18" t="s">
        <v>1287</v>
      </c>
      <c r="D164" s="23" t="s">
        <v>1288</v>
      </c>
      <c r="E164" s="22">
        <f>Source!BZ88</f>
        <v>128</v>
      </c>
      <c r="F164" s="28"/>
      <c r="G164" s="24"/>
      <c r="H164" s="26">
        <f>SUM(S159:S168)</f>
        <v>3535.51</v>
      </c>
      <c r="I164" s="29" t="str">
        <f>CONCATENATE(Source!FX88, Source!FV88, "=")</f>
        <v>128*0,85=</v>
      </c>
      <c r="J164" s="18">
        <f>Source!AT88</f>
        <v>109</v>
      </c>
      <c r="K164" s="26">
        <f>SUM(T159:T168)</f>
        <v>3010.71</v>
      </c>
      <c r="L164" s="27"/>
    </row>
    <row r="165" spans="1:26" ht="14.25">
      <c r="A165" s="20"/>
      <c r="B165" s="21"/>
      <c r="C165" s="18" t="s">
        <v>1289</v>
      </c>
      <c r="D165" s="23" t="s">
        <v>1288</v>
      </c>
      <c r="E165" s="22">
        <f>Source!CA88</f>
        <v>83</v>
      </c>
      <c r="F165" s="28"/>
      <c r="G165" s="24"/>
      <c r="H165" s="26">
        <f>SUM(U159:U168)</f>
        <v>2292.56</v>
      </c>
      <c r="I165" s="29" t="str">
        <f>CONCATENATE(Source!FY88, Source!FW88, "=")</f>
        <v>83*0,8=</v>
      </c>
      <c r="J165" s="18">
        <f>Source!AU88</f>
        <v>66</v>
      </c>
      <c r="K165" s="26">
        <f>SUM(V159:V168)</f>
        <v>1823</v>
      </c>
      <c r="L165" s="27"/>
    </row>
    <row r="166" spans="1:26" ht="14.25">
      <c r="A166" s="20"/>
      <c r="B166" s="21"/>
      <c r="C166" s="18" t="s">
        <v>1290</v>
      </c>
      <c r="D166" s="23" t="s">
        <v>1291</v>
      </c>
      <c r="E166" s="22">
        <f>Source!AQ88</f>
        <v>185.92</v>
      </c>
      <c r="F166" s="25"/>
      <c r="G166" s="24" t="str">
        <f>Source!DI88</f>
        <v/>
      </c>
      <c r="H166" s="26"/>
      <c r="I166" s="24"/>
      <c r="J166" s="24"/>
      <c r="K166" s="26"/>
      <c r="L166" s="30">
        <f>Source!U88</f>
        <v>288.17599999999999</v>
      </c>
    </row>
    <row r="167" spans="1:26" ht="57">
      <c r="A167" s="20" t="str">
        <f>Source!E89</f>
        <v>16,1</v>
      </c>
      <c r="B167" s="21" t="str">
        <f>Source!F89</f>
        <v>302-1322</v>
      </c>
      <c r="C167" s="18" t="str">
        <f>Source!G89</f>
        <v>Трубопроводы из стальных электросварных труб с гильзами для отопления и водоснабжения, наружный диаметр 159 мм, толщина стенки 4 мм</v>
      </c>
      <c r="D167" s="23" t="str">
        <f>Source!H89</f>
        <v>м</v>
      </c>
      <c r="E167" s="22">
        <f>Source!I89</f>
        <v>155</v>
      </c>
      <c r="F167" s="25">
        <f>Source!AK89</f>
        <v>132.80000000000001</v>
      </c>
      <c r="G167" s="24"/>
      <c r="H167" s="26">
        <f>ROUND(Source!CQ89*Source!I89/IF(Source!BC89&lt;&gt; 0, Source!BC89, 1), 2)+ROUND(Source!CR89*Source!I89/IF(Source!BB89&lt;&gt; 0, Source!BB89, 1), 2)+ROUND(Source!CT89*Source!I89/IF(Source!BA89&lt;&gt; 0, Source!BA89, 1), 2)</f>
        <v>20584</v>
      </c>
      <c r="I167" s="24"/>
      <c r="J167" s="24">
        <f>IF(Source!BC89&lt;&gt; 0, Source!BC89, 1)</f>
        <v>1</v>
      </c>
      <c r="K167" s="26">
        <f>Source!O89</f>
        <v>20584</v>
      </c>
      <c r="L167" s="27"/>
      <c r="S167">
        <f>ROUND((Source!FX89/100)*((ROUND(Source!CT89*Source!I89/IF(Source!BA89&lt;&gt; 0, Source!BA89, 1), 2)+ROUND(Source!CS89*Source!I89/IF(Source!BS89&lt;&gt; 0, Source!BS89, 1), 2))), 2)</f>
        <v>0</v>
      </c>
      <c r="T167">
        <f>Source!X89</f>
        <v>0</v>
      </c>
      <c r="U167">
        <f>ROUND((Source!FY89/100)*((ROUND(Source!CT89*Source!I89/IF(Source!BA89&lt;&gt; 0, Source!BA89, 1), 2)+ROUND(Source!CS89*Source!I89/IF(Source!BS89&lt;&gt; 0, Source!BS89, 1), 2))), 2)</f>
        <v>0</v>
      </c>
      <c r="V167">
        <f>Source!Y89</f>
        <v>0</v>
      </c>
      <c r="Y167">
        <f>IF(Source!BI89=3,H167, 0)</f>
        <v>0</v>
      </c>
    </row>
    <row r="168" spans="1:26" ht="42.75">
      <c r="A168" s="33" t="str">
        <f>Source!E90</f>
        <v>16,2</v>
      </c>
      <c r="B168" s="34" t="str">
        <f>Source!F90</f>
        <v>201-1113</v>
      </c>
      <c r="C168" s="35" t="str">
        <f>Source!G90</f>
        <v>Конструкции металлические (седло под трубопроводы, хомуты или подвески)</v>
      </c>
      <c r="D168" s="36" t="str">
        <f>Source!H90</f>
        <v>т</v>
      </c>
      <c r="E168" s="37">
        <f>Source!I90</f>
        <v>1.829</v>
      </c>
      <c r="F168" s="38">
        <f>Source!AK90</f>
        <v>9600</v>
      </c>
      <c r="G168" s="39"/>
      <c r="H168" s="40">
        <f>ROUND(Source!CQ90*Source!I90/IF(Source!BC90&lt;&gt; 0, Source!BC90, 1), 2)+ROUND(Source!CR90*Source!I90/IF(Source!BB90&lt;&gt; 0, Source!BB90, 1), 2)+ROUND(Source!CT90*Source!I90/IF(Source!BA90&lt;&gt; 0, Source!BA90, 1), 2)</f>
        <v>17558.400000000001</v>
      </c>
      <c r="I168" s="39"/>
      <c r="J168" s="39">
        <f>IF(Source!BC90&lt;&gt; 0, Source!BC90, 1)</f>
        <v>1</v>
      </c>
      <c r="K168" s="40">
        <f>Source!O90</f>
        <v>17558.400000000001</v>
      </c>
      <c r="L168" s="41"/>
      <c r="S168">
        <f>ROUND((Source!FX90/100)*((ROUND(Source!CT90*Source!I90/IF(Source!BA90&lt;&gt; 0, Source!BA90, 1), 2)+ROUND(Source!CS90*Source!I90/IF(Source!BS90&lt;&gt; 0, Source!BS90, 1), 2))), 2)</f>
        <v>0</v>
      </c>
      <c r="T168">
        <f>Source!X90</f>
        <v>0</v>
      </c>
      <c r="U168">
        <f>ROUND((Source!FY90/100)*((ROUND(Source!CT90*Source!I90/IF(Source!BA90&lt;&gt; 0, Source!BA90, 1), 2)+ROUND(Source!CS90*Source!I90/IF(Source!BS90&lt;&gt; 0, Source!BS90, 1), 2))), 2)</f>
        <v>0</v>
      </c>
      <c r="V168">
        <f>Source!Y90</f>
        <v>0</v>
      </c>
      <c r="Y168">
        <f>IF(Source!BI90=3,H168, 0)</f>
        <v>0</v>
      </c>
    </row>
    <row r="169" spans="1:26" ht="15">
      <c r="G169" s="51">
        <f>ROUND(Source!CQ88*Source!I88/IF(Source!BC88&lt;&gt; 0, Source!BC88, 1), 2)+ROUND(Source!CT88*Source!I88/IF(Source!BA88&lt;&gt; 0, Source!BA88, 1), 2)+ROUND(Source!CR88*Source!I88/IF(Source!BB88&lt;&gt; 0, Source!BB88, 1), 2)+SUM(H164:H168)</f>
        <v>80910.94</v>
      </c>
      <c r="H169" s="51"/>
      <c r="J169" s="51">
        <f>Source!O88+SUM(K164:K168)</f>
        <v>79916.58</v>
      </c>
      <c r="K169" s="51"/>
      <c r="L169" s="32">
        <f>Source!U88</f>
        <v>288.17599999999999</v>
      </c>
      <c r="O169" s="31">
        <f>G169</f>
        <v>80910.94</v>
      </c>
      <c r="P169" s="31">
        <f>J169</f>
        <v>79916.58</v>
      </c>
      <c r="Q169" s="31">
        <f>L169</f>
        <v>288.17599999999999</v>
      </c>
      <c r="W169">
        <f>IF(Source!BI88&lt;=1,G169, 0)</f>
        <v>80910.94</v>
      </c>
      <c r="X169">
        <f>IF(Source!BI88=2,G169, 0)</f>
        <v>0</v>
      </c>
      <c r="Y169">
        <f>IF(Source!BI88=3,G169, 0)</f>
        <v>0</v>
      </c>
      <c r="Z169">
        <f>IF(Source!BI88=4,G169, 0)</f>
        <v>0</v>
      </c>
    </row>
    <row r="170" spans="1:26" ht="57">
      <c r="A170" s="20" t="str">
        <f>Source!E91</f>
        <v>17</v>
      </c>
      <c r="B170" s="21" t="str">
        <f>Source!F91</f>
        <v>16-07-005-3</v>
      </c>
      <c r="C170" s="18" t="str">
        <f>Source!G91</f>
        <v>Гидравлическое испытание трубопроводов систем отопления, водопровода и горячего водоснабжения диаметром до 200 мм</v>
      </c>
      <c r="D170" s="23" t="str">
        <f>Source!H91</f>
        <v>100 м трубопровода</v>
      </c>
      <c r="E170" s="22">
        <f>Source!I91</f>
        <v>2.95</v>
      </c>
      <c r="F170" s="25">
        <f>IF(Source!AK91&lt;&gt; 0, Source!AK91,Source!AL91 + Source!AM91 + Source!AO91)</f>
        <v>144.44</v>
      </c>
      <c r="G170" s="24"/>
      <c r="H170" s="26"/>
      <c r="I170" s="24" t="str">
        <f>Source!BO91</f>
        <v/>
      </c>
      <c r="J170" s="24"/>
      <c r="K170" s="26"/>
      <c r="L170" s="27"/>
      <c r="S170">
        <f>ROUND((Source!FX91/100)*((ROUND(Source!CT91*Source!I91/IF(Source!BA91&lt;&gt; 0, Source!BA91, 1), 2)+ROUND(Source!CS91*Source!I91/IF(Source!BS91&lt;&gt; 0, Source!BS91, 1), 2))), 2)</f>
        <v>220.21</v>
      </c>
      <c r="T170">
        <f>Source!X91</f>
        <v>187.52</v>
      </c>
      <c r="U170">
        <f>ROUND((Source!FY91/100)*((ROUND(Source!CT91*Source!I91/IF(Source!BA91&lt;&gt; 0, Source!BA91, 1), 2)+ROUND(Source!CS91*Source!I91/IF(Source!BS91&lt;&gt; 0, Source!BS91, 1), 2))), 2)</f>
        <v>142.79</v>
      </c>
      <c r="V170">
        <f>Source!Y91</f>
        <v>113.55</v>
      </c>
    </row>
    <row r="171" spans="1:26" ht="14.25">
      <c r="A171" s="20"/>
      <c r="B171" s="21"/>
      <c r="C171" s="18" t="s">
        <v>1284</v>
      </c>
      <c r="D171" s="23"/>
      <c r="E171" s="22"/>
      <c r="F171" s="25">
        <f>Source!AO91</f>
        <v>58.32</v>
      </c>
      <c r="G171" s="24" t="str">
        <f>Source!DG91</f>
        <v/>
      </c>
      <c r="H171" s="26">
        <f>ROUND(Source!CT91*Source!I91/IF(Source!BA91&lt;&gt; 0, Source!BA91, 1), 2)</f>
        <v>172.04</v>
      </c>
      <c r="I171" s="24"/>
      <c r="J171" s="24">
        <f>IF(Source!BA91&lt;&gt; 0, Source!BA91, 1)</f>
        <v>1</v>
      </c>
      <c r="K171" s="26">
        <f>Source!S91</f>
        <v>172.04</v>
      </c>
      <c r="L171" s="27"/>
      <c r="R171">
        <f>H171</f>
        <v>172.04</v>
      </c>
    </row>
    <row r="172" spans="1:26" ht="14.25">
      <c r="A172" s="20"/>
      <c r="B172" s="21"/>
      <c r="C172" s="18" t="s">
        <v>58</v>
      </c>
      <c r="D172" s="23"/>
      <c r="E172" s="22"/>
      <c r="F172" s="25">
        <f>Source!AM91</f>
        <v>44.51</v>
      </c>
      <c r="G172" s="24" t="str">
        <f>Source!DE91</f>
        <v/>
      </c>
      <c r="H172" s="26">
        <f>ROUND(Source!CR91*Source!I91/IF(Source!BB91&lt;&gt; 0, Source!BB91, 1), 2)</f>
        <v>131.30000000000001</v>
      </c>
      <c r="I172" s="24"/>
      <c r="J172" s="24">
        <f>IF(Source!BB91&lt;&gt; 0, Source!BB91, 1)</f>
        <v>1</v>
      </c>
      <c r="K172" s="26">
        <f>Source!Q91</f>
        <v>131.30000000000001</v>
      </c>
      <c r="L172" s="27"/>
    </row>
    <row r="173" spans="1:26" ht="14.25">
      <c r="A173" s="20"/>
      <c r="B173" s="21"/>
      <c r="C173" s="18" t="s">
        <v>1286</v>
      </c>
      <c r="D173" s="23"/>
      <c r="E173" s="22"/>
      <c r="F173" s="25">
        <f>Source!AL91</f>
        <v>41.61</v>
      </c>
      <c r="G173" s="24" t="str">
        <f>Source!DD91</f>
        <v/>
      </c>
      <c r="H173" s="26">
        <f>ROUND(Source!CQ91*Source!I91/IF(Source!BC91&lt;&gt; 0, Source!BC91, 1), 2)</f>
        <v>122.75</v>
      </c>
      <c r="I173" s="24"/>
      <c r="J173" s="24">
        <f>IF(Source!BC91&lt;&gt; 0, Source!BC91, 1)</f>
        <v>1</v>
      </c>
      <c r="K173" s="26">
        <f>Source!P91</f>
        <v>122.75</v>
      </c>
      <c r="L173" s="27"/>
    </row>
    <row r="174" spans="1:26" ht="14.25">
      <c r="A174" s="20"/>
      <c r="B174" s="21"/>
      <c r="C174" s="18" t="s">
        <v>1287</v>
      </c>
      <c r="D174" s="23" t="s">
        <v>1288</v>
      </c>
      <c r="E174" s="22">
        <f>Source!BZ91</f>
        <v>128</v>
      </c>
      <c r="F174" s="28"/>
      <c r="G174" s="24"/>
      <c r="H174" s="26">
        <f>SUM(S170:S176)</f>
        <v>220.21</v>
      </c>
      <c r="I174" s="29" t="str">
        <f>CONCATENATE(Source!FX91, Source!FV91, "=")</f>
        <v>128*0,85=</v>
      </c>
      <c r="J174" s="18">
        <f>Source!AT91</f>
        <v>109</v>
      </c>
      <c r="K174" s="26">
        <f>SUM(T170:T176)</f>
        <v>187.52</v>
      </c>
      <c r="L174" s="27"/>
    </row>
    <row r="175" spans="1:26" ht="14.25">
      <c r="A175" s="20"/>
      <c r="B175" s="21"/>
      <c r="C175" s="18" t="s">
        <v>1289</v>
      </c>
      <c r="D175" s="23" t="s">
        <v>1288</v>
      </c>
      <c r="E175" s="22">
        <f>Source!CA91</f>
        <v>83</v>
      </c>
      <c r="F175" s="28"/>
      <c r="G175" s="24"/>
      <c r="H175" s="26">
        <f>SUM(U170:U176)</f>
        <v>142.79</v>
      </c>
      <c r="I175" s="29" t="str">
        <f>CONCATENATE(Source!FY91, Source!FW91, "=")</f>
        <v>83*0,8=</v>
      </c>
      <c r="J175" s="18">
        <f>Source!AU91</f>
        <v>66</v>
      </c>
      <c r="K175" s="26">
        <f>SUM(V170:V176)</f>
        <v>113.55</v>
      </c>
      <c r="L175" s="27"/>
    </row>
    <row r="176" spans="1:26" ht="14.25">
      <c r="A176" s="33"/>
      <c r="B176" s="34"/>
      <c r="C176" s="35" t="s">
        <v>1290</v>
      </c>
      <c r="D176" s="36" t="s">
        <v>1291</v>
      </c>
      <c r="E176" s="37">
        <f>Source!AQ91</f>
        <v>5.01</v>
      </c>
      <c r="F176" s="38"/>
      <c r="G176" s="39" t="str">
        <f>Source!DI91</f>
        <v/>
      </c>
      <c r="H176" s="40"/>
      <c r="I176" s="39"/>
      <c r="J176" s="39"/>
      <c r="K176" s="40"/>
      <c r="L176" s="42">
        <f>Source!U91</f>
        <v>14.779500000000001</v>
      </c>
    </row>
    <row r="177" spans="1:26" ht="15">
      <c r="G177" s="51">
        <f>ROUND(Source!CQ91*Source!I91/IF(Source!BC91&lt;&gt; 0, Source!BC91, 1), 2)+ROUND(Source!CT91*Source!I91/IF(Source!BA91&lt;&gt; 0, Source!BA91, 1), 2)+ROUND(Source!CR91*Source!I91/IF(Source!BB91&lt;&gt; 0, Source!BB91, 1), 2)+SUM(H174:H176)</f>
        <v>789.08999999999992</v>
      </c>
      <c r="H177" s="51"/>
      <c r="J177" s="51">
        <f>Source!O91+SUM(K174:K176)</f>
        <v>727.16</v>
      </c>
      <c r="K177" s="51"/>
      <c r="L177" s="32">
        <f>Source!U91</f>
        <v>14.779500000000001</v>
      </c>
      <c r="O177" s="31">
        <f>G177</f>
        <v>789.08999999999992</v>
      </c>
      <c r="P177" s="31">
        <f>J177</f>
        <v>727.16</v>
      </c>
      <c r="Q177" s="31">
        <f>L177</f>
        <v>14.779500000000001</v>
      </c>
      <c r="W177">
        <f>IF(Source!BI91&lt;=1,G177, 0)</f>
        <v>789.08999999999992</v>
      </c>
      <c r="X177">
        <f>IF(Source!BI91=2,G177, 0)</f>
        <v>0</v>
      </c>
      <c r="Y177">
        <f>IF(Source!BI91=3,G177, 0)</f>
        <v>0</v>
      </c>
      <c r="Z177">
        <f>IF(Source!BI91=4,G177, 0)</f>
        <v>0</v>
      </c>
    </row>
    <row r="178" spans="1:26" ht="57">
      <c r="A178" s="20" t="str">
        <f>Source!E92</f>
        <v>18</v>
      </c>
      <c r="B178" s="21" t="str">
        <f>Source!F92</f>
        <v>16-05-001-2</v>
      </c>
      <c r="C178" s="18" t="str">
        <f>Source!G92</f>
        <v>Установка вентилей, задвижек, затворов, клапанов обратных, кранов проходных на трубопроводах из стальных труб диаметром до 50 мм</v>
      </c>
      <c r="D178" s="23" t="str">
        <f>Source!H92</f>
        <v>1  ШТ.</v>
      </c>
      <c r="E178" s="22">
        <f>Source!I92</f>
        <v>34</v>
      </c>
      <c r="F178" s="25">
        <f>IF(Source!AK92&lt;&gt; 0, Source!AK92,Source!AL92 + Source!AM92 + Source!AO92)</f>
        <v>98.57</v>
      </c>
      <c r="G178" s="24"/>
      <c r="H178" s="26"/>
      <c r="I178" s="24" t="str">
        <f>Source!BO92</f>
        <v/>
      </c>
      <c r="J178" s="24"/>
      <c r="K178" s="26"/>
      <c r="L178" s="27"/>
      <c r="S178">
        <f>ROUND((Source!FX92/100)*((ROUND(Source!CT92*Source!I92/IF(Source!BA92&lt;&gt; 0, Source!BA92, 1), 2)+ROUND(Source!CS92*Source!I92/IF(Source!BS92&lt;&gt; 0, Source!BS92, 1), 2))), 2)</f>
        <v>580.12</v>
      </c>
      <c r="T178">
        <f>Source!X92</f>
        <v>494.01</v>
      </c>
      <c r="U178">
        <f>ROUND((Source!FY92/100)*((ROUND(Source!CT92*Source!I92/IF(Source!BA92&lt;&gt; 0, Source!BA92, 1), 2)+ROUND(Source!CS92*Source!I92/IF(Source!BS92&lt;&gt; 0, Source!BS92, 1), 2))), 2)</f>
        <v>376.17</v>
      </c>
      <c r="V178">
        <f>Source!Y92</f>
        <v>299.13</v>
      </c>
    </row>
    <row r="179" spans="1:26" ht="14.25">
      <c r="A179" s="20"/>
      <c r="B179" s="21"/>
      <c r="C179" s="18" t="s">
        <v>1284</v>
      </c>
      <c r="D179" s="23"/>
      <c r="E179" s="22"/>
      <c r="F179" s="25">
        <f>Source!AO92</f>
        <v>13.33</v>
      </c>
      <c r="G179" s="24" t="str">
        <f>Source!DG92</f>
        <v/>
      </c>
      <c r="H179" s="26">
        <f>ROUND(Source!CT92*Source!I92/IF(Source!BA92&lt;&gt; 0, Source!BA92, 1), 2)</f>
        <v>453.22</v>
      </c>
      <c r="I179" s="24"/>
      <c r="J179" s="24">
        <f>IF(Source!BA92&lt;&gt; 0, Source!BA92, 1)</f>
        <v>1</v>
      </c>
      <c r="K179" s="26">
        <f>Source!S92</f>
        <v>453.22</v>
      </c>
      <c r="L179" s="27"/>
      <c r="R179">
        <f>H179</f>
        <v>453.22</v>
      </c>
    </row>
    <row r="180" spans="1:26" ht="14.25">
      <c r="A180" s="20"/>
      <c r="B180" s="21"/>
      <c r="C180" s="18" t="s">
        <v>58</v>
      </c>
      <c r="D180" s="23"/>
      <c r="E180" s="22"/>
      <c r="F180" s="25">
        <f>Source!AM92</f>
        <v>4.58</v>
      </c>
      <c r="G180" s="24" t="str">
        <f>Source!DE92</f>
        <v/>
      </c>
      <c r="H180" s="26">
        <f>ROUND(Source!CR92*Source!I92/IF(Source!BB92&lt;&gt; 0, Source!BB92, 1), 2)</f>
        <v>155.72</v>
      </c>
      <c r="I180" s="24"/>
      <c r="J180" s="24">
        <f>IF(Source!BB92&lt;&gt; 0, Source!BB92, 1)</f>
        <v>1</v>
      </c>
      <c r="K180" s="26">
        <f>Source!Q92</f>
        <v>155.72</v>
      </c>
      <c r="L180" s="27"/>
    </row>
    <row r="181" spans="1:26" ht="14.25">
      <c r="A181" s="20"/>
      <c r="B181" s="21"/>
      <c r="C181" s="18" t="s">
        <v>1286</v>
      </c>
      <c r="D181" s="23"/>
      <c r="E181" s="22"/>
      <c r="F181" s="25">
        <f>Source!AL92</f>
        <v>80.66</v>
      </c>
      <c r="G181" s="24" t="str">
        <f>Source!DD92</f>
        <v/>
      </c>
      <c r="H181" s="26">
        <f>ROUND(Source!CQ92*Source!I92/IF(Source!BC92&lt;&gt; 0, Source!BC92, 1), 2)</f>
        <v>2742.44</v>
      </c>
      <c r="I181" s="24"/>
      <c r="J181" s="24">
        <f>IF(Source!BC92&lt;&gt; 0, Source!BC92, 1)</f>
        <v>1</v>
      </c>
      <c r="K181" s="26">
        <f>Source!P92</f>
        <v>2742.44</v>
      </c>
      <c r="L181" s="27"/>
    </row>
    <row r="182" spans="1:26" ht="14.25">
      <c r="A182" s="20"/>
      <c r="B182" s="21"/>
      <c r="C182" s="18" t="s">
        <v>1287</v>
      </c>
      <c r="D182" s="23" t="s">
        <v>1288</v>
      </c>
      <c r="E182" s="22">
        <f>Source!BZ92</f>
        <v>128</v>
      </c>
      <c r="F182" s="28"/>
      <c r="G182" s="24"/>
      <c r="H182" s="26">
        <f>SUM(S178:S190)</f>
        <v>580.12</v>
      </c>
      <c r="I182" s="29" t="str">
        <f>CONCATENATE(Source!FX92, Source!FV92, "=")</f>
        <v>128*0,85=</v>
      </c>
      <c r="J182" s="18">
        <f>Source!AT92</f>
        <v>109</v>
      </c>
      <c r="K182" s="26">
        <f>SUM(T178:T190)</f>
        <v>494.01</v>
      </c>
      <c r="L182" s="27"/>
    </row>
    <row r="183" spans="1:26" ht="14.25">
      <c r="A183" s="20"/>
      <c r="B183" s="21"/>
      <c r="C183" s="18" t="s">
        <v>1289</v>
      </c>
      <c r="D183" s="23" t="s">
        <v>1288</v>
      </c>
      <c r="E183" s="22">
        <f>Source!CA92</f>
        <v>83</v>
      </c>
      <c r="F183" s="28"/>
      <c r="G183" s="24"/>
      <c r="H183" s="26">
        <f>SUM(U178:U190)</f>
        <v>376.17</v>
      </c>
      <c r="I183" s="29" t="str">
        <f>CONCATENATE(Source!FY92, Source!FW92, "=")</f>
        <v>83*0,8=</v>
      </c>
      <c r="J183" s="18">
        <f>Source!AU92</f>
        <v>66</v>
      </c>
      <c r="K183" s="26">
        <f>SUM(V178:V190)</f>
        <v>299.13</v>
      </c>
      <c r="L183" s="27"/>
    </row>
    <row r="184" spans="1:26" ht="14.25">
      <c r="A184" s="20"/>
      <c r="B184" s="21"/>
      <c r="C184" s="18" t="s">
        <v>1290</v>
      </c>
      <c r="D184" s="23" t="s">
        <v>1291</v>
      </c>
      <c r="E184" s="22">
        <f>Source!AQ92</f>
        <v>1.47</v>
      </c>
      <c r="F184" s="25"/>
      <c r="G184" s="24" t="str">
        <f>Source!DI92</f>
        <v/>
      </c>
      <c r="H184" s="26"/>
      <c r="I184" s="24"/>
      <c r="J184" s="24"/>
      <c r="K184" s="26"/>
      <c r="L184" s="30">
        <f>Source!U92</f>
        <v>49.98</v>
      </c>
    </row>
    <row r="185" spans="1:26" ht="71.25">
      <c r="A185" s="20" t="str">
        <f>Source!E93</f>
        <v>18,1</v>
      </c>
      <c r="B185" s="21" t="str">
        <f>Source!F93</f>
        <v>302-1161</v>
      </c>
      <c r="C185" s="18" t="str">
        <f>Source!G93</f>
        <v>Вентили динамические балансировочные для систем отопления, теплоснабжения, холодоснабжения, давлением 1,0 МПа (10 кгс/см2), диаметром 15 мм</v>
      </c>
      <c r="D185" s="23" t="str">
        <f>Source!H93</f>
        <v>шт.</v>
      </c>
      <c r="E185" s="22">
        <f>Source!I93</f>
        <v>1</v>
      </c>
      <c r="F185" s="25">
        <f>Source!AK93</f>
        <v>322.98</v>
      </c>
      <c r="G185" s="24"/>
      <c r="H185" s="26">
        <f>ROUND(Source!CQ93*Source!I93/IF(Source!BC93&lt;&gt; 0, Source!BC93, 1), 2)+ROUND(Source!CR93*Source!I93/IF(Source!BB93&lt;&gt; 0, Source!BB93, 1), 2)+ROUND(Source!CT93*Source!I93/IF(Source!BA93&lt;&gt; 0, Source!BA93, 1), 2)</f>
        <v>322.98</v>
      </c>
      <c r="I185" s="24"/>
      <c r="J185" s="24">
        <f>IF(Source!BC93&lt;&gt; 0, Source!BC93, 1)</f>
        <v>1</v>
      </c>
      <c r="K185" s="26">
        <f>Source!O93</f>
        <v>322.98</v>
      </c>
      <c r="L185" s="27"/>
      <c r="S185">
        <f>ROUND((Source!FX93/100)*((ROUND(Source!CT93*Source!I93/IF(Source!BA93&lt;&gt; 0, Source!BA93, 1), 2)+ROUND(Source!CS93*Source!I93/IF(Source!BS93&lt;&gt; 0, Source!BS93, 1), 2))), 2)</f>
        <v>0</v>
      </c>
      <c r="T185">
        <f>Source!X93</f>
        <v>0</v>
      </c>
      <c r="U185">
        <f>ROUND((Source!FY93/100)*((ROUND(Source!CT93*Source!I93/IF(Source!BA93&lt;&gt; 0, Source!BA93, 1), 2)+ROUND(Source!CS93*Source!I93/IF(Source!BS93&lt;&gt; 0, Source!BS93, 1), 2))), 2)</f>
        <v>0</v>
      </c>
      <c r="V185">
        <f>Source!Y93</f>
        <v>0</v>
      </c>
      <c r="Y185">
        <f>IF(Source!BI93=3,H185, 0)</f>
        <v>0</v>
      </c>
    </row>
    <row r="186" spans="1:26" ht="71.25">
      <c r="A186" s="20" t="str">
        <f>Source!E94</f>
        <v>18,2</v>
      </c>
      <c r="B186" s="21" t="str">
        <f>Source!F94</f>
        <v>302-1162</v>
      </c>
      <c r="C186" s="18" t="str">
        <f>Source!G94</f>
        <v>Вентили динамические балансировочные для систем отопления, теплоснабжения, холодоснабжения, давлением 1,0 МПа (10 кгс/см2), диаметром 20 мм</v>
      </c>
      <c r="D186" s="23" t="str">
        <f>Source!H94</f>
        <v>шт.</v>
      </c>
      <c r="E186" s="22">
        <f>Source!I94</f>
        <v>4</v>
      </c>
      <c r="F186" s="25">
        <f>Source!AK94</f>
        <v>346.36</v>
      </c>
      <c r="G186" s="24"/>
      <c r="H186" s="26">
        <f>ROUND(Source!CQ94*Source!I94/IF(Source!BC94&lt;&gt; 0, Source!BC94, 1), 2)+ROUND(Source!CR94*Source!I94/IF(Source!BB94&lt;&gt; 0, Source!BB94, 1), 2)+ROUND(Source!CT94*Source!I94/IF(Source!BA94&lt;&gt; 0, Source!BA94, 1), 2)</f>
        <v>1385.44</v>
      </c>
      <c r="I186" s="24"/>
      <c r="J186" s="24">
        <f>IF(Source!BC94&lt;&gt; 0, Source!BC94, 1)</f>
        <v>1</v>
      </c>
      <c r="K186" s="26">
        <f>Source!O94</f>
        <v>1385.44</v>
      </c>
      <c r="L186" s="27"/>
      <c r="S186">
        <f>ROUND((Source!FX94/100)*((ROUND(Source!CT94*Source!I94/IF(Source!BA94&lt;&gt; 0, Source!BA94, 1), 2)+ROUND(Source!CS94*Source!I94/IF(Source!BS94&lt;&gt; 0, Source!BS94, 1), 2))), 2)</f>
        <v>0</v>
      </c>
      <c r="T186">
        <f>Source!X94</f>
        <v>0</v>
      </c>
      <c r="U186">
        <f>ROUND((Source!FY94/100)*((ROUND(Source!CT94*Source!I94/IF(Source!BA94&lt;&gt; 0, Source!BA94, 1), 2)+ROUND(Source!CS94*Source!I94/IF(Source!BS94&lt;&gt; 0, Source!BS94, 1), 2))), 2)</f>
        <v>0</v>
      </c>
      <c r="V186">
        <f>Source!Y94</f>
        <v>0</v>
      </c>
      <c r="Y186">
        <f>IF(Source!BI94=3,H186, 0)</f>
        <v>0</v>
      </c>
    </row>
    <row r="187" spans="1:26" ht="71.25">
      <c r="A187" s="20" t="str">
        <f>Source!E95</f>
        <v>18,3</v>
      </c>
      <c r="B187" s="21" t="str">
        <f>Source!F95</f>
        <v>302-1164</v>
      </c>
      <c r="C187" s="18" t="str">
        <f>Source!G95</f>
        <v>Вентили динамические балансировочные для систем отопления, теплоснабжения, холодоснабжения, давлением 1,0 МПа (10 кгс/см2), диаметром 50 мм</v>
      </c>
      <c r="D187" s="23" t="str">
        <f>Source!H95</f>
        <v>шт.</v>
      </c>
      <c r="E187" s="22">
        <f>Source!I95</f>
        <v>12</v>
      </c>
      <c r="F187" s="25">
        <f>Source!AK95</f>
        <v>525.98</v>
      </c>
      <c r="G187" s="24"/>
      <c r="H187" s="26">
        <f>ROUND(Source!CQ95*Source!I95/IF(Source!BC95&lt;&gt; 0, Source!BC95, 1), 2)+ROUND(Source!CR95*Source!I95/IF(Source!BB95&lt;&gt; 0, Source!BB95, 1), 2)+ROUND(Source!CT95*Source!I95/IF(Source!BA95&lt;&gt; 0, Source!BA95, 1), 2)</f>
        <v>6311.76</v>
      </c>
      <c r="I187" s="24"/>
      <c r="J187" s="24">
        <f>IF(Source!BC95&lt;&gt; 0, Source!BC95, 1)</f>
        <v>1</v>
      </c>
      <c r="K187" s="26">
        <f>Source!O95</f>
        <v>6311.76</v>
      </c>
      <c r="L187" s="27"/>
      <c r="S187">
        <f>ROUND((Source!FX95/100)*((ROUND(Source!CT95*Source!I95/IF(Source!BA95&lt;&gt; 0, Source!BA95, 1), 2)+ROUND(Source!CS95*Source!I95/IF(Source!BS95&lt;&gt; 0, Source!BS95, 1), 2))), 2)</f>
        <v>0</v>
      </c>
      <c r="T187">
        <f>Source!X95</f>
        <v>0</v>
      </c>
      <c r="U187">
        <f>ROUND((Source!FY95/100)*((ROUND(Source!CT95*Source!I95/IF(Source!BA95&lt;&gt; 0, Source!BA95, 1), 2)+ROUND(Source!CS95*Source!I95/IF(Source!BS95&lt;&gt; 0, Source!BS95, 1), 2))), 2)</f>
        <v>0</v>
      </c>
      <c r="V187">
        <f>Source!Y95</f>
        <v>0</v>
      </c>
      <c r="Y187">
        <f>IF(Source!BI95=3,H187, 0)</f>
        <v>0</v>
      </c>
    </row>
    <row r="188" spans="1:26" ht="85.5">
      <c r="A188" s="20" t="str">
        <f>Source!E96</f>
        <v>18,4</v>
      </c>
      <c r="B188" s="21" t="str">
        <f>Source!F96</f>
        <v>301-4520</v>
      </c>
      <c r="C188" s="18" t="str">
        <f>Source!G96</f>
        <v>Клапаны предохранительные пружинные фланцевые без приспособления для принудительного открытия СППК4 (17с14нж), давлением 4,0 МПа (40 кгс/см2), сталь 20Л, диаметром 25 мм</v>
      </c>
      <c r="D188" s="23" t="str">
        <f>Source!H96</f>
        <v>шт.</v>
      </c>
      <c r="E188" s="22">
        <f>Source!I96</f>
        <v>1</v>
      </c>
      <c r="F188" s="25">
        <f>Source!AK96</f>
        <v>3071.58</v>
      </c>
      <c r="G188" s="24"/>
      <c r="H188" s="26">
        <f>ROUND(Source!CQ96*Source!I96/IF(Source!BC96&lt;&gt; 0, Source!BC96, 1), 2)+ROUND(Source!CR96*Source!I96/IF(Source!BB96&lt;&gt; 0, Source!BB96, 1), 2)+ROUND(Source!CT96*Source!I96/IF(Source!BA96&lt;&gt; 0, Source!BA96, 1), 2)</f>
        <v>3071.58</v>
      </c>
      <c r="I188" s="24"/>
      <c r="J188" s="24">
        <f>IF(Source!BC96&lt;&gt; 0, Source!BC96, 1)</f>
        <v>1</v>
      </c>
      <c r="K188" s="26">
        <f>Source!O96</f>
        <v>3071.58</v>
      </c>
      <c r="L188" s="27"/>
      <c r="S188">
        <f>ROUND((Source!FX96/100)*((ROUND(Source!CT96*Source!I96/IF(Source!BA96&lt;&gt; 0, Source!BA96, 1), 2)+ROUND(Source!CS96*Source!I96/IF(Source!BS96&lt;&gt; 0, Source!BS96, 1), 2))), 2)</f>
        <v>0</v>
      </c>
      <c r="T188">
        <f>Source!X96</f>
        <v>0</v>
      </c>
      <c r="U188">
        <f>ROUND((Source!FY96/100)*((ROUND(Source!CT96*Source!I96/IF(Source!BA96&lt;&gt; 0, Source!BA96, 1), 2)+ROUND(Source!CS96*Source!I96/IF(Source!BS96&lt;&gt; 0, Source!BS96, 1), 2))), 2)</f>
        <v>0</v>
      </c>
      <c r="V188">
        <f>Source!Y96</f>
        <v>0</v>
      </c>
      <c r="Y188">
        <f>IF(Source!BI96=3,H188, 0)</f>
        <v>0</v>
      </c>
    </row>
    <row r="189" spans="1:26" ht="28.5">
      <c r="A189" s="20" t="str">
        <f>Source!E97</f>
        <v>18,5</v>
      </c>
      <c r="B189" s="21" t="str">
        <f>Source!F97</f>
        <v>302-0042</v>
      </c>
      <c r="C189" s="18" t="str">
        <f>Source!G97</f>
        <v>Краны со штуцером и пробкой (сливные) 1/2</v>
      </c>
      <c r="D189" s="23" t="str">
        <f>Source!H97</f>
        <v>шт.</v>
      </c>
      <c r="E189" s="22">
        <f>Source!I97</f>
        <v>16</v>
      </c>
      <c r="F189" s="25">
        <f>Source!AK97</f>
        <v>47.61</v>
      </c>
      <c r="G189" s="24"/>
      <c r="H189" s="26">
        <f>ROUND(Source!CQ97*Source!I97/IF(Source!BC97&lt;&gt; 0, Source!BC97, 1), 2)+ROUND(Source!CR97*Source!I97/IF(Source!BB97&lt;&gt; 0, Source!BB97, 1), 2)+ROUND(Source!CT97*Source!I97/IF(Source!BA97&lt;&gt; 0, Source!BA97, 1), 2)</f>
        <v>761.76</v>
      </c>
      <c r="I189" s="24"/>
      <c r="J189" s="24">
        <f>IF(Source!BC97&lt;&gt; 0, Source!BC97, 1)</f>
        <v>1</v>
      </c>
      <c r="K189" s="26">
        <f>Source!O97</f>
        <v>761.76</v>
      </c>
      <c r="L189" s="27"/>
      <c r="S189">
        <f>ROUND((Source!FX97/100)*((ROUND(Source!CT97*Source!I97/IF(Source!BA97&lt;&gt; 0, Source!BA97, 1), 2)+ROUND(Source!CS97*Source!I97/IF(Source!BS97&lt;&gt; 0, Source!BS97, 1), 2))), 2)</f>
        <v>0</v>
      </c>
      <c r="T189">
        <f>Source!X97</f>
        <v>0</v>
      </c>
      <c r="U189">
        <f>ROUND((Source!FY97/100)*((ROUND(Source!CT97*Source!I97/IF(Source!BA97&lt;&gt; 0, Source!BA97, 1), 2)+ROUND(Source!CS97*Source!I97/IF(Source!BS97&lt;&gt; 0, Source!BS97, 1), 2))), 2)</f>
        <v>0</v>
      </c>
      <c r="V189">
        <f>Source!Y97</f>
        <v>0</v>
      </c>
      <c r="Y189">
        <f>IF(Source!BI97=3,H189, 0)</f>
        <v>0</v>
      </c>
    </row>
    <row r="190" spans="1:26" ht="14.25">
      <c r="A190" s="33" t="str">
        <f>Source!E98</f>
        <v>18,6</v>
      </c>
      <c r="B190" s="34" t="str">
        <f>Source!F98</f>
        <v>302-9009</v>
      </c>
      <c r="C190" s="35" t="str">
        <f>Source!G98</f>
        <v>Арматура трубопроводная фланцевая</v>
      </c>
      <c r="D190" s="36" t="str">
        <f>Source!H98</f>
        <v>шт.</v>
      </c>
      <c r="E190" s="37">
        <f>Source!I98</f>
        <v>34</v>
      </c>
      <c r="F190" s="38">
        <f>Source!AK98</f>
        <v>0</v>
      </c>
      <c r="G190" s="39"/>
      <c r="H190" s="40">
        <f>ROUND(Source!CQ98*Source!I98/IF(Source!BC98&lt;&gt; 0, Source!BC98, 1), 2)+ROUND(Source!CR98*Source!I98/IF(Source!BB98&lt;&gt; 0, Source!BB98, 1), 2)+ROUND(Source!CT98*Source!I98/IF(Source!BA98&lt;&gt; 0, Source!BA98, 1), 2)</f>
        <v>0</v>
      </c>
      <c r="I190" s="39"/>
      <c r="J190" s="39">
        <f>IF(Source!BC98&lt;&gt; 0, Source!BC98, 1)</f>
        <v>1</v>
      </c>
      <c r="K190" s="40">
        <f>Source!O98</f>
        <v>0</v>
      </c>
      <c r="L190" s="41"/>
      <c r="S190">
        <f>ROUND((Source!FX98/100)*((ROUND(Source!CT98*Source!I98/IF(Source!BA98&lt;&gt; 0, Source!BA98, 1), 2)+ROUND(Source!CS98*Source!I98/IF(Source!BS98&lt;&gt; 0, Source!BS98, 1), 2))), 2)</f>
        <v>0</v>
      </c>
      <c r="T190">
        <f>Source!X98</f>
        <v>0</v>
      </c>
      <c r="U190">
        <f>ROUND((Source!FY98/100)*((ROUND(Source!CT98*Source!I98/IF(Source!BA98&lt;&gt; 0, Source!BA98, 1), 2)+ROUND(Source!CS98*Source!I98/IF(Source!BS98&lt;&gt; 0, Source!BS98, 1), 2))), 2)</f>
        <v>0</v>
      </c>
      <c r="V190">
        <f>Source!Y98</f>
        <v>0</v>
      </c>
      <c r="Y190">
        <f>IF(Source!BI98=3,H190, 0)</f>
        <v>0</v>
      </c>
    </row>
    <row r="191" spans="1:26" ht="15">
      <c r="G191" s="51">
        <f>ROUND(Source!CQ92*Source!I92/IF(Source!BC92&lt;&gt; 0, Source!BC92, 1), 2)+ROUND(Source!CT92*Source!I92/IF(Source!BA92&lt;&gt; 0, Source!BA92, 1), 2)+ROUND(Source!CR92*Source!I92/IF(Source!BB92&lt;&gt; 0, Source!BB92, 1), 2)+SUM(H182:H190)</f>
        <v>16161.19</v>
      </c>
      <c r="H191" s="51"/>
      <c r="J191" s="51">
        <f>Source!O92+SUM(K182:K190)</f>
        <v>15998.04</v>
      </c>
      <c r="K191" s="51"/>
      <c r="L191" s="32">
        <f>Source!U92</f>
        <v>49.98</v>
      </c>
      <c r="O191" s="31">
        <f>G191</f>
        <v>16161.19</v>
      </c>
      <c r="P191" s="31">
        <f>J191</f>
        <v>15998.04</v>
      </c>
      <c r="Q191" s="31">
        <f>L191</f>
        <v>49.98</v>
      </c>
      <c r="W191">
        <f>IF(Source!BI92&lt;=1,G191, 0)</f>
        <v>16161.19</v>
      </c>
      <c r="X191">
        <f>IF(Source!BI92=2,G191, 0)</f>
        <v>0</v>
      </c>
      <c r="Y191">
        <f>IF(Source!BI92=3,G191, 0)</f>
        <v>0</v>
      </c>
      <c r="Z191">
        <f>IF(Source!BI92=4,G191, 0)</f>
        <v>0</v>
      </c>
    </row>
    <row r="192" spans="1:26" ht="57">
      <c r="A192" s="20" t="str">
        <f>Source!E99</f>
        <v>19</v>
      </c>
      <c r="B192" s="21" t="str">
        <f>Source!F99</f>
        <v>16-05-001-3</v>
      </c>
      <c r="C192" s="18" t="str">
        <f>Source!G99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192" s="23" t="str">
        <f>Source!H99</f>
        <v>1  ШТ.</v>
      </c>
      <c r="E192" s="22">
        <f>Source!I99</f>
        <v>1</v>
      </c>
      <c r="F192" s="25">
        <f>IF(Source!AK99&lt;&gt; 0, Source!AK99,Source!AL99 + Source!AM99 + Source!AO99)</f>
        <v>170.64</v>
      </c>
      <c r="G192" s="24"/>
      <c r="H192" s="26"/>
      <c r="I192" s="24" t="str">
        <f>Source!BO99</f>
        <v/>
      </c>
      <c r="J192" s="24"/>
      <c r="K192" s="26"/>
      <c r="L192" s="27"/>
      <c r="S192">
        <f>ROUND((Source!FX99/100)*((ROUND(Source!CT99*Source!I99/IF(Source!BA99&lt;&gt; 0, Source!BA99, 1), 2)+ROUND(Source!CS99*Source!I99/IF(Source!BS99&lt;&gt; 0, Source!BS99, 1), 2))), 2)</f>
        <v>34.119999999999997</v>
      </c>
      <c r="T192">
        <f>Source!X99</f>
        <v>29.06</v>
      </c>
      <c r="U192">
        <f>ROUND((Source!FY99/100)*((ROUND(Source!CT99*Source!I99/IF(Source!BA99&lt;&gt; 0, Source!BA99, 1), 2)+ROUND(Source!CS99*Source!I99/IF(Source!BS99&lt;&gt; 0, Source!BS99, 1), 2))), 2)</f>
        <v>22.13</v>
      </c>
      <c r="V192">
        <f>Source!Y99</f>
        <v>17.600000000000001</v>
      </c>
    </row>
    <row r="193" spans="1:26" ht="14.25">
      <c r="A193" s="20"/>
      <c r="B193" s="21"/>
      <c r="C193" s="18" t="s">
        <v>1284</v>
      </c>
      <c r="D193" s="23"/>
      <c r="E193" s="22"/>
      <c r="F193" s="25">
        <f>Source!AO99</f>
        <v>26.39</v>
      </c>
      <c r="G193" s="24" t="str">
        <f>Source!DG99</f>
        <v/>
      </c>
      <c r="H193" s="26">
        <f>ROUND(Source!CT99*Source!I99/IF(Source!BA99&lt;&gt; 0, Source!BA99, 1), 2)</f>
        <v>26.39</v>
      </c>
      <c r="I193" s="24"/>
      <c r="J193" s="24">
        <f>IF(Source!BA99&lt;&gt; 0, Source!BA99, 1)</f>
        <v>1</v>
      </c>
      <c r="K193" s="26">
        <f>Source!S99</f>
        <v>26.39</v>
      </c>
      <c r="L193" s="27"/>
      <c r="R193">
        <f>H193</f>
        <v>26.39</v>
      </c>
    </row>
    <row r="194" spans="1:26" ht="14.25">
      <c r="A194" s="20"/>
      <c r="B194" s="21"/>
      <c r="C194" s="18" t="s">
        <v>58</v>
      </c>
      <c r="D194" s="23"/>
      <c r="E194" s="22"/>
      <c r="F194" s="25">
        <f>Source!AM99</f>
        <v>8.83</v>
      </c>
      <c r="G194" s="24" t="str">
        <f>Source!DE99</f>
        <v/>
      </c>
      <c r="H194" s="26">
        <f>ROUND(Source!CR99*Source!I99/IF(Source!BB99&lt;&gt; 0, Source!BB99, 1), 2)</f>
        <v>8.83</v>
      </c>
      <c r="I194" s="24"/>
      <c r="J194" s="24">
        <f>IF(Source!BB99&lt;&gt; 0, Source!BB99, 1)</f>
        <v>1</v>
      </c>
      <c r="K194" s="26">
        <f>Source!Q99</f>
        <v>8.83</v>
      </c>
      <c r="L194" s="27"/>
    </row>
    <row r="195" spans="1:26" ht="14.25">
      <c r="A195" s="20"/>
      <c r="B195" s="21"/>
      <c r="C195" s="18" t="s">
        <v>1285</v>
      </c>
      <c r="D195" s="23"/>
      <c r="E195" s="22"/>
      <c r="F195" s="25">
        <f>Source!AN99</f>
        <v>0.27</v>
      </c>
      <c r="G195" s="24" t="str">
        <f>Source!DF99</f>
        <v/>
      </c>
      <c r="H195" s="26">
        <f>ROUND(Source!CS99*Source!I99/IF(Source!BS99&lt;&gt; 0, Source!BS99, 1), 2)</f>
        <v>0.27</v>
      </c>
      <c r="I195" s="24"/>
      <c r="J195" s="24">
        <f>IF(Source!BS99&lt;&gt; 0, Source!BS99, 1)</f>
        <v>1</v>
      </c>
      <c r="K195" s="26">
        <f>Source!R99</f>
        <v>0.27</v>
      </c>
      <c r="L195" s="27"/>
      <c r="R195">
        <f>H195</f>
        <v>0.27</v>
      </c>
    </row>
    <row r="196" spans="1:26" ht="14.25">
      <c r="A196" s="20"/>
      <c r="B196" s="21"/>
      <c r="C196" s="18" t="s">
        <v>1286</v>
      </c>
      <c r="D196" s="23"/>
      <c r="E196" s="22"/>
      <c r="F196" s="25">
        <f>Source!AL99</f>
        <v>135.41999999999999</v>
      </c>
      <c r="G196" s="24" t="str">
        <f>Source!DD99</f>
        <v/>
      </c>
      <c r="H196" s="26">
        <f>ROUND(Source!CQ99*Source!I99/IF(Source!BC99&lt;&gt; 0, Source!BC99, 1), 2)</f>
        <v>135.41999999999999</v>
      </c>
      <c r="I196" s="24"/>
      <c r="J196" s="24">
        <f>IF(Source!BC99&lt;&gt; 0, Source!BC99, 1)</f>
        <v>1</v>
      </c>
      <c r="K196" s="26">
        <f>Source!P99</f>
        <v>135.41999999999999</v>
      </c>
      <c r="L196" s="27"/>
    </row>
    <row r="197" spans="1:26" ht="14.25">
      <c r="A197" s="20"/>
      <c r="B197" s="21"/>
      <c r="C197" s="18" t="s">
        <v>1287</v>
      </c>
      <c r="D197" s="23" t="s">
        <v>1288</v>
      </c>
      <c r="E197" s="22">
        <f>Source!BZ99</f>
        <v>128</v>
      </c>
      <c r="F197" s="28"/>
      <c r="G197" s="24"/>
      <c r="H197" s="26">
        <f>SUM(S192:S200)</f>
        <v>34.119999999999997</v>
      </c>
      <c r="I197" s="29" t="str">
        <f>CONCATENATE(Source!FX99, Source!FV99, "=")</f>
        <v>128*0,85=</v>
      </c>
      <c r="J197" s="18">
        <f>Source!AT99</f>
        <v>109</v>
      </c>
      <c r="K197" s="26">
        <f>SUM(T192:T200)</f>
        <v>29.06</v>
      </c>
      <c r="L197" s="27"/>
    </row>
    <row r="198" spans="1:26" ht="14.25">
      <c r="A198" s="20"/>
      <c r="B198" s="21"/>
      <c r="C198" s="18" t="s">
        <v>1289</v>
      </c>
      <c r="D198" s="23" t="s">
        <v>1288</v>
      </c>
      <c r="E198" s="22">
        <f>Source!CA99</f>
        <v>83</v>
      </c>
      <c r="F198" s="28"/>
      <c r="G198" s="24"/>
      <c r="H198" s="26">
        <f>SUM(U192:U200)</f>
        <v>22.13</v>
      </c>
      <c r="I198" s="29" t="str">
        <f>CONCATENATE(Source!FY99, Source!FW99, "=")</f>
        <v>83*0,8=</v>
      </c>
      <c r="J198" s="18">
        <f>Source!AU99</f>
        <v>66</v>
      </c>
      <c r="K198" s="26">
        <f>SUM(V192:V200)</f>
        <v>17.600000000000001</v>
      </c>
      <c r="L198" s="27"/>
    </row>
    <row r="199" spans="1:26" ht="14.25">
      <c r="A199" s="20"/>
      <c r="B199" s="21"/>
      <c r="C199" s="18" t="s">
        <v>1290</v>
      </c>
      <c r="D199" s="23" t="s">
        <v>1291</v>
      </c>
      <c r="E199" s="22">
        <f>Source!AQ99</f>
        <v>2.91</v>
      </c>
      <c r="F199" s="25"/>
      <c r="G199" s="24" t="str">
        <f>Source!DI99</f>
        <v/>
      </c>
      <c r="H199" s="26"/>
      <c r="I199" s="24"/>
      <c r="J199" s="24"/>
      <c r="K199" s="26"/>
      <c r="L199" s="30">
        <f>Source!U99</f>
        <v>2.91</v>
      </c>
    </row>
    <row r="200" spans="1:26" ht="14.25">
      <c r="A200" s="33" t="str">
        <f>Source!E100</f>
        <v>19,1</v>
      </c>
      <c r="B200" s="34" t="str">
        <f>Source!F100</f>
        <v>302-9009</v>
      </c>
      <c r="C200" s="35" t="str">
        <f>Source!G100</f>
        <v>Арматура трубопроводная фланцевая</v>
      </c>
      <c r="D200" s="36" t="str">
        <f>Source!H100</f>
        <v>шт.</v>
      </c>
      <c r="E200" s="37">
        <f>Source!I100</f>
        <v>1</v>
      </c>
      <c r="F200" s="38">
        <f>Source!AK100</f>
        <v>0</v>
      </c>
      <c r="G200" s="39"/>
      <c r="H200" s="40">
        <f>ROUND(Source!CQ100*Source!I100/IF(Source!BC100&lt;&gt; 0, Source!BC100, 1), 2)+ROUND(Source!CR100*Source!I100/IF(Source!BB100&lt;&gt; 0, Source!BB100, 1), 2)+ROUND(Source!CT100*Source!I100/IF(Source!BA100&lt;&gt; 0, Source!BA100, 1), 2)</f>
        <v>0</v>
      </c>
      <c r="I200" s="39"/>
      <c r="J200" s="39">
        <f>IF(Source!BC100&lt;&gt; 0, Source!BC100, 1)</f>
        <v>1</v>
      </c>
      <c r="K200" s="40">
        <f>Source!O100</f>
        <v>0</v>
      </c>
      <c r="L200" s="41"/>
      <c r="S200">
        <f>ROUND((Source!FX100/100)*((ROUND(Source!CT100*Source!I100/IF(Source!BA100&lt;&gt; 0, Source!BA100, 1), 2)+ROUND(Source!CS100*Source!I100/IF(Source!BS100&lt;&gt; 0, Source!BS100, 1), 2))), 2)</f>
        <v>0</v>
      </c>
      <c r="T200">
        <f>Source!X100</f>
        <v>0</v>
      </c>
      <c r="U200">
        <f>ROUND((Source!FY100/100)*((ROUND(Source!CT100*Source!I100/IF(Source!BA100&lt;&gt; 0, Source!BA100, 1), 2)+ROUND(Source!CS100*Source!I100/IF(Source!BS100&lt;&gt; 0, Source!BS100, 1), 2))), 2)</f>
        <v>0</v>
      </c>
      <c r="V200">
        <f>Source!Y100</f>
        <v>0</v>
      </c>
      <c r="Y200">
        <f>IF(Source!BI100=3,H200, 0)</f>
        <v>0</v>
      </c>
    </row>
    <row r="201" spans="1:26" ht="15">
      <c r="G201" s="51">
        <f>ROUND(Source!CQ99*Source!I99/IF(Source!BC99&lt;&gt; 0, Source!BC99, 1), 2)+ROUND(Source!CT99*Source!I99/IF(Source!BA99&lt;&gt; 0, Source!BA99, 1), 2)+ROUND(Source!CR99*Source!I99/IF(Source!BB99&lt;&gt; 0, Source!BB99, 1), 2)+SUM(H197:H200)</f>
        <v>226.89000000000001</v>
      </c>
      <c r="H201" s="51"/>
      <c r="J201" s="51">
        <f>Source!O99+SUM(K197:K200)</f>
        <v>217.29999999999998</v>
      </c>
      <c r="K201" s="51"/>
      <c r="L201" s="32">
        <f>Source!U99</f>
        <v>2.91</v>
      </c>
      <c r="O201" s="31">
        <f>G201</f>
        <v>226.89000000000001</v>
      </c>
      <c r="P201" s="31">
        <f>J201</f>
        <v>217.29999999999998</v>
      </c>
      <c r="Q201" s="31">
        <f>L201</f>
        <v>2.91</v>
      </c>
      <c r="W201">
        <f>IF(Source!BI99&lt;=1,G201, 0)</f>
        <v>226.89000000000001</v>
      </c>
      <c r="X201">
        <f>IF(Source!BI99=2,G201, 0)</f>
        <v>0</v>
      </c>
      <c r="Y201">
        <f>IF(Source!BI99=3,G201, 0)</f>
        <v>0</v>
      </c>
      <c r="Z201">
        <f>IF(Source!BI99=4,G201, 0)</f>
        <v>0</v>
      </c>
    </row>
    <row r="202" spans="1:26" ht="42.75">
      <c r="A202" s="20" t="str">
        <f>Source!E101</f>
        <v>20</v>
      </c>
      <c r="B202" s="21" t="str">
        <f>Source!F101</f>
        <v>Цена поставщика</v>
      </c>
      <c r="C202" s="18" t="str">
        <f>Source!G101</f>
        <v>Перепускной клапан Ду 100, РМ 512 (цена=309925/1,18/6,32)</v>
      </c>
      <c r="D202" s="23" t="str">
        <f>Source!H101</f>
        <v>шт.</v>
      </c>
      <c r="E202" s="22">
        <f>Source!I101</f>
        <v>1</v>
      </c>
      <c r="F202" s="25">
        <f>IF(Source!AK101&lt;&gt; 0, Source!AK101,Source!AL101 + Source!AM101 + Source!AO101)</f>
        <v>41558.28</v>
      </c>
      <c r="G202" s="24"/>
      <c r="H202" s="26"/>
      <c r="I202" s="24" t="str">
        <f>Source!BO101</f>
        <v/>
      </c>
      <c r="J202" s="24"/>
      <c r="K202" s="26"/>
      <c r="L202" s="27"/>
      <c r="S202">
        <f>ROUND((Source!FX101/100)*((ROUND(Source!CT101*Source!I101/IF(Source!BA101&lt;&gt; 0, Source!BA101, 1), 2)+ROUND(Source!CS101*Source!I101/IF(Source!BS101&lt;&gt; 0, Source!BS101, 1), 2))), 2)</f>
        <v>0</v>
      </c>
      <c r="T202">
        <f>Source!X101</f>
        <v>0</v>
      </c>
      <c r="U202">
        <f>ROUND((Source!FY101/100)*((ROUND(Source!CT101*Source!I101/IF(Source!BA101&lt;&gt; 0, Source!BA101, 1), 2)+ROUND(Source!CS101*Source!I101/IF(Source!BS101&lt;&gt; 0, Source!BS101, 1), 2))), 2)</f>
        <v>0</v>
      </c>
      <c r="V202">
        <f>Source!Y101</f>
        <v>0</v>
      </c>
    </row>
    <row r="203" spans="1:26" ht="14.25">
      <c r="A203" s="33"/>
      <c r="B203" s="34"/>
      <c r="C203" s="35" t="s">
        <v>1286</v>
      </c>
      <c r="D203" s="36"/>
      <c r="E203" s="37"/>
      <c r="F203" s="38">
        <f>Source!AL101</f>
        <v>41558.28</v>
      </c>
      <c r="G203" s="39" t="str">
        <f>Source!DD101</f>
        <v/>
      </c>
      <c r="H203" s="40">
        <f>ROUND(Source!CQ101*Source!I101/IF(Source!BC101&lt;&gt; 0, Source!BC101, 1), 2)</f>
        <v>41558.28</v>
      </c>
      <c r="I203" s="39"/>
      <c r="J203" s="39">
        <f>IF(Source!BC101&lt;&gt; 0, Source!BC101, 1)</f>
        <v>1</v>
      </c>
      <c r="K203" s="40">
        <f>Source!P101</f>
        <v>41558.28</v>
      </c>
      <c r="L203" s="41"/>
    </row>
    <row r="204" spans="1:26" ht="15">
      <c r="G204" s="51">
        <f>ROUND(Source!CQ101*Source!I101/IF(Source!BC101&lt;&gt; 0, Source!BC101, 1), 2)+ROUND(Source!CT101*Source!I101/IF(Source!BA101&lt;&gt; 0, Source!BA101, 1), 2)+ROUND(Source!CR101*Source!I101/IF(Source!BB101&lt;&gt; 0, Source!BB101, 1), 2)</f>
        <v>41558.28</v>
      </c>
      <c r="H204" s="51"/>
      <c r="J204" s="51">
        <f>Source!O101</f>
        <v>41558.28</v>
      </c>
      <c r="K204" s="51"/>
      <c r="L204" s="32">
        <f>Source!U101</f>
        <v>0</v>
      </c>
      <c r="O204" s="31">
        <f>G204</f>
        <v>41558.28</v>
      </c>
      <c r="P204" s="31">
        <f>J204</f>
        <v>41558.28</v>
      </c>
      <c r="Q204" s="31">
        <f>L204</f>
        <v>0</v>
      </c>
      <c r="W204">
        <f>IF(Source!BI101&lt;=1,G204, 0)</f>
        <v>41558.28</v>
      </c>
      <c r="X204">
        <f>IF(Source!BI101=2,G204, 0)</f>
        <v>0</v>
      </c>
      <c r="Y204">
        <f>IF(Source!BI101=3,G204, 0)</f>
        <v>0</v>
      </c>
      <c r="Z204">
        <f>IF(Source!BI101=4,G204, 0)</f>
        <v>0</v>
      </c>
    </row>
    <row r="205" spans="1:26" ht="42.75">
      <c r="A205" s="20" t="str">
        <f>Source!E102</f>
        <v>21</v>
      </c>
      <c r="B205" s="21" t="str">
        <f>Source!F102</f>
        <v>м12-14-001-1</v>
      </c>
      <c r="C205" s="18" t="str">
        <f>Source!G102</f>
        <v>Вентиль латунный запорный теплый низкого давления, диаметр условного прохода 25 мм</v>
      </c>
      <c r="D205" s="23" t="str">
        <f>Source!H102</f>
        <v>100 шт.</v>
      </c>
      <c r="E205" s="22">
        <f>Source!I102</f>
        <v>0.24</v>
      </c>
      <c r="F205" s="25">
        <f>IF(Source!AK102&lt;&gt; 0, Source!AK102,Source!AL102 + Source!AM102 + Source!AO102)</f>
        <v>3022.36</v>
      </c>
      <c r="G205" s="24"/>
      <c r="H205" s="26"/>
      <c r="I205" s="24" t="str">
        <f>Source!BO102</f>
        <v/>
      </c>
      <c r="J205" s="24"/>
      <c r="K205" s="26"/>
      <c r="L205" s="27"/>
      <c r="S205">
        <f>ROUND((Source!FX102/100)*((ROUND(Source!CT102*Source!I102/IF(Source!BA102&lt;&gt; 0, Source!BA102, 1), 2)+ROUND(Source!CS102*Source!I102/IF(Source!BS102&lt;&gt; 0, Source!BS102, 1), 2))), 2)</f>
        <v>425.57</v>
      </c>
      <c r="T205">
        <f>Source!X102</f>
        <v>361.73</v>
      </c>
      <c r="U205">
        <f>ROUND((Source!FY102/100)*((ROUND(Source!CT102*Source!I102/IF(Source!BA102&lt;&gt; 0, Source!BA102, 1), 2)+ROUND(Source!CS102*Source!I102/IF(Source!BS102&lt;&gt; 0, Source!BS102, 1), 2))), 2)</f>
        <v>319.18</v>
      </c>
      <c r="V205">
        <f>Source!Y102</f>
        <v>255.34</v>
      </c>
    </row>
    <row r="206" spans="1:26" ht="14.25">
      <c r="A206" s="20"/>
      <c r="B206" s="21"/>
      <c r="C206" s="18" t="s">
        <v>1284</v>
      </c>
      <c r="D206" s="23"/>
      <c r="E206" s="22"/>
      <c r="F206" s="25">
        <f>Source!AO102</f>
        <v>2202.98</v>
      </c>
      <c r="G206" s="24" t="str">
        <f>Source!DG102</f>
        <v/>
      </c>
      <c r="H206" s="26">
        <f>ROUND(Source!CT102*Source!I102/IF(Source!BA102&lt;&gt; 0, Source!BA102, 1), 2)</f>
        <v>528.72</v>
      </c>
      <c r="I206" s="24"/>
      <c r="J206" s="24">
        <f>IF(Source!BA102&lt;&gt; 0, Source!BA102, 1)</f>
        <v>1</v>
      </c>
      <c r="K206" s="26">
        <f>Source!S102</f>
        <v>528.72</v>
      </c>
      <c r="L206" s="27"/>
      <c r="R206">
        <f>H206</f>
        <v>528.72</v>
      </c>
    </row>
    <row r="207" spans="1:26" ht="14.25">
      <c r="A207" s="20"/>
      <c r="B207" s="21"/>
      <c r="C207" s="18" t="s">
        <v>58</v>
      </c>
      <c r="D207" s="23"/>
      <c r="E207" s="22"/>
      <c r="F207" s="25">
        <f>Source!AM102</f>
        <v>221.82</v>
      </c>
      <c r="G207" s="24" t="str">
        <f>Source!DE102</f>
        <v/>
      </c>
      <c r="H207" s="26">
        <f>ROUND(Source!CR102*Source!I102/IF(Source!BB102&lt;&gt; 0, Source!BB102, 1), 2)</f>
        <v>53.24</v>
      </c>
      <c r="I207" s="24"/>
      <c r="J207" s="24">
        <f>IF(Source!BB102&lt;&gt; 0, Source!BB102, 1)</f>
        <v>1</v>
      </c>
      <c r="K207" s="26">
        <f>Source!Q102</f>
        <v>53.24</v>
      </c>
      <c r="L207" s="27"/>
    </row>
    <row r="208" spans="1:26" ht="14.25">
      <c r="A208" s="20"/>
      <c r="B208" s="21"/>
      <c r="C208" s="18" t="s">
        <v>1285</v>
      </c>
      <c r="D208" s="23"/>
      <c r="E208" s="22"/>
      <c r="F208" s="25">
        <f>Source!AN102</f>
        <v>13.5</v>
      </c>
      <c r="G208" s="24" t="str">
        <f>Source!DF102</f>
        <v/>
      </c>
      <c r="H208" s="26">
        <f>ROUND(Source!CS102*Source!I102/IF(Source!BS102&lt;&gt; 0, Source!BS102, 1), 2)</f>
        <v>3.24</v>
      </c>
      <c r="I208" s="24"/>
      <c r="J208" s="24">
        <f>IF(Source!BS102&lt;&gt; 0, Source!BS102, 1)</f>
        <v>1</v>
      </c>
      <c r="K208" s="26">
        <f>Source!R102</f>
        <v>3.24</v>
      </c>
      <c r="L208" s="27"/>
      <c r="R208">
        <f>H208</f>
        <v>3.24</v>
      </c>
    </row>
    <row r="209" spans="1:26" ht="14.25">
      <c r="A209" s="20"/>
      <c r="B209" s="21"/>
      <c r="C209" s="18" t="s">
        <v>1286</v>
      </c>
      <c r="D209" s="23"/>
      <c r="E209" s="22"/>
      <c r="F209" s="25">
        <f>Source!AL102</f>
        <v>597.55999999999995</v>
      </c>
      <c r="G209" s="24" t="str">
        <f>Source!DD102</f>
        <v/>
      </c>
      <c r="H209" s="26">
        <f>ROUND(Source!CQ102*Source!I102/IF(Source!BC102&lt;&gt; 0, Source!BC102, 1), 2)</f>
        <v>143.41</v>
      </c>
      <c r="I209" s="24"/>
      <c r="J209" s="24">
        <f>IF(Source!BC102&lt;&gt; 0, Source!BC102, 1)</f>
        <v>1</v>
      </c>
      <c r="K209" s="26">
        <f>Source!P102</f>
        <v>143.41</v>
      </c>
      <c r="L209" s="27"/>
    </row>
    <row r="210" spans="1:26" ht="14.25">
      <c r="A210" s="20"/>
      <c r="B210" s="21"/>
      <c r="C210" s="18" t="s">
        <v>1287</v>
      </c>
      <c r="D210" s="23" t="s">
        <v>1288</v>
      </c>
      <c r="E210" s="22">
        <f>Source!BZ102</f>
        <v>80</v>
      </c>
      <c r="F210" s="28"/>
      <c r="G210" s="24"/>
      <c r="H210" s="26">
        <f>SUM(S205:S216)</f>
        <v>425.57</v>
      </c>
      <c r="I210" s="29" t="str">
        <f>CONCATENATE(Source!FX102, Source!FV102, "=")</f>
        <v>80*0,85=</v>
      </c>
      <c r="J210" s="18">
        <f>Source!AT102</f>
        <v>68</v>
      </c>
      <c r="K210" s="26">
        <f>SUM(T205:T216)</f>
        <v>361.73</v>
      </c>
      <c r="L210" s="27"/>
    </row>
    <row r="211" spans="1:26" ht="14.25">
      <c r="A211" s="20"/>
      <c r="B211" s="21"/>
      <c r="C211" s="18" t="s">
        <v>1289</v>
      </c>
      <c r="D211" s="23" t="s">
        <v>1288</v>
      </c>
      <c r="E211" s="22">
        <f>Source!CA102</f>
        <v>60</v>
      </c>
      <c r="F211" s="28"/>
      <c r="G211" s="24"/>
      <c r="H211" s="26">
        <f>SUM(U205:U216)</f>
        <v>319.18</v>
      </c>
      <c r="I211" s="29" t="str">
        <f>CONCATENATE(Source!FY102, Source!FW102, "=")</f>
        <v>60*0,8=</v>
      </c>
      <c r="J211" s="18">
        <f>Source!AU102</f>
        <v>48</v>
      </c>
      <c r="K211" s="26">
        <f>SUM(V205:V216)</f>
        <v>255.34</v>
      </c>
      <c r="L211" s="27"/>
    </row>
    <row r="212" spans="1:26" ht="14.25">
      <c r="A212" s="20"/>
      <c r="B212" s="21"/>
      <c r="C212" s="18" t="s">
        <v>1290</v>
      </c>
      <c r="D212" s="23" t="s">
        <v>1291</v>
      </c>
      <c r="E212" s="22">
        <f>Source!AQ102</f>
        <v>229</v>
      </c>
      <c r="F212" s="25"/>
      <c r="G212" s="24" t="str">
        <f>Source!DI102</f>
        <v/>
      </c>
      <c r="H212" s="26"/>
      <c r="I212" s="24"/>
      <c r="J212" s="24"/>
      <c r="K212" s="26"/>
      <c r="L212" s="30">
        <f>Source!U102</f>
        <v>54.96</v>
      </c>
    </row>
    <row r="213" spans="1:26" ht="57">
      <c r="A213" s="20" t="str">
        <f>Source!E103</f>
        <v>21,1</v>
      </c>
      <c r="B213" s="21" t="str">
        <f>Source!F103</f>
        <v>301-1489</v>
      </c>
      <c r="C213" s="18" t="str">
        <f>Source!G103</f>
        <v>Воздухоотводчик автоматический с наружным резьбовым присоединением Рр=1,0 МПа, Т max = 120 град С, D = 15 мм</v>
      </c>
      <c r="D213" s="23" t="str">
        <f>Source!H103</f>
        <v>шт.</v>
      </c>
      <c r="E213" s="22">
        <f>Source!I103</f>
        <v>7.9999999200000005</v>
      </c>
      <c r="F213" s="25">
        <f>Source!AK103</f>
        <v>60.7</v>
      </c>
      <c r="G213" s="24"/>
      <c r="H213" s="26">
        <f>ROUND(Source!CQ103*Source!I103/IF(Source!BC103&lt;&gt; 0, Source!BC103, 1), 2)+ROUND(Source!CR103*Source!I103/IF(Source!BB103&lt;&gt; 0, Source!BB103, 1), 2)+ROUND(Source!CT103*Source!I103/IF(Source!BA103&lt;&gt; 0, Source!BA103, 1), 2)</f>
        <v>485.6</v>
      </c>
      <c r="I213" s="24"/>
      <c r="J213" s="24">
        <f>IF(Source!BC103&lt;&gt; 0, Source!BC103, 1)</f>
        <v>1</v>
      </c>
      <c r="K213" s="26">
        <f>Source!O103</f>
        <v>485.6</v>
      </c>
      <c r="L213" s="27"/>
      <c r="S213">
        <f>ROUND((Source!FX103/100)*((ROUND(Source!CT103*Source!I103/IF(Source!BA103&lt;&gt; 0, Source!BA103, 1), 2)+ROUND(Source!CS103*Source!I103/IF(Source!BS103&lt;&gt; 0, Source!BS103, 1), 2))), 2)</f>
        <v>0</v>
      </c>
      <c r="T213">
        <f>Source!X103</f>
        <v>0</v>
      </c>
      <c r="U213">
        <f>ROUND((Source!FY103/100)*((ROUND(Source!CT103*Source!I103/IF(Source!BA103&lt;&gt; 0, Source!BA103, 1), 2)+ROUND(Source!CS103*Source!I103/IF(Source!BS103&lt;&gt; 0, Source!BS103, 1), 2))), 2)</f>
        <v>0</v>
      </c>
      <c r="V213">
        <f>Source!Y103</f>
        <v>0</v>
      </c>
      <c r="Y213">
        <f>IF(Source!BI103=3,H213, 0)</f>
        <v>0</v>
      </c>
    </row>
    <row r="214" spans="1:26" ht="85.5">
      <c r="A214" s="20" t="str">
        <f>Source!E104</f>
        <v>21,2</v>
      </c>
      <c r="B214" s="21" t="str">
        <f>Source!F104</f>
        <v>302-2213</v>
      </c>
      <c r="C214" s="18" t="str">
        <f>Source!G104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15 мм</v>
      </c>
      <c r="D214" s="23" t="str">
        <f>Source!H104</f>
        <v>шт.</v>
      </c>
      <c r="E214" s="22">
        <f>Source!I104</f>
        <v>4.9999999199999996</v>
      </c>
      <c r="F214" s="25">
        <f>Source!AK104</f>
        <v>411.96</v>
      </c>
      <c r="G214" s="24"/>
      <c r="H214" s="26">
        <f>ROUND(Source!CQ104*Source!I104/IF(Source!BC104&lt;&gt; 0, Source!BC104, 1), 2)+ROUND(Source!CR104*Source!I104/IF(Source!BB104&lt;&gt; 0, Source!BB104, 1), 2)+ROUND(Source!CT104*Source!I104/IF(Source!BA104&lt;&gt; 0, Source!BA104, 1), 2)</f>
        <v>2059.8000000000002</v>
      </c>
      <c r="I214" s="24"/>
      <c r="J214" s="24">
        <f>IF(Source!BC104&lt;&gt; 0, Source!BC104, 1)</f>
        <v>1</v>
      </c>
      <c r="K214" s="26">
        <f>Source!O104</f>
        <v>2059.8000000000002</v>
      </c>
      <c r="L214" s="27"/>
      <c r="S214">
        <f>ROUND((Source!FX104/100)*((ROUND(Source!CT104*Source!I104/IF(Source!BA104&lt;&gt; 0, Source!BA104, 1), 2)+ROUND(Source!CS104*Source!I104/IF(Source!BS104&lt;&gt; 0, Source!BS104, 1), 2))), 2)</f>
        <v>0</v>
      </c>
      <c r="T214">
        <f>Source!X104</f>
        <v>0</v>
      </c>
      <c r="U214">
        <f>ROUND((Source!FY104/100)*((ROUND(Source!CT104*Source!I104/IF(Source!BA104&lt;&gt; 0, Source!BA104, 1), 2)+ROUND(Source!CS104*Source!I104/IF(Source!BS104&lt;&gt; 0, Source!BS104, 1), 2))), 2)</f>
        <v>0</v>
      </c>
      <c r="V214">
        <f>Source!Y104</f>
        <v>0</v>
      </c>
      <c r="Y214">
        <f>IF(Source!BI104=3,H214, 0)</f>
        <v>0</v>
      </c>
    </row>
    <row r="215" spans="1:26" ht="85.5">
      <c r="A215" s="20" t="str">
        <f>Source!E105</f>
        <v>21,3</v>
      </c>
      <c r="B215" s="21" t="str">
        <f>Source!F105</f>
        <v>302-2214</v>
      </c>
      <c r="C215" s="18" t="str">
        <f>Source!G105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20 мм</v>
      </c>
      <c r="D215" s="23" t="str">
        <f>Source!H105</f>
        <v>шт.</v>
      </c>
      <c r="E215" s="22">
        <f>Source!I105</f>
        <v>4.0000000799999995</v>
      </c>
      <c r="F215" s="25">
        <f>Source!AK105</f>
        <v>417.8</v>
      </c>
      <c r="G215" s="24"/>
      <c r="H215" s="26">
        <f>ROUND(Source!CQ105*Source!I105/IF(Source!BC105&lt;&gt; 0, Source!BC105, 1), 2)+ROUND(Source!CR105*Source!I105/IF(Source!BB105&lt;&gt; 0, Source!BB105, 1), 2)+ROUND(Source!CT105*Source!I105/IF(Source!BA105&lt;&gt; 0, Source!BA105, 1), 2)</f>
        <v>1671.2</v>
      </c>
      <c r="I215" s="24"/>
      <c r="J215" s="24">
        <f>IF(Source!BC105&lt;&gt; 0, Source!BC105, 1)</f>
        <v>1</v>
      </c>
      <c r="K215" s="26">
        <f>Source!O105</f>
        <v>1671.2</v>
      </c>
      <c r="L215" s="27"/>
      <c r="S215">
        <f>ROUND((Source!FX105/100)*((ROUND(Source!CT105*Source!I105/IF(Source!BA105&lt;&gt; 0, Source!BA105, 1), 2)+ROUND(Source!CS105*Source!I105/IF(Source!BS105&lt;&gt; 0, Source!BS105, 1), 2))), 2)</f>
        <v>0</v>
      </c>
      <c r="T215">
        <f>Source!X105</f>
        <v>0</v>
      </c>
      <c r="U215">
        <f>ROUND((Source!FY105/100)*((ROUND(Source!CT105*Source!I105/IF(Source!BA105&lt;&gt; 0, Source!BA105, 1), 2)+ROUND(Source!CS105*Source!I105/IF(Source!BS105&lt;&gt; 0, Source!BS105, 1), 2))), 2)</f>
        <v>0</v>
      </c>
      <c r="V215">
        <f>Source!Y105</f>
        <v>0</v>
      </c>
      <c r="Y215">
        <f>IF(Source!BI105=3,H215, 0)</f>
        <v>0</v>
      </c>
    </row>
    <row r="216" spans="1:26" ht="85.5">
      <c r="A216" s="33" t="str">
        <f>Source!E106</f>
        <v>21,4</v>
      </c>
      <c r="B216" s="34" t="str">
        <f>Source!F106</f>
        <v>302-2215</v>
      </c>
      <c r="C216" s="35" t="str">
        <f>Source!G106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25 мм</v>
      </c>
      <c r="D216" s="36" t="str">
        <f>Source!H106</f>
        <v>шт.</v>
      </c>
      <c r="E216" s="37">
        <f>Source!I106</f>
        <v>1.9999999199999998</v>
      </c>
      <c r="F216" s="38">
        <f>Source!AK106</f>
        <v>484.32</v>
      </c>
      <c r="G216" s="39"/>
      <c r="H216" s="40">
        <f>ROUND(Source!CQ106*Source!I106/IF(Source!BC106&lt;&gt; 0, Source!BC106, 1), 2)+ROUND(Source!CR106*Source!I106/IF(Source!BB106&lt;&gt; 0, Source!BB106, 1), 2)+ROUND(Source!CT106*Source!I106/IF(Source!BA106&lt;&gt; 0, Source!BA106, 1), 2)</f>
        <v>968.64</v>
      </c>
      <c r="I216" s="39"/>
      <c r="J216" s="39">
        <f>IF(Source!BC106&lt;&gt; 0, Source!BC106, 1)</f>
        <v>1</v>
      </c>
      <c r="K216" s="40">
        <f>Source!O106</f>
        <v>968.64</v>
      </c>
      <c r="L216" s="41"/>
      <c r="S216">
        <f>ROUND((Source!FX106/100)*((ROUND(Source!CT106*Source!I106/IF(Source!BA106&lt;&gt; 0, Source!BA106, 1), 2)+ROUND(Source!CS106*Source!I106/IF(Source!BS106&lt;&gt; 0, Source!BS106, 1), 2))), 2)</f>
        <v>0</v>
      </c>
      <c r="T216">
        <f>Source!X106</f>
        <v>0</v>
      </c>
      <c r="U216">
        <f>ROUND((Source!FY106/100)*((ROUND(Source!CT106*Source!I106/IF(Source!BA106&lt;&gt; 0, Source!BA106, 1), 2)+ROUND(Source!CS106*Source!I106/IF(Source!BS106&lt;&gt; 0, Source!BS106, 1), 2))), 2)</f>
        <v>0</v>
      </c>
      <c r="V216">
        <f>Source!Y106</f>
        <v>0</v>
      </c>
      <c r="Y216">
        <f>IF(Source!BI106=3,H216, 0)</f>
        <v>0</v>
      </c>
    </row>
    <row r="217" spans="1:26" ht="15">
      <c r="G217" s="51">
        <f>ROUND(Source!CQ102*Source!I102/IF(Source!BC102&lt;&gt; 0, Source!BC102, 1), 2)+ROUND(Source!CT102*Source!I102/IF(Source!BA102&lt;&gt; 0, Source!BA102, 1), 2)+ROUND(Source!CR102*Source!I102/IF(Source!BB102&lt;&gt; 0, Source!BB102, 1), 2)+SUM(H210:H216)</f>
        <v>6655.3600000000006</v>
      </c>
      <c r="H217" s="51"/>
      <c r="J217" s="51">
        <f>Source!O102+SUM(K210:K216)</f>
        <v>6527.68</v>
      </c>
      <c r="K217" s="51"/>
      <c r="L217" s="32">
        <f>Source!U102</f>
        <v>54.96</v>
      </c>
      <c r="O217" s="31">
        <f>G217</f>
        <v>6655.3600000000006</v>
      </c>
      <c r="P217" s="31">
        <f>J217</f>
        <v>6527.68</v>
      </c>
      <c r="Q217" s="31">
        <f>L217</f>
        <v>54.96</v>
      </c>
      <c r="W217">
        <f>IF(Source!BI102&lt;=1,G217, 0)</f>
        <v>0</v>
      </c>
      <c r="X217">
        <f>IF(Source!BI102=2,G217, 0)</f>
        <v>6655.3600000000006</v>
      </c>
      <c r="Y217">
        <f>IF(Source!BI102=3,G217, 0)</f>
        <v>0</v>
      </c>
      <c r="Z217">
        <f>IF(Source!BI102=4,G217, 0)</f>
        <v>0</v>
      </c>
    </row>
    <row r="218" spans="1:26" ht="42.75">
      <c r="A218" s="20" t="str">
        <f>Source!E107</f>
        <v>22</v>
      </c>
      <c r="B218" s="21" t="str">
        <f>Source!F107</f>
        <v>м12-14-001-3</v>
      </c>
      <c r="C218" s="18" t="str">
        <f>Source!G107</f>
        <v>Вентиль латунный запорный теплый низкого давления, диаметр условного прохода 60 мм</v>
      </c>
      <c r="D218" s="23" t="str">
        <f>Source!H107</f>
        <v>100 шт.</v>
      </c>
      <c r="E218" s="22">
        <f>Source!I107</f>
        <v>0.12</v>
      </c>
      <c r="F218" s="25">
        <f>IF(Source!AK107&lt;&gt; 0, Source!AK107,Source!AL107 + Source!AM107 + Source!AO107)</f>
        <v>7197.27</v>
      </c>
      <c r="G218" s="24"/>
      <c r="H218" s="26"/>
      <c r="I218" s="24" t="str">
        <f>Source!BO107</f>
        <v/>
      </c>
      <c r="J218" s="24"/>
      <c r="K218" s="26"/>
      <c r="L218" s="27"/>
      <c r="S218">
        <f>ROUND((Source!FX107/100)*((ROUND(Source!CT107*Source!I107/IF(Source!BA107&lt;&gt; 0, Source!BA107, 1), 2)+ROUND(Source!CS107*Source!I107/IF(Source!BS107&lt;&gt; 0, Source!BS107, 1), 2))), 2)</f>
        <v>416.91</v>
      </c>
      <c r="T218">
        <f>Source!X107</f>
        <v>354.38</v>
      </c>
      <c r="U218">
        <f>ROUND((Source!FY107/100)*((ROUND(Source!CT107*Source!I107/IF(Source!BA107&lt;&gt; 0, Source!BA107, 1), 2)+ROUND(Source!CS107*Source!I107/IF(Source!BS107&lt;&gt; 0, Source!BS107, 1), 2))), 2)</f>
        <v>312.68</v>
      </c>
      <c r="V218">
        <f>Source!Y107</f>
        <v>250.15</v>
      </c>
    </row>
    <row r="219" spans="1:26" ht="14.25">
      <c r="A219" s="20"/>
      <c r="B219" s="21"/>
      <c r="C219" s="18" t="s">
        <v>1284</v>
      </c>
      <c r="D219" s="23"/>
      <c r="E219" s="22"/>
      <c r="F219" s="25">
        <f>Source!AO107</f>
        <v>4300.1400000000003</v>
      </c>
      <c r="G219" s="24" t="str">
        <f>Source!DG107</f>
        <v/>
      </c>
      <c r="H219" s="26">
        <f>ROUND(Source!CT107*Source!I107/IF(Source!BA107&lt;&gt; 0, Source!BA107, 1), 2)</f>
        <v>516.02</v>
      </c>
      <c r="I219" s="24"/>
      <c r="J219" s="24">
        <f>IF(Source!BA107&lt;&gt; 0, Source!BA107, 1)</f>
        <v>1</v>
      </c>
      <c r="K219" s="26">
        <f>Source!S107</f>
        <v>516.02</v>
      </c>
      <c r="L219" s="27"/>
      <c r="R219">
        <f>H219</f>
        <v>516.02</v>
      </c>
    </row>
    <row r="220" spans="1:26" ht="14.25">
      <c r="A220" s="20"/>
      <c r="B220" s="21"/>
      <c r="C220" s="18" t="s">
        <v>58</v>
      </c>
      <c r="D220" s="23"/>
      <c r="E220" s="22"/>
      <c r="F220" s="25">
        <f>Source!AM107</f>
        <v>700.95</v>
      </c>
      <c r="G220" s="24" t="str">
        <f>Source!DE107</f>
        <v/>
      </c>
      <c r="H220" s="26">
        <f>ROUND(Source!CR107*Source!I107/IF(Source!BB107&lt;&gt; 0, Source!BB107, 1), 2)</f>
        <v>84.11</v>
      </c>
      <c r="I220" s="24"/>
      <c r="J220" s="24">
        <f>IF(Source!BB107&lt;&gt; 0, Source!BB107, 1)</f>
        <v>1</v>
      </c>
      <c r="K220" s="26">
        <f>Source!Q107</f>
        <v>84.11</v>
      </c>
      <c r="L220" s="27"/>
    </row>
    <row r="221" spans="1:26" ht="14.25">
      <c r="A221" s="20"/>
      <c r="B221" s="21"/>
      <c r="C221" s="18" t="s">
        <v>1285</v>
      </c>
      <c r="D221" s="23"/>
      <c r="E221" s="22"/>
      <c r="F221" s="25">
        <f>Source!AN107</f>
        <v>42.66</v>
      </c>
      <c r="G221" s="24" t="str">
        <f>Source!DF107</f>
        <v/>
      </c>
      <c r="H221" s="26">
        <f>ROUND(Source!CS107*Source!I107/IF(Source!BS107&lt;&gt; 0, Source!BS107, 1), 2)</f>
        <v>5.12</v>
      </c>
      <c r="I221" s="24"/>
      <c r="J221" s="24">
        <f>IF(Source!BS107&lt;&gt; 0, Source!BS107, 1)</f>
        <v>1</v>
      </c>
      <c r="K221" s="26">
        <f>Source!R107</f>
        <v>5.12</v>
      </c>
      <c r="L221" s="27"/>
      <c r="R221">
        <f>H221</f>
        <v>5.12</v>
      </c>
    </row>
    <row r="222" spans="1:26" ht="14.25">
      <c r="A222" s="20"/>
      <c r="B222" s="21"/>
      <c r="C222" s="18" t="s">
        <v>1286</v>
      </c>
      <c r="D222" s="23"/>
      <c r="E222" s="22"/>
      <c r="F222" s="25">
        <f>Source!AL107</f>
        <v>2196.1799999999998</v>
      </c>
      <c r="G222" s="24" t="str">
        <f>Source!DD107</f>
        <v/>
      </c>
      <c r="H222" s="26">
        <f>ROUND(Source!CQ107*Source!I107/IF(Source!BC107&lt;&gt; 0, Source!BC107, 1), 2)</f>
        <v>263.54000000000002</v>
      </c>
      <c r="I222" s="24"/>
      <c r="J222" s="24">
        <f>IF(Source!BC107&lt;&gt; 0, Source!BC107, 1)</f>
        <v>1</v>
      </c>
      <c r="K222" s="26">
        <f>Source!P107</f>
        <v>263.54000000000002</v>
      </c>
      <c r="L222" s="27"/>
    </row>
    <row r="223" spans="1:26" ht="14.25">
      <c r="A223" s="20"/>
      <c r="B223" s="21"/>
      <c r="C223" s="18" t="s">
        <v>1287</v>
      </c>
      <c r="D223" s="23" t="s">
        <v>1288</v>
      </c>
      <c r="E223" s="22">
        <f>Source!BZ107</f>
        <v>80</v>
      </c>
      <c r="F223" s="28"/>
      <c r="G223" s="24"/>
      <c r="H223" s="26">
        <f>SUM(S218:S226)</f>
        <v>416.91</v>
      </c>
      <c r="I223" s="29" t="str">
        <f>CONCATENATE(Source!FX107, Source!FV107, "=")</f>
        <v>80*0,85=</v>
      </c>
      <c r="J223" s="18">
        <f>Source!AT107</f>
        <v>68</v>
      </c>
      <c r="K223" s="26">
        <f>SUM(T218:T226)</f>
        <v>354.38</v>
      </c>
      <c r="L223" s="27"/>
    </row>
    <row r="224" spans="1:26" ht="14.25">
      <c r="A224" s="20"/>
      <c r="B224" s="21"/>
      <c r="C224" s="18" t="s">
        <v>1289</v>
      </c>
      <c r="D224" s="23" t="s">
        <v>1288</v>
      </c>
      <c r="E224" s="22">
        <f>Source!CA107</f>
        <v>60</v>
      </c>
      <c r="F224" s="28"/>
      <c r="G224" s="24"/>
      <c r="H224" s="26">
        <f>SUM(U218:U226)</f>
        <v>312.68</v>
      </c>
      <c r="I224" s="29" t="str">
        <f>CONCATENATE(Source!FY107, Source!FW107, "=")</f>
        <v>60*0,8=</v>
      </c>
      <c r="J224" s="18">
        <f>Source!AU107</f>
        <v>48</v>
      </c>
      <c r="K224" s="26">
        <f>SUM(V218:V226)</f>
        <v>250.15</v>
      </c>
      <c r="L224" s="27"/>
    </row>
    <row r="225" spans="1:26" ht="14.25">
      <c r="A225" s="20"/>
      <c r="B225" s="21"/>
      <c r="C225" s="18" t="s">
        <v>1290</v>
      </c>
      <c r="D225" s="23" t="s">
        <v>1291</v>
      </c>
      <c r="E225" s="22">
        <f>Source!AQ107</f>
        <v>447</v>
      </c>
      <c r="F225" s="25"/>
      <c r="G225" s="24" t="str">
        <f>Source!DI107</f>
        <v/>
      </c>
      <c r="H225" s="26"/>
      <c r="I225" s="24"/>
      <c r="J225" s="24"/>
      <c r="K225" s="26"/>
      <c r="L225" s="30">
        <f>Source!U107</f>
        <v>53.64</v>
      </c>
    </row>
    <row r="226" spans="1:26" ht="85.5">
      <c r="A226" s="33" t="str">
        <f>Source!E108</f>
        <v>22,1</v>
      </c>
      <c r="B226" s="34" t="str">
        <f>Source!F108</f>
        <v>302-2218</v>
      </c>
      <c r="C226" s="35" t="str">
        <f>Source!G108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50 мм</v>
      </c>
      <c r="D226" s="36" t="str">
        <f>Source!H108</f>
        <v>шт.</v>
      </c>
      <c r="E226" s="37">
        <f>Source!I108</f>
        <v>12</v>
      </c>
      <c r="F226" s="38">
        <f>Source!AK108</f>
        <v>884.09</v>
      </c>
      <c r="G226" s="39"/>
      <c r="H226" s="40">
        <f>ROUND(Source!CQ108*Source!I108/IF(Source!BC108&lt;&gt; 0, Source!BC108, 1), 2)+ROUND(Source!CR108*Source!I108/IF(Source!BB108&lt;&gt; 0, Source!BB108, 1), 2)+ROUND(Source!CT108*Source!I108/IF(Source!BA108&lt;&gt; 0, Source!BA108, 1), 2)</f>
        <v>10609.08</v>
      </c>
      <c r="I226" s="39"/>
      <c r="J226" s="39">
        <f>IF(Source!BC108&lt;&gt; 0, Source!BC108, 1)</f>
        <v>1</v>
      </c>
      <c r="K226" s="40">
        <f>Source!O108</f>
        <v>10609.08</v>
      </c>
      <c r="L226" s="41"/>
      <c r="S226">
        <f>ROUND((Source!FX108/100)*((ROUND(Source!CT108*Source!I108/IF(Source!BA108&lt;&gt; 0, Source!BA108, 1), 2)+ROUND(Source!CS108*Source!I108/IF(Source!BS108&lt;&gt; 0, Source!BS108, 1), 2))), 2)</f>
        <v>0</v>
      </c>
      <c r="T226">
        <f>Source!X108</f>
        <v>0</v>
      </c>
      <c r="U226">
        <f>ROUND((Source!FY108/100)*((ROUND(Source!CT108*Source!I108/IF(Source!BA108&lt;&gt; 0, Source!BA108, 1), 2)+ROUND(Source!CS108*Source!I108/IF(Source!BS108&lt;&gt; 0, Source!BS108, 1), 2))), 2)</f>
        <v>0</v>
      </c>
      <c r="V226">
        <f>Source!Y108</f>
        <v>0</v>
      </c>
      <c r="Y226">
        <f>IF(Source!BI108=3,H226, 0)</f>
        <v>0</v>
      </c>
    </row>
    <row r="227" spans="1:26" ht="15">
      <c r="G227" s="51">
        <f>ROUND(Source!CQ107*Source!I107/IF(Source!BC107&lt;&gt; 0, Source!BC107, 1), 2)+ROUND(Source!CT107*Source!I107/IF(Source!BA107&lt;&gt; 0, Source!BA107, 1), 2)+ROUND(Source!CR107*Source!I107/IF(Source!BB107&lt;&gt; 0, Source!BB107, 1), 2)+SUM(H223:H226)</f>
        <v>12202.34</v>
      </c>
      <c r="H227" s="51"/>
      <c r="J227" s="51">
        <f>Source!O107+SUM(K223:K226)</f>
        <v>12077.28</v>
      </c>
      <c r="K227" s="51"/>
      <c r="L227" s="32">
        <f>Source!U107</f>
        <v>53.64</v>
      </c>
      <c r="O227" s="31">
        <f>G227</f>
        <v>12202.34</v>
      </c>
      <c r="P227" s="31">
        <f>J227</f>
        <v>12077.28</v>
      </c>
      <c r="Q227" s="31">
        <f>L227</f>
        <v>53.64</v>
      </c>
      <c r="W227">
        <f>IF(Source!BI107&lt;=1,G227, 0)</f>
        <v>0</v>
      </c>
      <c r="X227">
        <f>IF(Source!BI107=2,G227, 0)</f>
        <v>12202.34</v>
      </c>
      <c r="Y227">
        <f>IF(Source!BI107=3,G227, 0)</f>
        <v>0</v>
      </c>
      <c r="Z227">
        <f>IF(Source!BI107=4,G227, 0)</f>
        <v>0</v>
      </c>
    </row>
    <row r="228" spans="1:26" ht="42.75">
      <c r="A228" s="20" t="str">
        <f>Source!E109</f>
        <v>23</v>
      </c>
      <c r="B228" s="21" t="str">
        <f>Source!F109</f>
        <v>16-02-007-6</v>
      </c>
      <c r="C228" s="18" t="str">
        <f>Source!G109</f>
        <v>Установка фланцевых соединений на стальных трубопроводах диаметром 150 мм</v>
      </c>
      <c r="D228" s="23" t="str">
        <f>Source!H109</f>
        <v>1 соединение</v>
      </c>
      <c r="E228" s="22">
        <f>Source!I109</f>
        <v>11</v>
      </c>
      <c r="F228" s="25">
        <f>IF(Source!AK109&lt;&gt; 0, Source!AK109,Source!AL109 + Source!AM109 + Source!AO109)</f>
        <v>245.86</v>
      </c>
      <c r="G228" s="24"/>
      <c r="H228" s="26"/>
      <c r="I228" s="24" t="str">
        <f>Source!BO109</f>
        <v/>
      </c>
      <c r="J228" s="24"/>
      <c r="K228" s="26"/>
      <c r="L228" s="27"/>
      <c r="S228">
        <f>ROUND((Source!FX109/100)*((ROUND(Source!CT109*Source!I109/IF(Source!BA109&lt;&gt; 0, Source!BA109, 1), 2)+ROUND(Source!CS109*Source!I109/IF(Source!BS109&lt;&gt; 0, Source!BS109, 1), 2))), 2)</f>
        <v>342.14</v>
      </c>
      <c r="T228">
        <f>Source!X109</f>
        <v>291.36</v>
      </c>
      <c r="U228">
        <f>ROUND((Source!FY109/100)*((ROUND(Source!CT109*Source!I109/IF(Source!BA109&lt;&gt; 0, Source!BA109, 1), 2)+ROUND(Source!CS109*Source!I109/IF(Source!BS109&lt;&gt; 0, Source!BS109, 1), 2))), 2)</f>
        <v>221.86</v>
      </c>
      <c r="V228">
        <f>Source!Y109</f>
        <v>176.42</v>
      </c>
    </row>
    <row r="229" spans="1:26" ht="14.25">
      <c r="A229" s="20"/>
      <c r="B229" s="21"/>
      <c r="C229" s="18" t="s">
        <v>1284</v>
      </c>
      <c r="D229" s="23"/>
      <c r="E229" s="22"/>
      <c r="F229" s="25">
        <f>Source!AO109</f>
        <v>24.3</v>
      </c>
      <c r="G229" s="24" t="str">
        <f>Source!DG109</f>
        <v/>
      </c>
      <c r="H229" s="26">
        <f>ROUND(Source!CT109*Source!I109/IF(Source!BA109&lt;&gt; 0, Source!BA109, 1), 2)</f>
        <v>267.3</v>
      </c>
      <c r="I229" s="24"/>
      <c r="J229" s="24">
        <f>IF(Source!BA109&lt;&gt; 0, Source!BA109, 1)</f>
        <v>1</v>
      </c>
      <c r="K229" s="26">
        <f>Source!S109</f>
        <v>267.3</v>
      </c>
      <c r="L229" s="27"/>
      <c r="R229">
        <f>H229</f>
        <v>267.3</v>
      </c>
    </row>
    <row r="230" spans="1:26" ht="14.25">
      <c r="A230" s="20"/>
      <c r="B230" s="21"/>
      <c r="C230" s="18" t="s">
        <v>58</v>
      </c>
      <c r="D230" s="23"/>
      <c r="E230" s="22"/>
      <c r="F230" s="25">
        <f>Source!AM109</f>
        <v>13.25</v>
      </c>
      <c r="G230" s="24" t="str">
        <f>Source!DE109</f>
        <v/>
      </c>
      <c r="H230" s="26">
        <f>ROUND(Source!CR109*Source!I109/IF(Source!BB109&lt;&gt; 0, Source!BB109, 1), 2)</f>
        <v>145.75</v>
      </c>
      <c r="I230" s="24"/>
      <c r="J230" s="24">
        <f>IF(Source!BB109&lt;&gt; 0, Source!BB109, 1)</f>
        <v>1</v>
      </c>
      <c r="K230" s="26">
        <f>Source!Q109</f>
        <v>145.75</v>
      </c>
      <c r="L230" s="27"/>
    </row>
    <row r="231" spans="1:26" ht="14.25">
      <c r="A231" s="20"/>
      <c r="B231" s="21"/>
      <c r="C231" s="18" t="s">
        <v>1286</v>
      </c>
      <c r="D231" s="23"/>
      <c r="E231" s="22"/>
      <c r="F231" s="25">
        <f>Source!AL109</f>
        <v>208.31</v>
      </c>
      <c r="G231" s="24" t="str">
        <f>Source!DD109</f>
        <v/>
      </c>
      <c r="H231" s="26">
        <f>ROUND(Source!CQ109*Source!I109/IF(Source!BC109&lt;&gt; 0, Source!BC109, 1), 2)</f>
        <v>2291.41</v>
      </c>
      <c r="I231" s="24"/>
      <c r="J231" s="24">
        <f>IF(Source!BC109&lt;&gt; 0, Source!BC109, 1)</f>
        <v>1</v>
      </c>
      <c r="K231" s="26">
        <f>Source!P109</f>
        <v>2291.41</v>
      </c>
      <c r="L231" s="27"/>
    </row>
    <row r="232" spans="1:26" ht="14.25">
      <c r="A232" s="20"/>
      <c r="B232" s="21"/>
      <c r="C232" s="18" t="s">
        <v>1287</v>
      </c>
      <c r="D232" s="23" t="s">
        <v>1288</v>
      </c>
      <c r="E232" s="22">
        <f>Source!BZ109</f>
        <v>128</v>
      </c>
      <c r="F232" s="28"/>
      <c r="G232" s="24"/>
      <c r="H232" s="26">
        <f>SUM(S228:S235)</f>
        <v>342.14</v>
      </c>
      <c r="I232" s="29" t="str">
        <f>CONCATENATE(Source!FX109, Source!FV109, "=")</f>
        <v>128*0,85=</v>
      </c>
      <c r="J232" s="18">
        <f>Source!AT109</f>
        <v>109</v>
      </c>
      <c r="K232" s="26">
        <f>SUM(T228:T235)</f>
        <v>291.36</v>
      </c>
      <c r="L232" s="27"/>
    </row>
    <row r="233" spans="1:26" ht="14.25">
      <c r="A233" s="20"/>
      <c r="B233" s="21"/>
      <c r="C233" s="18" t="s">
        <v>1289</v>
      </c>
      <c r="D233" s="23" t="s">
        <v>1288</v>
      </c>
      <c r="E233" s="22">
        <f>Source!CA109</f>
        <v>83</v>
      </c>
      <c r="F233" s="28"/>
      <c r="G233" s="24"/>
      <c r="H233" s="26">
        <f>SUM(U228:U235)</f>
        <v>221.86</v>
      </c>
      <c r="I233" s="29" t="str">
        <f>CONCATENATE(Source!FY109, Source!FW109, "=")</f>
        <v>83*0,8=</v>
      </c>
      <c r="J233" s="18">
        <f>Source!AU109</f>
        <v>66</v>
      </c>
      <c r="K233" s="26">
        <f>SUM(V228:V235)</f>
        <v>176.42</v>
      </c>
      <c r="L233" s="27"/>
    </row>
    <row r="234" spans="1:26" ht="14.25">
      <c r="A234" s="20"/>
      <c r="B234" s="21"/>
      <c r="C234" s="18" t="s">
        <v>1290</v>
      </c>
      <c r="D234" s="23" t="s">
        <v>1291</v>
      </c>
      <c r="E234" s="22">
        <f>Source!AQ109</f>
        <v>2.4500000000000002</v>
      </c>
      <c r="F234" s="25"/>
      <c r="G234" s="24" t="str">
        <f>Source!DI109</f>
        <v/>
      </c>
      <c r="H234" s="26"/>
      <c r="I234" s="24"/>
      <c r="J234" s="24"/>
      <c r="K234" s="26"/>
      <c r="L234" s="30">
        <f>Source!U109</f>
        <v>26.950000000000003</v>
      </c>
    </row>
    <row r="235" spans="1:26" ht="57">
      <c r="A235" s="33" t="str">
        <f>Source!E110</f>
        <v>23,1</v>
      </c>
      <c r="B235" s="34" t="str">
        <f>Source!F110</f>
        <v>507-1266</v>
      </c>
      <c r="C235" s="35" t="str">
        <f>Source!G110</f>
        <v>Фланцы стальные плоские приварные из стали 12Х18Н9Т, давлением 0,1 и 0,25 МПа (1 и 2,5 кгс/см2), диаметром 150 мм</v>
      </c>
      <c r="D235" s="36" t="str">
        <f>Source!H110</f>
        <v>шт.</v>
      </c>
      <c r="E235" s="37">
        <f>Source!I110</f>
        <v>22</v>
      </c>
      <c r="F235" s="38">
        <f>Source!AK110</f>
        <v>633.87</v>
      </c>
      <c r="G235" s="39"/>
      <c r="H235" s="40">
        <f>ROUND(Source!CQ110*Source!I110/IF(Source!BC110&lt;&gt; 0, Source!BC110, 1), 2)+ROUND(Source!CR110*Source!I110/IF(Source!BB110&lt;&gt; 0, Source!BB110, 1), 2)+ROUND(Source!CT110*Source!I110/IF(Source!BA110&lt;&gt; 0, Source!BA110, 1), 2)</f>
        <v>13945.14</v>
      </c>
      <c r="I235" s="39"/>
      <c r="J235" s="39">
        <f>IF(Source!BC110&lt;&gt; 0, Source!BC110, 1)</f>
        <v>1</v>
      </c>
      <c r="K235" s="40">
        <f>Source!O110</f>
        <v>13945.14</v>
      </c>
      <c r="L235" s="41"/>
      <c r="S235">
        <f>ROUND((Source!FX110/100)*((ROUND(Source!CT110*Source!I110/IF(Source!BA110&lt;&gt; 0, Source!BA110, 1), 2)+ROUND(Source!CS110*Source!I110/IF(Source!BS110&lt;&gt; 0, Source!BS110, 1), 2))), 2)</f>
        <v>0</v>
      </c>
      <c r="T235">
        <f>Source!X110</f>
        <v>0</v>
      </c>
      <c r="U235">
        <f>ROUND((Source!FY110/100)*((ROUND(Source!CT110*Source!I110/IF(Source!BA110&lt;&gt; 0, Source!BA110, 1), 2)+ROUND(Source!CS110*Source!I110/IF(Source!BS110&lt;&gt; 0, Source!BS110, 1), 2))), 2)</f>
        <v>0</v>
      </c>
      <c r="V235">
        <f>Source!Y110</f>
        <v>0</v>
      </c>
      <c r="Y235">
        <f>IF(Source!BI110=3,H235, 0)</f>
        <v>0</v>
      </c>
    </row>
    <row r="236" spans="1:26" ht="15">
      <c r="G236" s="51">
        <f>ROUND(Source!CQ109*Source!I109/IF(Source!BC109&lt;&gt; 0, Source!BC109, 1), 2)+ROUND(Source!CT109*Source!I109/IF(Source!BA109&lt;&gt; 0, Source!BA109, 1), 2)+ROUND(Source!CR109*Source!I109/IF(Source!BB109&lt;&gt; 0, Source!BB109, 1), 2)+SUM(H232:H235)</f>
        <v>17213.599999999999</v>
      </c>
      <c r="H236" s="51"/>
      <c r="J236" s="51">
        <f>Source!O109+SUM(K232:K235)</f>
        <v>17117.38</v>
      </c>
      <c r="K236" s="51"/>
      <c r="L236" s="32">
        <f>Source!U109</f>
        <v>26.950000000000003</v>
      </c>
      <c r="O236" s="31">
        <f>G236</f>
        <v>17213.599999999999</v>
      </c>
      <c r="P236" s="31">
        <f>J236</f>
        <v>17117.38</v>
      </c>
      <c r="Q236" s="31">
        <f>L236</f>
        <v>26.950000000000003</v>
      </c>
      <c r="W236">
        <f>IF(Source!BI109&lt;=1,G236, 0)</f>
        <v>17213.599999999999</v>
      </c>
      <c r="X236">
        <f>IF(Source!BI109=2,G236, 0)</f>
        <v>0</v>
      </c>
      <c r="Y236">
        <f>IF(Source!BI109=3,G236, 0)</f>
        <v>0</v>
      </c>
      <c r="Z236">
        <f>IF(Source!BI109=4,G236, 0)</f>
        <v>0</v>
      </c>
    </row>
    <row r="237" spans="1:26" ht="57">
      <c r="A237" s="20" t="str">
        <f>Source!E111</f>
        <v>24</v>
      </c>
      <c r="B237" s="21" t="str">
        <f>Source!F111</f>
        <v>16-05-001-5</v>
      </c>
      <c r="C237" s="18" t="str">
        <f>Source!G111</f>
        <v>Установка вентилей, задвижек, затворов, клапанов обратных, кранов проходных на трубопроводах из стальных труб диаметром до 150 мм</v>
      </c>
      <c r="D237" s="23" t="str">
        <f>Source!H111</f>
        <v>1  ШТ.</v>
      </c>
      <c r="E237" s="22">
        <f>Source!I111</f>
        <v>8</v>
      </c>
      <c r="F237" s="25">
        <f>IF(Source!AK111&lt;&gt; 0, Source!AK111,Source!AL111 + Source!AM111 + Source!AO111)</f>
        <v>316.35000000000002</v>
      </c>
      <c r="G237" s="24"/>
      <c r="H237" s="26"/>
      <c r="I237" s="24" t="str">
        <f>Source!BO111</f>
        <v/>
      </c>
      <c r="J237" s="24"/>
      <c r="K237" s="26"/>
      <c r="L237" s="27"/>
      <c r="S237">
        <f>ROUND((Source!FX111/100)*((ROUND(Source!CT111*Source!I111/IF(Source!BA111&lt;&gt; 0, Source!BA111, 1), 2)+ROUND(Source!CS111*Source!I111/IF(Source!BS111&lt;&gt; 0, Source!BS111, 1), 2))), 2)</f>
        <v>629.66</v>
      </c>
      <c r="T237">
        <f>Source!X111</f>
        <v>536.19000000000005</v>
      </c>
      <c r="U237">
        <f>ROUND((Source!FY111/100)*((ROUND(Source!CT111*Source!I111/IF(Source!BA111&lt;&gt; 0, Source!BA111, 1), 2)+ROUND(Source!CS111*Source!I111/IF(Source!BS111&lt;&gt; 0, Source!BS111, 1), 2))), 2)</f>
        <v>408.29</v>
      </c>
      <c r="V237">
        <f>Source!Y111</f>
        <v>324.67</v>
      </c>
    </row>
    <row r="238" spans="1:26" ht="14.25">
      <c r="A238" s="20"/>
      <c r="B238" s="21"/>
      <c r="C238" s="18" t="s">
        <v>1284</v>
      </c>
      <c r="D238" s="23"/>
      <c r="E238" s="22"/>
      <c r="F238" s="25">
        <f>Source!AO111</f>
        <v>60.95</v>
      </c>
      <c r="G238" s="24" t="str">
        <f>Source!DG111</f>
        <v/>
      </c>
      <c r="H238" s="26">
        <f>ROUND(Source!CT111*Source!I111/IF(Source!BA111&lt;&gt; 0, Source!BA111, 1), 2)</f>
        <v>487.6</v>
      </c>
      <c r="I238" s="24"/>
      <c r="J238" s="24">
        <f>IF(Source!BA111&lt;&gt; 0, Source!BA111, 1)</f>
        <v>1</v>
      </c>
      <c r="K238" s="26">
        <f>Source!S111</f>
        <v>487.6</v>
      </c>
      <c r="L238" s="27"/>
      <c r="R238">
        <f>H238</f>
        <v>487.6</v>
      </c>
    </row>
    <row r="239" spans="1:26" ht="14.25">
      <c r="A239" s="20"/>
      <c r="B239" s="21"/>
      <c r="C239" s="18" t="s">
        <v>58</v>
      </c>
      <c r="D239" s="23"/>
      <c r="E239" s="22"/>
      <c r="F239" s="25">
        <f>Source!AM111</f>
        <v>15.29</v>
      </c>
      <c r="G239" s="24" t="str">
        <f>Source!DE111</f>
        <v/>
      </c>
      <c r="H239" s="26">
        <f>ROUND(Source!CR111*Source!I111/IF(Source!BB111&lt;&gt; 0, Source!BB111, 1), 2)</f>
        <v>122.32</v>
      </c>
      <c r="I239" s="24"/>
      <c r="J239" s="24">
        <f>IF(Source!BB111&lt;&gt; 0, Source!BB111, 1)</f>
        <v>1</v>
      </c>
      <c r="K239" s="26">
        <f>Source!Q111</f>
        <v>122.32</v>
      </c>
      <c r="L239" s="27"/>
    </row>
    <row r="240" spans="1:26" ht="14.25">
      <c r="A240" s="20"/>
      <c r="B240" s="21"/>
      <c r="C240" s="18" t="s">
        <v>1285</v>
      </c>
      <c r="D240" s="23"/>
      <c r="E240" s="22"/>
      <c r="F240" s="25">
        <f>Source!AN111</f>
        <v>0.54</v>
      </c>
      <c r="G240" s="24" t="str">
        <f>Source!DF111</f>
        <v/>
      </c>
      <c r="H240" s="26">
        <f>ROUND(Source!CS111*Source!I111/IF(Source!BS111&lt;&gt; 0, Source!BS111, 1), 2)</f>
        <v>4.32</v>
      </c>
      <c r="I240" s="24"/>
      <c r="J240" s="24">
        <f>IF(Source!BS111&lt;&gt; 0, Source!BS111, 1)</f>
        <v>1</v>
      </c>
      <c r="K240" s="26">
        <f>Source!R111</f>
        <v>4.32</v>
      </c>
      <c r="L240" s="27"/>
      <c r="R240">
        <f>H240</f>
        <v>4.32</v>
      </c>
    </row>
    <row r="241" spans="1:26" ht="14.25">
      <c r="A241" s="20"/>
      <c r="B241" s="21"/>
      <c r="C241" s="18" t="s">
        <v>1286</v>
      </c>
      <c r="D241" s="23"/>
      <c r="E241" s="22"/>
      <c r="F241" s="25">
        <f>Source!AL111</f>
        <v>240.11</v>
      </c>
      <c r="G241" s="24" t="str">
        <f>Source!DD111</f>
        <v/>
      </c>
      <c r="H241" s="26">
        <f>ROUND(Source!CQ111*Source!I111/IF(Source!BC111&lt;&gt; 0, Source!BC111, 1), 2)</f>
        <v>1920.88</v>
      </c>
      <c r="I241" s="24"/>
      <c r="J241" s="24">
        <f>IF(Source!BC111&lt;&gt; 0, Source!BC111, 1)</f>
        <v>1</v>
      </c>
      <c r="K241" s="26">
        <f>Source!P111</f>
        <v>1920.88</v>
      </c>
      <c r="L241" s="27"/>
    </row>
    <row r="242" spans="1:26" ht="14.25">
      <c r="A242" s="20"/>
      <c r="B242" s="21"/>
      <c r="C242" s="18" t="s">
        <v>1287</v>
      </c>
      <c r="D242" s="23" t="s">
        <v>1288</v>
      </c>
      <c r="E242" s="22">
        <f>Source!BZ111</f>
        <v>128</v>
      </c>
      <c r="F242" s="28"/>
      <c r="G242" s="24"/>
      <c r="H242" s="26">
        <f>SUM(S237:S248)</f>
        <v>629.66</v>
      </c>
      <c r="I242" s="29" t="str">
        <f>CONCATENATE(Source!FX111, Source!FV111, "=")</f>
        <v>128*0,85=</v>
      </c>
      <c r="J242" s="18">
        <f>Source!AT111</f>
        <v>109</v>
      </c>
      <c r="K242" s="26">
        <f>SUM(T237:T248)</f>
        <v>536.19000000000005</v>
      </c>
      <c r="L242" s="27"/>
    </row>
    <row r="243" spans="1:26" ht="14.25">
      <c r="A243" s="20"/>
      <c r="B243" s="21"/>
      <c r="C243" s="18" t="s">
        <v>1289</v>
      </c>
      <c r="D243" s="23" t="s">
        <v>1288</v>
      </c>
      <c r="E243" s="22">
        <f>Source!CA111</f>
        <v>83</v>
      </c>
      <c r="F243" s="28"/>
      <c r="G243" s="24"/>
      <c r="H243" s="26">
        <f>SUM(U237:U248)</f>
        <v>408.29</v>
      </c>
      <c r="I243" s="29" t="str">
        <f>CONCATENATE(Source!FY111, Source!FW111, "=")</f>
        <v>83*0,8=</v>
      </c>
      <c r="J243" s="18">
        <f>Source!AU111</f>
        <v>66</v>
      </c>
      <c r="K243" s="26">
        <f>SUM(V237:V248)</f>
        <v>324.67</v>
      </c>
      <c r="L243" s="27"/>
    </row>
    <row r="244" spans="1:26" ht="14.25">
      <c r="A244" s="20"/>
      <c r="B244" s="21"/>
      <c r="C244" s="18" t="s">
        <v>1290</v>
      </c>
      <c r="D244" s="23" t="s">
        <v>1291</v>
      </c>
      <c r="E244" s="22">
        <f>Source!AQ111</f>
        <v>6.72</v>
      </c>
      <c r="F244" s="25"/>
      <c r="G244" s="24" t="str">
        <f>Source!DI111</f>
        <v/>
      </c>
      <c r="H244" s="26"/>
      <c r="I244" s="24"/>
      <c r="J244" s="24"/>
      <c r="K244" s="26"/>
      <c r="L244" s="30">
        <f>Source!U111</f>
        <v>53.76</v>
      </c>
    </row>
    <row r="245" spans="1:26" ht="42.75">
      <c r="A245" s="20" t="str">
        <f>Source!E112</f>
        <v>24,1</v>
      </c>
      <c r="B245" s="21" t="str">
        <f>Source!F112</f>
        <v>301-6603</v>
      </c>
      <c r="C245" s="18" t="str">
        <f>Source!G112</f>
        <v>Затвор дисковый поворотный межфланцевый чугунный, диаметром 150 мм</v>
      </c>
      <c r="D245" s="23" t="str">
        <f>Source!H112</f>
        <v>шт.</v>
      </c>
      <c r="E245" s="22">
        <f>Source!I112</f>
        <v>6</v>
      </c>
      <c r="F245" s="25">
        <f>Source!AK112</f>
        <v>1097.3</v>
      </c>
      <c r="G245" s="24"/>
      <c r="H245" s="26">
        <f>ROUND(Source!CQ112*Source!I112/IF(Source!BC112&lt;&gt; 0, Source!BC112, 1), 2)+ROUND(Source!CR112*Source!I112/IF(Source!BB112&lt;&gt; 0, Source!BB112, 1), 2)+ROUND(Source!CT112*Source!I112/IF(Source!BA112&lt;&gt; 0, Source!BA112, 1), 2)</f>
        <v>6583.8</v>
      </c>
      <c r="I245" s="24"/>
      <c r="J245" s="24">
        <f>IF(Source!BC112&lt;&gt; 0, Source!BC112, 1)</f>
        <v>1</v>
      </c>
      <c r="K245" s="26">
        <f>Source!O112</f>
        <v>6583.8</v>
      </c>
      <c r="L245" s="27"/>
      <c r="S245">
        <f>ROUND((Source!FX112/100)*((ROUND(Source!CT112*Source!I112/IF(Source!BA112&lt;&gt; 0, Source!BA112, 1), 2)+ROUND(Source!CS112*Source!I112/IF(Source!BS112&lt;&gt; 0, Source!BS112, 1), 2))), 2)</f>
        <v>0</v>
      </c>
      <c r="T245">
        <f>Source!X112</f>
        <v>0</v>
      </c>
      <c r="U245">
        <f>ROUND((Source!FY112/100)*((ROUND(Source!CT112*Source!I112/IF(Source!BA112&lt;&gt; 0, Source!BA112, 1), 2)+ROUND(Source!CS112*Source!I112/IF(Source!BS112&lt;&gt; 0, Source!BS112, 1), 2))), 2)</f>
        <v>0</v>
      </c>
      <c r="V245">
        <f>Source!Y112</f>
        <v>0</v>
      </c>
      <c r="Y245">
        <f>IF(Source!BI112=3,H245, 0)</f>
        <v>0</v>
      </c>
    </row>
    <row r="246" spans="1:26" ht="42.75">
      <c r="A246" s="20" t="str">
        <f>Source!E113</f>
        <v>24,2</v>
      </c>
      <c r="B246" s="21" t="str">
        <f>Source!F113</f>
        <v>301-7381</v>
      </c>
      <c r="C246" s="18" t="str">
        <f>Source!G113</f>
        <v>Клапан обратный межфланцевый двухстворчатый CV-16 диаметром 150 мм</v>
      </c>
      <c r="D246" s="23" t="str">
        <f>Source!H113</f>
        <v>шт.</v>
      </c>
      <c r="E246" s="22">
        <f>Source!I113</f>
        <v>1</v>
      </c>
      <c r="F246" s="25">
        <f>Source!AK113</f>
        <v>1229.26</v>
      </c>
      <c r="G246" s="24"/>
      <c r="H246" s="26">
        <f>ROUND(Source!CQ113*Source!I113/IF(Source!BC113&lt;&gt; 0, Source!BC113, 1), 2)+ROUND(Source!CR113*Source!I113/IF(Source!BB113&lt;&gt; 0, Source!BB113, 1), 2)+ROUND(Source!CT113*Source!I113/IF(Source!BA113&lt;&gt; 0, Source!BA113, 1), 2)</f>
        <v>1229.26</v>
      </c>
      <c r="I246" s="24"/>
      <c r="J246" s="24">
        <f>IF(Source!BC113&lt;&gt; 0, Source!BC113, 1)</f>
        <v>1</v>
      </c>
      <c r="K246" s="26">
        <f>Source!O113</f>
        <v>1229.26</v>
      </c>
      <c r="L246" s="27"/>
      <c r="S246">
        <f>ROUND((Source!FX113/100)*((ROUND(Source!CT113*Source!I113/IF(Source!BA113&lt;&gt; 0, Source!BA113, 1), 2)+ROUND(Source!CS113*Source!I113/IF(Source!BS113&lt;&gt; 0, Source!BS113, 1), 2))), 2)</f>
        <v>0</v>
      </c>
      <c r="T246">
        <f>Source!X113</f>
        <v>0</v>
      </c>
      <c r="U246">
        <f>ROUND((Source!FY113/100)*((ROUND(Source!CT113*Source!I113/IF(Source!BA113&lt;&gt; 0, Source!BA113, 1), 2)+ROUND(Source!CS113*Source!I113/IF(Source!BS113&lt;&gt; 0, Source!BS113, 1), 2))), 2)</f>
        <v>0</v>
      </c>
      <c r="V246">
        <f>Source!Y113</f>
        <v>0</v>
      </c>
      <c r="Y246">
        <f>IF(Source!BI113=3,H246, 0)</f>
        <v>0</v>
      </c>
    </row>
    <row r="247" spans="1:26" ht="71.25">
      <c r="A247" s="20" t="str">
        <f>Source!E114</f>
        <v>24,3</v>
      </c>
      <c r="B247" s="21" t="str">
        <f>Source!F114</f>
        <v>301-6954</v>
      </c>
      <c r="C247" s="18" t="str">
        <f>Source!G114</f>
        <v>Фильтры фланцевые V821М чугунные сетчатые, с магнитной вставкой и сливной пробкой, с фланцевым присоединением, давлением 1,6 МПа (16 кгс/см2), диаметром 150 мм</v>
      </c>
      <c r="D247" s="23" t="str">
        <f>Source!H114</f>
        <v>шт.</v>
      </c>
      <c r="E247" s="22">
        <f>Source!I114</f>
        <v>1</v>
      </c>
      <c r="F247" s="25">
        <f>Source!AK114</f>
        <v>5142.29</v>
      </c>
      <c r="G247" s="24"/>
      <c r="H247" s="26">
        <f>ROUND(Source!CQ114*Source!I114/IF(Source!BC114&lt;&gt; 0, Source!BC114, 1), 2)+ROUND(Source!CR114*Source!I114/IF(Source!BB114&lt;&gt; 0, Source!BB114, 1), 2)+ROUND(Source!CT114*Source!I114/IF(Source!BA114&lt;&gt; 0, Source!BA114, 1), 2)</f>
        <v>5142.29</v>
      </c>
      <c r="I247" s="24"/>
      <c r="J247" s="24">
        <f>IF(Source!BC114&lt;&gt; 0, Source!BC114, 1)</f>
        <v>1</v>
      </c>
      <c r="K247" s="26">
        <f>Source!O114</f>
        <v>5142.29</v>
      </c>
      <c r="L247" s="27"/>
      <c r="S247">
        <f>ROUND((Source!FX114/100)*((ROUND(Source!CT114*Source!I114/IF(Source!BA114&lt;&gt; 0, Source!BA114, 1), 2)+ROUND(Source!CS114*Source!I114/IF(Source!BS114&lt;&gt; 0, Source!BS114, 1), 2))), 2)</f>
        <v>0</v>
      </c>
      <c r="T247">
        <f>Source!X114</f>
        <v>0</v>
      </c>
      <c r="U247">
        <f>ROUND((Source!FY114/100)*((ROUND(Source!CT114*Source!I114/IF(Source!BA114&lt;&gt; 0, Source!BA114, 1), 2)+ROUND(Source!CS114*Source!I114/IF(Source!BS114&lt;&gt; 0, Source!BS114, 1), 2))), 2)</f>
        <v>0</v>
      </c>
      <c r="V247">
        <f>Source!Y114</f>
        <v>0</v>
      </c>
      <c r="Y247">
        <f>IF(Source!BI114=3,H247, 0)</f>
        <v>0</v>
      </c>
    </row>
    <row r="248" spans="1:26" ht="28.5">
      <c r="A248" s="33" t="str">
        <f>Source!E115</f>
        <v>24,4</v>
      </c>
      <c r="B248" s="34" t="str">
        <f>Source!F115</f>
        <v>301-3028</v>
      </c>
      <c r="C248" s="35" t="str">
        <f>Source!G115</f>
        <v>Компенсатор резиновый антивибрационный диаметром 150 мм</v>
      </c>
      <c r="D248" s="36" t="str">
        <f>Source!H115</f>
        <v>шт.</v>
      </c>
      <c r="E248" s="37">
        <f>Source!I115</f>
        <v>4</v>
      </c>
      <c r="F248" s="38">
        <f>Source!AK115</f>
        <v>1032.7</v>
      </c>
      <c r="G248" s="39"/>
      <c r="H248" s="40">
        <f>ROUND(Source!CQ115*Source!I115/IF(Source!BC115&lt;&gt; 0, Source!BC115, 1), 2)+ROUND(Source!CR115*Source!I115/IF(Source!BB115&lt;&gt; 0, Source!BB115, 1), 2)+ROUND(Source!CT115*Source!I115/IF(Source!BA115&lt;&gt; 0, Source!BA115, 1), 2)</f>
        <v>4130.8</v>
      </c>
      <c r="I248" s="39"/>
      <c r="J248" s="39">
        <f>IF(Source!BC115&lt;&gt; 0, Source!BC115, 1)</f>
        <v>1</v>
      </c>
      <c r="K248" s="40">
        <f>Source!O115</f>
        <v>4130.8</v>
      </c>
      <c r="L248" s="41"/>
      <c r="S248">
        <f>ROUND((Source!FX115/100)*((ROUND(Source!CT115*Source!I115/IF(Source!BA115&lt;&gt; 0, Source!BA115, 1), 2)+ROUND(Source!CS115*Source!I115/IF(Source!BS115&lt;&gt; 0, Source!BS115, 1), 2))), 2)</f>
        <v>0</v>
      </c>
      <c r="T248">
        <f>Source!X115</f>
        <v>0</v>
      </c>
      <c r="U248">
        <f>ROUND((Source!FY115/100)*((ROUND(Source!CT115*Source!I115/IF(Source!BA115&lt;&gt; 0, Source!BA115, 1), 2)+ROUND(Source!CS115*Source!I115/IF(Source!BS115&lt;&gt; 0, Source!BS115, 1), 2))), 2)</f>
        <v>0</v>
      </c>
      <c r="V248">
        <f>Source!Y115</f>
        <v>0</v>
      </c>
      <c r="Y248">
        <f>IF(Source!BI115=3,H248, 0)</f>
        <v>0</v>
      </c>
    </row>
    <row r="249" spans="1:26" ht="15">
      <c r="G249" s="51">
        <f>ROUND(Source!CQ111*Source!I111/IF(Source!BC111&lt;&gt; 0, Source!BC111, 1), 2)+ROUND(Source!CT111*Source!I111/IF(Source!BA111&lt;&gt; 0, Source!BA111, 1), 2)+ROUND(Source!CR111*Source!I111/IF(Source!BB111&lt;&gt; 0, Source!BB111, 1), 2)+SUM(H242:H248)</f>
        <v>20654.899999999998</v>
      </c>
      <c r="H249" s="51"/>
      <c r="J249" s="51">
        <f>Source!O111+SUM(K242:K248)</f>
        <v>20477.809999999998</v>
      </c>
      <c r="K249" s="51"/>
      <c r="L249" s="32">
        <f>Source!U111</f>
        <v>53.76</v>
      </c>
      <c r="O249" s="31">
        <f>G249</f>
        <v>20654.899999999998</v>
      </c>
      <c r="P249" s="31">
        <f>J249</f>
        <v>20477.809999999998</v>
      </c>
      <c r="Q249" s="31">
        <f>L249</f>
        <v>53.76</v>
      </c>
      <c r="W249">
        <f>IF(Source!BI111&lt;=1,G249, 0)</f>
        <v>20654.899999999998</v>
      </c>
      <c r="X249">
        <f>IF(Source!BI111=2,G249, 0)</f>
        <v>0</v>
      </c>
      <c r="Y249">
        <f>IF(Source!BI111=3,G249, 0)</f>
        <v>0</v>
      </c>
      <c r="Z249">
        <f>IF(Source!BI111=4,G249, 0)</f>
        <v>0</v>
      </c>
    </row>
    <row r="250" spans="1:26" ht="57">
      <c r="A250" s="20" t="str">
        <f>Source!E116</f>
        <v>25</v>
      </c>
      <c r="B250" s="21" t="str">
        <f>Source!F116</f>
        <v>22-02-008-6</v>
      </c>
      <c r="C250" s="18" t="str">
        <f>Source!G116</f>
        <v>Нанесение нормальной антикоррозионной изоляции из полимерных липких лент на стальные трубопроводы диаметром 200 мм</v>
      </c>
      <c r="D250" s="23" t="str">
        <f>Source!H116</f>
        <v>1 км трубопровода</v>
      </c>
      <c r="E250" s="22">
        <f>Source!I116</f>
        <v>0.155</v>
      </c>
      <c r="F250" s="25">
        <f>IF(Source!AK116&lt;&gt; 0, Source!AK116,Source!AL116 + Source!AM116 + Source!AO116)</f>
        <v>55943.3</v>
      </c>
      <c r="G250" s="24"/>
      <c r="H250" s="26"/>
      <c r="I250" s="24" t="str">
        <f>Source!BO116</f>
        <v/>
      </c>
      <c r="J250" s="24"/>
      <c r="K250" s="26"/>
      <c r="L250" s="27"/>
      <c r="S250">
        <f>ROUND((Source!FX116/100)*((ROUND(Source!CT116*Source!I116/IF(Source!BA116&lt;&gt; 0, Source!BA116, 1), 2)+ROUND(Source!CS116*Source!I116/IF(Source!BS116&lt;&gt; 0, Source!BS116, 1), 2))), 2)</f>
        <v>486.34</v>
      </c>
      <c r="T250">
        <f>Source!X116</f>
        <v>415.26</v>
      </c>
      <c r="U250">
        <f>ROUND((Source!FY116/100)*((ROUND(Source!CT116*Source!I116/IF(Source!BA116&lt;&gt; 0, Source!BA116, 1), 2)+ROUND(Source!CS116*Source!I116/IF(Source!BS116&lt;&gt; 0, Source!BS116, 1), 2))), 2)</f>
        <v>332.96</v>
      </c>
      <c r="V250">
        <f>Source!Y116</f>
        <v>265.62</v>
      </c>
    </row>
    <row r="251" spans="1:26" ht="14.25">
      <c r="A251" s="20"/>
      <c r="B251" s="21"/>
      <c r="C251" s="18" t="s">
        <v>1284</v>
      </c>
      <c r="D251" s="23"/>
      <c r="E251" s="22"/>
      <c r="F251" s="25">
        <f>Source!AO116</f>
        <v>492.03</v>
      </c>
      <c r="G251" s="24" t="str">
        <f>Source!DG116</f>
        <v/>
      </c>
      <c r="H251" s="26">
        <f>ROUND(Source!CT116*Source!I116/IF(Source!BA116&lt;&gt; 0, Source!BA116, 1), 2)</f>
        <v>76.260000000000005</v>
      </c>
      <c r="I251" s="24"/>
      <c r="J251" s="24">
        <f>IF(Source!BA116&lt;&gt; 0, Source!BA116, 1)</f>
        <v>1</v>
      </c>
      <c r="K251" s="26">
        <f>Source!S116</f>
        <v>76.260000000000005</v>
      </c>
      <c r="L251" s="27"/>
      <c r="R251">
        <f>H251</f>
        <v>76.260000000000005</v>
      </c>
    </row>
    <row r="252" spans="1:26" ht="14.25">
      <c r="A252" s="20"/>
      <c r="B252" s="21"/>
      <c r="C252" s="18" t="s">
        <v>58</v>
      </c>
      <c r="D252" s="23"/>
      <c r="E252" s="22"/>
      <c r="F252" s="25">
        <f>Source!AM116</f>
        <v>25549.439999999999</v>
      </c>
      <c r="G252" s="24" t="str">
        <f>Source!DE116</f>
        <v/>
      </c>
      <c r="H252" s="26">
        <f>ROUND(Source!CR116*Source!I116/IF(Source!BB116&lt;&gt; 0, Source!BB116, 1), 2)</f>
        <v>3960.16</v>
      </c>
      <c r="I252" s="24"/>
      <c r="J252" s="24">
        <f>IF(Source!BB116&lt;&gt; 0, Source!BB116, 1)</f>
        <v>1</v>
      </c>
      <c r="K252" s="26">
        <f>Source!Q116</f>
        <v>3960.16</v>
      </c>
      <c r="L252" s="27"/>
    </row>
    <row r="253" spans="1:26" ht="14.25">
      <c r="A253" s="20"/>
      <c r="B253" s="21"/>
      <c r="C253" s="18" t="s">
        <v>1285</v>
      </c>
      <c r="D253" s="23"/>
      <c r="E253" s="22"/>
      <c r="F253" s="25">
        <f>Source!AN116</f>
        <v>1921.64</v>
      </c>
      <c r="G253" s="24" t="str">
        <f>Source!DF116</f>
        <v/>
      </c>
      <c r="H253" s="26">
        <f>ROUND(Source!CS116*Source!I116/IF(Source!BS116&lt;&gt; 0, Source!BS116, 1), 2)</f>
        <v>297.85000000000002</v>
      </c>
      <c r="I253" s="24"/>
      <c r="J253" s="24">
        <f>IF(Source!BS116&lt;&gt; 0, Source!BS116, 1)</f>
        <v>1</v>
      </c>
      <c r="K253" s="26">
        <f>Source!R116</f>
        <v>297.85000000000002</v>
      </c>
      <c r="L253" s="27"/>
      <c r="R253">
        <f>H253</f>
        <v>297.85000000000002</v>
      </c>
    </row>
    <row r="254" spans="1:26" ht="14.25">
      <c r="A254" s="20"/>
      <c r="B254" s="21"/>
      <c r="C254" s="18" t="s">
        <v>1286</v>
      </c>
      <c r="D254" s="23"/>
      <c r="E254" s="22"/>
      <c r="F254" s="25">
        <f>Source!AL116</f>
        <v>29901.83</v>
      </c>
      <c r="G254" s="24" t="str">
        <f>Source!DD116</f>
        <v/>
      </c>
      <c r="H254" s="26">
        <f>ROUND(Source!CQ116*Source!I116/IF(Source!BC116&lt;&gt; 0, Source!BC116, 1), 2)</f>
        <v>4634.78</v>
      </c>
      <c r="I254" s="24"/>
      <c r="J254" s="24">
        <f>IF(Source!BC116&lt;&gt; 0, Source!BC116, 1)</f>
        <v>1</v>
      </c>
      <c r="K254" s="26">
        <f>Source!P116</f>
        <v>4634.78</v>
      </c>
      <c r="L254" s="27"/>
    </row>
    <row r="255" spans="1:26" ht="14.25">
      <c r="A255" s="20"/>
      <c r="B255" s="21"/>
      <c r="C255" s="18" t="s">
        <v>1287</v>
      </c>
      <c r="D255" s="23" t="s">
        <v>1288</v>
      </c>
      <c r="E255" s="22">
        <f>Source!BZ116</f>
        <v>130</v>
      </c>
      <c r="F255" s="28"/>
      <c r="G255" s="24"/>
      <c r="H255" s="26">
        <f>SUM(S250:S258)</f>
        <v>486.34</v>
      </c>
      <c r="I255" s="29" t="str">
        <f>CONCATENATE(Source!FX116, Source!FV116, "=")</f>
        <v>130*0,85=</v>
      </c>
      <c r="J255" s="18">
        <f>Source!AT116</f>
        <v>111</v>
      </c>
      <c r="K255" s="26">
        <f>SUM(T250:T258)</f>
        <v>415.26</v>
      </c>
      <c r="L255" s="27"/>
    </row>
    <row r="256" spans="1:26" ht="14.25">
      <c r="A256" s="20"/>
      <c r="B256" s="21"/>
      <c r="C256" s="18" t="s">
        <v>1289</v>
      </c>
      <c r="D256" s="23" t="s">
        <v>1288</v>
      </c>
      <c r="E256" s="22">
        <f>Source!CA116</f>
        <v>89</v>
      </c>
      <c r="F256" s="28"/>
      <c r="G256" s="24"/>
      <c r="H256" s="26">
        <f>SUM(U250:U258)</f>
        <v>332.96</v>
      </c>
      <c r="I256" s="29" t="str">
        <f>CONCATENATE(Source!FY116, Source!FW116, "=")</f>
        <v>89*0,8=</v>
      </c>
      <c r="J256" s="18">
        <f>Source!AU116</f>
        <v>71</v>
      </c>
      <c r="K256" s="26">
        <f>SUM(V250:V258)</f>
        <v>265.62</v>
      </c>
      <c r="L256" s="27"/>
    </row>
    <row r="257" spans="1:26" ht="14.25">
      <c r="A257" s="20"/>
      <c r="B257" s="21"/>
      <c r="C257" s="18" t="s">
        <v>1290</v>
      </c>
      <c r="D257" s="23" t="s">
        <v>1291</v>
      </c>
      <c r="E257" s="22">
        <f>Source!AQ116</f>
        <v>48.91</v>
      </c>
      <c r="F257" s="25"/>
      <c r="G257" s="24" t="str">
        <f>Source!DI116</f>
        <v/>
      </c>
      <c r="H257" s="26"/>
      <c r="I257" s="24"/>
      <c r="J257" s="24"/>
      <c r="K257" s="26"/>
      <c r="L257" s="30">
        <f>Source!U116</f>
        <v>7.5810499999999994</v>
      </c>
    </row>
    <row r="258" spans="1:26" ht="28.5">
      <c r="A258" s="33" t="str">
        <f>Source!E117</f>
        <v>25,1</v>
      </c>
      <c r="B258" s="34" t="str">
        <f>Source!F117</f>
        <v>101-2737</v>
      </c>
      <c r="C258" s="35" t="str">
        <f>Source!G117</f>
        <v xml:space="preserve">Материал рулонный гидроизоляционный </v>
      </c>
      <c r="D258" s="36" t="str">
        <f>Source!H117</f>
        <v>м2</v>
      </c>
      <c r="E258" s="37">
        <f>Source!I117</f>
        <v>134.85</v>
      </c>
      <c r="F258" s="38">
        <f>Source!AK117</f>
        <v>104.62</v>
      </c>
      <c r="G258" s="39"/>
      <c r="H258" s="40">
        <f>ROUND(Source!CQ117*Source!I117/IF(Source!BC117&lt;&gt; 0, Source!BC117, 1), 2)+ROUND(Source!CR117*Source!I117/IF(Source!BB117&lt;&gt; 0, Source!BB117, 1), 2)+ROUND(Source!CT117*Source!I117/IF(Source!BA117&lt;&gt; 0, Source!BA117, 1), 2)</f>
        <v>14108.01</v>
      </c>
      <c r="I258" s="39"/>
      <c r="J258" s="39">
        <f>IF(Source!BC117&lt;&gt; 0, Source!BC117, 1)</f>
        <v>1</v>
      </c>
      <c r="K258" s="40">
        <f>Source!O117</f>
        <v>14108.01</v>
      </c>
      <c r="L258" s="41"/>
      <c r="S258">
        <f>ROUND((Source!FX117/100)*((ROUND(Source!CT117*Source!I117/IF(Source!BA117&lt;&gt; 0, Source!BA117, 1), 2)+ROUND(Source!CS117*Source!I117/IF(Source!BS117&lt;&gt; 0, Source!BS117, 1), 2))), 2)</f>
        <v>0</v>
      </c>
      <c r="T258">
        <f>Source!X117</f>
        <v>0</v>
      </c>
      <c r="U258">
        <f>ROUND((Source!FY117/100)*((ROUND(Source!CT117*Source!I117/IF(Source!BA117&lt;&gt; 0, Source!BA117, 1), 2)+ROUND(Source!CS117*Source!I117/IF(Source!BS117&lt;&gt; 0, Source!BS117, 1), 2))), 2)</f>
        <v>0</v>
      </c>
      <c r="V258">
        <f>Source!Y117</f>
        <v>0</v>
      </c>
      <c r="Y258">
        <f>IF(Source!BI117=3,H258, 0)</f>
        <v>0</v>
      </c>
    </row>
    <row r="259" spans="1:26" ht="15">
      <c r="G259" s="51">
        <f>ROUND(Source!CQ116*Source!I116/IF(Source!BC116&lt;&gt; 0, Source!BC116, 1), 2)+ROUND(Source!CT116*Source!I116/IF(Source!BA116&lt;&gt; 0, Source!BA116, 1), 2)+ROUND(Source!CR116*Source!I116/IF(Source!BB116&lt;&gt; 0, Source!BB116, 1), 2)+SUM(H255:H258)</f>
        <v>23598.510000000002</v>
      </c>
      <c r="H259" s="51"/>
      <c r="J259" s="51">
        <f>Source!O116+SUM(K255:K258)</f>
        <v>23460.09</v>
      </c>
      <c r="K259" s="51"/>
      <c r="L259" s="32">
        <f>Source!U116</f>
        <v>7.5810499999999994</v>
      </c>
      <c r="O259" s="31">
        <f>G259</f>
        <v>23598.510000000002</v>
      </c>
      <c r="P259" s="31">
        <f>J259</f>
        <v>23460.09</v>
      </c>
      <c r="Q259" s="31">
        <f>L259</f>
        <v>7.5810499999999994</v>
      </c>
      <c r="W259">
        <f>IF(Source!BI116&lt;=1,G259, 0)</f>
        <v>23598.510000000002</v>
      </c>
      <c r="X259">
        <f>IF(Source!BI116=2,G259, 0)</f>
        <v>0</v>
      </c>
      <c r="Y259">
        <f>IF(Source!BI116=3,G259, 0)</f>
        <v>0</v>
      </c>
      <c r="Z259">
        <f>IF(Source!BI116=4,G259, 0)</f>
        <v>0</v>
      </c>
    </row>
    <row r="260" spans="1:26" ht="57">
      <c r="A260" s="20" t="str">
        <f>Source!E118</f>
        <v>26</v>
      </c>
      <c r="B260" s="21" t="str">
        <f>Source!F118</f>
        <v>22-02-008-5</v>
      </c>
      <c r="C260" s="18" t="str">
        <f>Source!G118</f>
        <v>Нанесение нормальной антикоррозионной изоляции из полимерных липких лент на стальные трубопроводы диаметром 150 мм</v>
      </c>
      <c r="D260" s="23" t="str">
        <f>Source!H118</f>
        <v>1 км трубопровода</v>
      </c>
      <c r="E260" s="22">
        <f>Source!I118</f>
        <v>0.13</v>
      </c>
      <c r="F260" s="25">
        <f>IF(Source!AK118&lt;&gt; 0, Source!AK118,Source!AL118 + Source!AM118 + Source!AO118)</f>
        <v>38378.06</v>
      </c>
      <c r="G260" s="24"/>
      <c r="H260" s="26"/>
      <c r="I260" s="24" t="str">
        <f>Source!BO118</f>
        <v/>
      </c>
      <c r="J260" s="24"/>
      <c r="K260" s="26"/>
      <c r="L260" s="27"/>
      <c r="S260">
        <f>ROUND((Source!FX118/100)*((ROUND(Source!CT118*Source!I118/IF(Source!BA118&lt;&gt; 0, Source!BA118, 1), 2)+ROUND(Source!CS118*Source!I118/IF(Source!BS118&lt;&gt; 0, Source!BS118, 1), 2))), 2)</f>
        <v>283.3</v>
      </c>
      <c r="T260">
        <f>Source!X118</f>
        <v>241.89</v>
      </c>
      <c r="U260">
        <f>ROUND((Source!FY118/100)*((ROUND(Source!CT118*Source!I118/IF(Source!BA118&lt;&gt; 0, Source!BA118, 1), 2)+ROUND(Source!CS118*Source!I118/IF(Source!BS118&lt;&gt; 0, Source!BS118, 1), 2))), 2)</f>
        <v>193.95</v>
      </c>
      <c r="V260">
        <f>Source!Y118</f>
        <v>154.72</v>
      </c>
    </row>
    <row r="261" spans="1:26" ht="14.25">
      <c r="A261" s="20"/>
      <c r="B261" s="21"/>
      <c r="C261" s="18" t="s">
        <v>1284</v>
      </c>
      <c r="D261" s="23"/>
      <c r="E261" s="22"/>
      <c r="F261" s="25">
        <f>Source!AO118</f>
        <v>432.38</v>
      </c>
      <c r="G261" s="24" t="str">
        <f>Source!DG118</f>
        <v/>
      </c>
      <c r="H261" s="26">
        <f>ROUND(Source!CT118*Source!I118/IF(Source!BA118&lt;&gt; 0, Source!BA118, 1), 2)</f>
        <v>56.21</v>
      </c>
      <c r="I261" s="24"/>
      <c r="J261" s="24">
        <f>IF(Source!BA118&lt;&gt; 0, Source!BA118, 1)</f>
        <v>1</v>
      </c>
      <c r="K261" s="26">
        <f>Source!S118</f>
        <v>56.21</v>
      </c>
      <c r="L261" s="27"/>
      <c r="R261">
        <f>H261</f>
        <v>56.21</v>
      </c>
    </row>
    <row r="262" spans="1:26" ht="14.25">
      <c r="A262" s="20"/>
      <c r="B262" s="21"/>
      <c r="C262" s="18" t="s">
        <v>58</v>
      </c>
      <c r="D262" s="23"/>
      <c r="E262" s="22"/>
      <c r="F262" s="25">
        <f>Source!AM118</f>
        <v>16225.17</v>
      </c>
      <c r="G262" s="24" t="str">
        <f>Source!DE118</f>
        <v/>
      </c>
      <c r="H262" s="26">
        <f>ROUND(Source!CR118*Source!I118/IF(Source!BB118&lt;&gt; 0, Source!BB118, 1), 2)</f>
        <v>2109.27</v>
      </c>
      <c r="I262" s="24"/>
      <c r="J262" s="24">
        <f>IF(Source!BB118&lt;&gt; 0, Source!BB118, 1)</f>
        <v>1</v>
      </c>
      <c r="K262" s="26">
        <f>Source!Q118</f>
        <v>2109.27</v>
      </c>
      <c r="L262" s="27"/>
    </row>
    <row r="263" spans="1:26" ht="14.25">
      <c r="A263" s="20"/>
      <c r="B263" s="21"/>
      <c r="C263" s="18" t="s">
        <v>1285</v>
      </c>
      <c r="D263" s="23"/>
      <c r="E263" s="22"/>
      <c r="F263" s="25">
        <f>Source!AN118</f>
        <v>1243.94</v>
      </c>
      <c r="G263" s="24" t="str">
        <f>Source!DF118</f>
        <v/>
      </c>
      <c r="H263" s="26">
        <f>ROUND(Source!CS118*Source!I118/IF(Source!BS118&lt;&gt; 0, Source!BS118, 1), 2)</f>
        <v>161.71</v>
      </c>
      <c r="I263" s="24"/>
      <c r="J263" s="24">
        <f>IF(Source!BS118&lt;&gt; 0, Source!BS118, 1)</f>
        <v>1</v>
      </c>
      <c r="K263" s="26">
        <f>Source!R118</f>
        <v>161.71</v>
      </c>
      <c r="L263" s="27"/>
      <c r="R263">
        <f>H263</f>
        <v>161.71</v>
      </c>
    </row>
    <row r="264" spans="1:26" ht="14.25">
      <c r="A264" s="20"/>
      <c r="B264" s="21"/>
      <c r="C264" s="18" t="s">
        <v>1286</v>
      </c>
      <c r="D264" s="23"/>
      <c r="E264" s="22"/>
      <c r="F264" s="25">
        <f>Source!AL118</f>
        <v>21720.51</v>
      </c>
      <c r="G264" s="24" t="str">
        <f>Source!DD118</f>
        <v/>
      </c>
      <c r="H264" s="26">
        <f>ROUND(Source!CQ118*Source!I118/IF(Source!BC118&lt;&gt; 0, Source!BC118, 1), 2)</f>
        <v>2823.67</v>
      </c>
      <c r="I264" s="24"/>
      <c r="J264" s="24">
        <f>IF(Source!BC118&lt;&gt; 0, Source!BC118, 1)</f>
        <v>1</v>
      </c>
      <c r="K264" s="26">
        <f>Source!P118</f>
        <v>2823.67</v>
      </c>
      <c r="L264" s="27"/>
    </row>
    <row r="265" spans="1:26" ht="14.25">
      <c r="A265" s="20"/>
      <c r="B265" s="21"/>
      <c r="C265" s="18" t="s">
        <v>1287</v>
      </c>
      <c r="D265" s="23" t="s">
        <v>1288</v>
      </c>
      <c r="E265" s="22">
        <f>Source!BZ118</f>
        <v>130</v>
      </c>
      <c r="F265" s="28"/>
      <c r="G265" s="24"/>
      <c r="H265" s="26">
        <f>SUM(S260:S268)</f>
        <v>283.3</v>
      </c>
      <c r="I265" s="29" t="str">
        <f>CONCATENATE(Source!FX118, Source!FV118, "=")</f>
        <v>130*0,85=</v>
      </c>
      <c r="J265" s="18">
        <f>Source!AT118</f>
        <v>111</v>
      </c>
      <c r="K265" s="26">
        <f>SUM(T260:T268)</f>
        <v>241.89</v>
      </c>
      <c r="L265" s="27"/>
    </row>
    <row r="266" spans="1:26" ht="14.25">
      <c r="A266" s="20"/>
      <c r="B266" s="21"/>
      <c r="C266" s="18" t="s">
        <v>1289</v>
      </c>
      <c r="D266" s="23" t="s">
        <v>1288</v>
      </c>
      <c r="E266" s="22">
        <f>Source!CA118</f>
        <v>89</v>
      </c>
      <c r="F266" s="28"/>
      <c r="G266" s="24"/>
      <c r="H266" s="26">
        <f>SUM(U260:U268)</f>
        <v>193.95</v>
      </c>
      <c r="I266" s="29" t="str">
        <f>CONCATENATE(Source!FY118, Source!FW118, "=")</f>
        <v>89*0,8=</v>
      </c>
      <c r="J266" s="18">
        <f>Source!AU118</f>
        <v>71</v>
      </c>
      <c r="K266" s="26">
        <f>SUM(V260:V268)</f>
        <v>154.72</v>
      </c>
      <c r="L266" s="27"/>
    </row>
    <row r="267" spans="1:26" ht="14.25">
      <c r="A267" s="20"/>
      <c r="B267" s="21"/>
      <c r="C267" s="18" t="s">
        <v>1290</v>
      </c>
      <c r="D267" s="23" t="s">
        <v>1291</v>
      </c>
      <c r="E267" s="22">
        <f>Source!AQ118</f>
        <v>42.98</v>
      </c>
      <c r="F267" s="25"/>
      <c r="G267" s="24" t="str">
        <f>Source!DI118</f>
        <v/>
      </c>
      <c r="H267" s="26"/>
      <c r="I267" s="24"/>
      <c r="J267" s="24"/>
      <c r="K267" s="26"/>
      <c r="L267" s="30">
        <f>Source!U118</f>
        <v>5.5873999999999997</v>
      </c>
    </row>
    <row r="268" spans="1:26" ht="28.5">
      <c r="A268" s="33" t="str">
        <f>Source!E119</f>
        <v>26,1</v>
      </c>
      <c r="B268" s="34" t="str">
        <f>Source!F119</f>
        <v>101-2737</v>
      </c>
      <c r="C268" s="35" t="str">
        <f>Source!G119</f>
        <v xml:space="preserve">Материал рулонный гидроизоляционный </v>
      </c>
      <c r="D268" s="36" t="str">
        <f>Source!H119</f>
        <v>м2</v>
      </c>
      <c r="E268" s="37">
        <f>Source!I119</f>
        <v>80.600000000000009</v>
      </c>
      <c r="F268" s="38">
        <f>Source!AK119</f>
        <v>104.62</v>
      </c>
      <c r="G268" s="39"/>
      <c r="H268" s="40">
        <f>ROUND(Source!CQ119*Source!I119/IF(Source!BC119&lt;&gt; 0, Source!BC119, 1), 2)+ROUND(Source!CR119*Source!I119/IF(Source!BB119&lt;&gt; 0, Source!BB119, 1), 2)+ROUND(Source!CT119*Source!I119/IF(Source!BA119&lt;&gt; 0, Source!BA119, 1), 2)</f>
        <v>8432.3700000000008</v>
      </c>
      <c r="I268" s="39"/>
      <c r="J268" s="39">
        <f>IF(Source!BC119&lt;&gt; 0, Source!BC119, 1)</f>
        <v>1</v>
      </c>
      <c r="K268" s="40">
        <f>Source!O119</f>
        <v>8432.3700000000008</v>
      </c>
      <c r="L268" s="41"/>
      <c r="S268">
        <f>ROUND((Source!FX119/100)*((ROUND(Source!CT119*Source!I119/IF(Source!BA119&lt;&gt; 0, Source!BA119, 1), 2)+ROUND(Source!CS119*Source!I119/IF(Source!BS119&lt;&gt; 0, Source!BS119, 1), 2))), 2)</f>
        <v>0</v>
      </c>
      <c r="T268">
        <f>Source!X119</f>
        <v>0</v>
      </c>
      <c r="U268">
        <f>ROUND((Source!FY119/100)*((ROUND(Source!CT119*Source!I119/IF(Source!BA119&lt;&gt; 0, Source!BA119, 1), 2)+ROUND(Source!CS119*Source!I119/IF(Source!BS119&lt;&gt; 0, Source!BS119, 1), 2))), 2)</f>
        <v>0</v>
      </c>
      <c r="V268">
        <f>Source!Y119</f>
        <v>0</v>
      </c>
      <c r="Y268">
        <f>IF(Source!BI119=3,H268, 0)</f>
        <v>0</v>
      </c>
    </row>
    <row r="269" spans="1:26" ht="15">
      <c r="G269" s="51">
        <f>ROUND(Source!CQ118*Source!I118/IF(Source!BC118&lt;&gt; 0, Source!BC118, 1), 2)+ROUND(Source!CT118*Source!I118/IF(Source!BA118&lt;&gt; 0, Source!BA118, 1), 2)+ROUND(Source!CR118*Source!I118/IF(Source!BB118&lt;&gt; 0, Source!BB118, 1), 2)+SUM(H265:H268)</f>
        <v>13898.77</v>
      </c>
      <c r="H269" s="51"/>
      <c r="J269" s="51">
        <f>Source!O118+SUM(K265:K268)</f>
        <v>13818.130000000001</v>
      </c>
      <c r="K269" s="51"/>
      <c r="L269" s="32">
        <f>Source!U118</f>
        <v>5.5873999999999997</v>
      </c>
      <c r="O269" s="31">
        <f>G269</f>
        <v>13898.77</v>
      </c>
      <c r="P269" s="31">
        <f>J269</f>
        <v>13818.130000000001</v>
      </c>
      <c r="Q269" s="31">
        <f>L269</f>
        <v>5.5873999999999997</v>
      </c>
      <c r="W269">
        <f>IF(Source!BI118&lt;=1,G269, 0)</f>
        <v>13898.77</v>
      </c>
      <c r="X269">
        <f>IF(Source!BI118=2,G269, 0)</f>
        <v>0</v>
      </c>
      <c r="Y269">
        <f>IF(Source!BI118=3,G269, 0)</f>
        <v>0</v>
      </c>
      <c r="Z269">
        <f>IF(Source!BI118=4,G269, 0)</f>
        <v>0</v>
      </c>
    </row>
    <row r="270" spans="1:26" ht="57">
      <c r="A270" s="20" t="str">
        <f>Source!E120</f>
        <v>27</v>
      </c>
      <c r="B270" s="21" t="str">
        <f>Source!F120</f>
        <v>22-02-008-4</v>
      </c>
      <c r="C270" s="18" t="str">
        <f>Source!G120</f>
        <v>Нанесение нормальной антикоррозионной изоляции из полимерных липких лент на стальные трубопроводы диаметром 125 мм</v>
      </c>
      <c r="D270" s="23" t="str">
        <f>Source!H120</f>
        <v>1 км трубопровода</v>
      </c>
      <c r="E270" s="22">
        <f>Source!I120</f>
        <v>0.01</v>
      </c>
      <c r="F270" s="25">
        <f>IF(Source!AK120&lt;&gt; 0, Source!AK120,Source!AL120 + Source!AM120 + Source!AO120)</f>
        <v>21016.799999999999</v>
      </c>
      <c r="G270" s="24"/>
      <c r="H270" s="26"/>
      <c r="I270" s="24" t="str">
        <f>Source!BO120</f>
        <v/>
      </c>
      <c r="J270" s="24"/>
      <c r="K270" s="26"/>
      <c r="L270" s="27"/>
      <c r="S270">
        <f>ROUND((Source!FX120/100)*((ROUND(Source!CT120*Source!I120/IF(Source!BA120&lt;&gt; 0, Source!BA120, 1), 2)+ROUND(Source!CS120*Source!I120/IF(Source!BS120&lt;&gt; 0, Source!BS120, 1), 2))), 2)</f>
        <v>15.7</v>
      </c>
      <c r="T270">
        <f>Source!X120</f>
        <v>13.41</v>
      </c>
      <c r="U270">
        <f>ROUND((Source!FY120/100)*((ROUND(Source!CT120*Source!I120/IF(Source!BA120&lt;&gt; 0, Source!BA120, 1), 2)+ROUND(Source!CS120*Source!I120/IF(Source!BS120&lt;&gt; 0, Source!BS120, 1), 2))), 2)</f>
        <v>10.75</v>
      </c>
      <c r="V270">
        <f>Source!Y120</f>
        <v>8.58</v>
      </c>
    </row>
    <row r="271" spans="1:26" ht="14.25">
      <c r="A271" s="20"/>
      <c r="B271" s="21"/>
      <c r="C271" s="18" t="s">
        <v>1284</v>
      </c>
      <c r="D271" s="23"/>
      <c r="E271" s="22"/>
      <c r="F271" s="25">
        <f>Source!AO120</f>
        <v>1104.3</v>
      </c>
      <c r="G271" s="24" t="str">
        <f>Source!DG120</f>
        <v/>
      </c>
      <c r="H271" s="26">
        <f>ROUND(Source!CT120*Source!I120/IF(Source!BA120&lt;&gt; 0, Source!BA120, 1), 2)</f>
        <v>11.04</v>
      </c>
      <c r="I271" s="24"/>
      <c r="J271" s="24">
        <f>IF(Source!BA120&lt;&gt; 0, Source!BA120, 1)</f>
        <v>1</v>
      </c>
      <c r="K271" s="26">
        <f>Source!S120</f>
        <v>11.04</v>
      </c>
      <c r="L271" s="27"/>
      <c r="R271">
        <f>H271</f>
        <v>11.04</v>
      </c>
    </row>
    <row r="272" spans="1:26" ht="14.25">
      <c r="A272" s="20"/>
      <c r="B272" s="21"/>
      <c r="C272" s="18" t="s">
        <v>58</v>
      </c>
      <c r="D272" s="23"/>
      <c r="E272" s="22"/>
      <c r="F272" s="25">
        <f>Source!AM120</f>
        <v>1711.57</v>
      </c>
      <c r="G272" s="24" t="str">
        <f>Source!DE120</f>
        <v/>
      </c>
      <c r="H272" s="26">
        <f>ROUND(Source!CR120*Source!I120/IF(Source!BB120&lt;&gt; 0, Source!BB120, 1), 2)</f>
        <v>17.12</v>
      </c>
      <c r="I272" s="24"/>
      <c r="J272" s="24">
        <f>IF(Source!BB120&lt;&gt; 0, Source!BB120, 1)</f>
        <v>1</v>
      </c>
      <c r="K272" s="26">
        <f>Source!Q120</f>
        <v>17.12</v>
      </c>
      <c r="L272" s="27"/>
    </row>
    <row r="273" spans="1:26" ht="14.25">
      <c r="A273" s="20"/>
      <c r="B273" s="21"/>
      <c r="C273" s="18" t="s">
        <v>1285</v>
      </c>
      <c r="D273" s="23"/>
      <c r="E273" s="22"/>
      <c r="F273" s="25">
        <f>Source!AN120</f>
        <v>103.98</v>
      </c>
      <c r="G273" s="24" t="str">
        <f>Source!DF120</f>
        <v/>
      </c>
      <c r="H273" s="26">
        <f>ROUND(Source!CS120*Source!I120/IF(Source!BS120&lt;&gt; 0, Source!BS120, 1), 2)</f>
        <v>1.04</v>
      </c>
      <c r="I273" s="24"/>
      <c r="J273" s="24">
        <f>IF(Source!BS120&lt;&gt; 0, Source!BS120, 1)</f>
        <v>1</v>
      </c>
      <c r="K273" s="26">
        <f>Source!R120</f>
        <v>1.04</v>
      </c>
      <c r="L273" s="27"/>
      <c r="R273">
        <f>H273</f>
        <v>1.04</v>
      </c>
    </row>
    <row r="274" spans="1:26" ht="14.25">
      <c r="A274" s="20"/>
      <c r="B274" s="21"/>
      <c r="C274" s="18" t="s">
        <v>1286</v>
      </c>
      <c r="D274" s="23"/>
      <c r="E274" s="22"/>
      <c r="F274" s="25">
        <f>Source!AL120</f>
        <v>18200.93</v>
      </c>
      <c r="G274" s="24" t="str">
        <f>Source!DD120</f>
        <v/>
      </c>
      <c r="H274" s="26">
        <f>ROUND(Source!CQ120*Source!I120/IF(Source!BC120&lt;&gt; 0, Source!BC120, 1), 2)</f>
        <v>182.01</v>
      </c>
      <c r="I274" s="24"/>
      <c r="J274" s="24">
        <f>IF(Source!BC120&lt;&gt; 0, Source!BC120, 1)</f>
        <v>1</v>
      </c>
      <c r="K274" s="26">
        <f>Source!P120</f>
        <v>182.01</v>
      </c>
      <c r="L274" s="27"/>
    </row>
    <row r="275" spans="1:26" ht="14.25">
      <c r="A275" s="20"/>
      <c r="B275" s="21"/>
      <c r="C275" s="18" t="s">
        <v>1287</v>
      </c>
      <c r="D275" s="23" t="s">
        <v>1288</v>
      </c>
      <c r="E275" s="22">
        <f>Source!BZ120</f>
        <v>130</v>
      </c>
      <c r="F275" s="28"/>
      <c r="G275" s="24"/>
      <c r="H275" s="26">
        <f>SUM(S270:S278)</f>
        <v>15.7</v>
      </c>
      <c r="I275" s="29" t="str">
        <f>CONCATENATE(Source!FX120, Source!FV120, "=")</f>
        <v>130*0,85=</v>
      </c>
      <c r="J275" s="18">
        <f>Source!AT120</f>
        <v>111</v>
      </c>
      <c r="K275" s="26">
        <f>SUM(T270:T278)</f>
        <v>13.41</v>
      </c>
      <c r="L275" s="27"/>
    </row>
    <row r="276" spans="1:26" ht="14.25">
      <c r="A276" s="20"/>
      <c r="B276" s="21"/>
      <c r="C276" s="18" t="s">
        <v>1289</v>
      </c>
      <c r="D276" s="23" t="s">
        <v>1288</v>
      </c>
      <c r="E276" s="22">
        <f>Source!CA120</f>
        <v>89</v>
      </c>
      <c r="F276" s="28"/>
      <c r="G276" s="24"/>
      <c r="H276" s="26">
        <f>SUM(U270:U278)</f>
        <v>10.75</v>
      </c>
      <c r="I276" s="29" t="str">
        <f>CONCATENATE(Source!FY120, Source!FW120, "=")</f>
        <v>89*0,8=</v>
      </c>
      <c r="J276" s="18">
        <f>Source!AU120</f>
        <v>71</v>
      </c>
      <c r="K276" s="26">
        <f>SUM(V270:V278)</f>
        <v>8.58</v>
      </c>
      <c r="L276" s="27"/>
    </row>
    <row r="277" spans="1:26" ht="14.25">
      <c r="A277" s="20"/>
      <c r="B277" s="21"/>
      <c r="C277" s="18" t="s">
        <v>1290</v>
      </c>
      <c r="D277" s="23" t="s">
        <v>1291</v>
      </c>
      <c r="E277" s="22">
        <f>Source!AQ120</f>
        <v>116.12</v>
      </c>
      <c r="F277" s="25"/>
      <c r="G277" s="24" t="str">
        <f>Source!DI120</f>
        <v/>
      </c>
      <c r="H277" s="26"/>
      <c r="I277" s="24"/>
      <c r="J277" s="24"/>
      <c r="K277" s="26"/>
      <c r="L277" s="30">
        <f>Source!U120</f>
        <v>1.1612</v>
      </c>
    </row>
    <row r="278" spans="1:26" ht="28.5">
      <c r="A278" s="33" t="str">
        <f>Source!E121</f>
        <v>27,1</v>
      </c>
      <c r="B278" s="34" t="str">
        <f>Source!F121</f>
        <v>101-2737</v>
      </c>
      <c r="C278" s="35" t="str">
        <f>Source!G121</f>
        <v xml:space="preserve">Материал рулонный гидроизоляционный </v>
      </c>
      <c r="D278" s="36" t="str">
        <f>Source!H121</f>
        <v>м2</v>
      </c>
      <c r="E278" s="37">
        <f>Source!I121</f>
        <v>5.3</v>
      </c>
      <c r="F278" s="38">
        <f>Source!AK121</f>
        <v>104.62</v>
      </c>
      <c r="G278" s="39"/>
      <c r="H278" s="40">
        <f>ROUND(Source!CQ121*Source!I121/IF(Source!BC121&lt;&gt; 0, Source!BC121, 1), 2)+ROUND(Source!CR121*Source!I121/IF(Source!BB121&lt;&gt; 0, Source!BB121, 1), 2)+ROUND(Source!CT121*Source!I121/IF(Source!BA121&lt;&gt; 0, Source!BA121, 1), 2)</f>
        <v>554.49</v>
      </c>
      <c r="I278" s="39"/>
      <c r="J278" s="39">
        <f>IF(Source!BC121&lt;&gt; 0, Source!BC121, 1)</f>
        <v>1</v>
      </c>
      <c r="K278" s="40">
        <f>Source!O121</f>
        <v>554.49</v>
      </c>
      <c r="L278" s="41"/>
      <c r="S278">
        <f>ROUND((Source!FX121/100)*((ROUND(Source!CT121*Source!I121/IF(Source!BA121&lt;&gt; 0, Source!BA121, 1), 2)+ROUND(Source!CS121*Source!I121/IF(Source!BS121&lt;&gt; 0, Source!BS121, 1), 2))), 2)</f>
        <v>0</v>
      </c>
      <c r="T278">
        <f>Source!X121</f>
        <v>0</v>
      </c>
      <c r="U278">
        <f>ROUND((Source!FY121/100)*((ROUND(Source!CT121*Source!I121/IF(Source!BA121&lt;&gt; 0, Source!BA121, 1), 2)+ROUND(Source!CS121*Source!I121/IF(Source!BS121&lt;&gt; 0, Source!BS121, 1), 2))), 2)</f>
        <v>0</v>
      </c>
      <c r="V278">
        <f>Source!Y121</f>
        <v>0</v>
      </c>
      <c r="Y278">
        <f>IF(Source!BI121=3,H278, 0)</f>
        <v>0</v>
      </c>
    </row>
    <row r="279" spans="1:26" ht="15">
      <c r="G279" s="51">
        <f>ROUND(Source!CQ120*Source!I120/IF(Source!BC120&lt;&gt; 0, Source!BC120, 1), 2)+ROUND(Source!CT120*Source!I120/IF(Source!BA120&lt;&gt; 0, Source!BA120, 1), 2)+ROUND(Source!CR120*Source!I120/IF(Source!BB120&lt;&gt; 0, Source!BB120, 1), 2)+SUM(H275:H278)</f>
        <v>791.11</v>
      </c>
      <c r="H279" s="51"/>
      <c r="J279" s="51">
        <f>Source!O120+SUM(K275:K278)</f>
        <v>786.65</v>
      </c>
      <c r="K279" s="51"/>
      <c r="L279" s="32">
        <f>Source!U120</f>
        <v>1.1612</v>
      </c>
      <c r="O279" s="31">
        <f>G279</f>
        <v>791.11</v>
      </c>
      <c r="P279" s="31">
        <f>J279</f>
        <v>786.65</v>
      </c>
      <c r="Q279" s="31">
        <f>L279</f>
        <v>1.1612</v>
      </c>
      <c r="W279">
        <f>IF(Source!BI120&lt;=1,G279, 0)</f>
        <v>791.11</v>
      </c>
      <c r="X279">
        <f>IF(Source!BI120=2,G279, 0)</f>
        <v>0</v>
      </c>
      <c r="Y279">
        <f>IF(Source!BI120=3,G279, 0)</f>
        <v>0</v>
      </c>
      <c r="Z279">
        <f>IF(Source!BI120=4,G279, 0)</f>
        <v>0</v>
      </c>
    </row>
    <row r="280" spans="1:26" ht="57">
      <c r="A280" s="20" t="str">
        <f>Source!E122</f>
        <v>28</v>
      </c>
      <c r="B280" s="21" t="str">
        <f>Source!F122</f>
        <v>22-02-008-3</v>
      </c>
      <c r="C280" s="18" t="str">
        <f>Source!G122</f>
        <v>Нанесение нормальной антикоррозионной изоляции из полимерных липких лент на стальные трубопроводы диаметром 100 мм</v>
      </c>
      <c r="D280" s="23" t="str">
        <f>Source!H122</f>
        <v>1 км трубопровода</v>
      </c>
      <c r="E280" s="22">
        <f>Source!I122</f>
        <v>3.2000000000000001E-2</v>
      </c>
      <c r="F280" s="25">
        <f>IF(Source!AK122&lt;&gt; 0, Source!AK122,Source!AL122 + Source!AM122 + Source!AO122)</f>
        <v>17336.71</v>
      </c>
      <c r="G280" s="24"/>
      <c r="H280" s="26"/>
      <c r="I280" s="24" t="str">
        <f>Source!BO122</f>
        <v/>
      </c>
      <c r="J280" s="24"/>
      <c r="K280" s="26"/>
      <c r="L280" s="27"/>
      <c r="S280">
        <f>ROUND((Source!FX122/100)*((ROUND(Source!CT122*Source!I122/IF(Source!BA122&lt;&gt; 0, Source!BA122, 1), 2)+ROUND(Source!CS122*Source!I122/IF(Source!BS122&lt;&gt; 0, Source!BS122, 1), 2))), 2)</f>
        <v>46.66</v>
      </c>
      <c r="T280">
        <f>Source!X122</f>
        <v>39.840000000000003</v>
      </c>
      <c r="U280">
        <f>ROUND((Source!FY122/100)*((ROUND(Source!CT122*Source!I122/IF(Source!BA122&lt;&gt; 0, Source!BA122, 1), 2)+ROUND(Source!CS122*Source!I122/IF(Source!BS122&lt;&gt; 0, Source!BS122, 1), 2))), 2)</f>
        <v>31.94</v>
      </c>
      <c r="V280">
        <f>Source!Y122</f>
        <v>25.48</v>
      </c>
    </row>
    <row r="281" spans="1:26" ht="14.25">
      <c r="A281" s="20"/>
      <c r="B281" s="21"/>
      <c r="C281" s="18" t="s">
        <v>1284</v>
      </c>
      <c r="D281" s="23"/>
      <c r="E281" s="22"/>
      <c r="F281" s="25">
        <f>Source!AO122</f>
        <v>1033.6400000000001</v>
      </c>
      <c r="G281" s="24" t="str">
        <f>Source!DG122</f>
        <v/>
      </c>
      <c r="H281" s="26">
        <f>ROUND(Source!CT122*Source!I122/IF(Source!BA122&lt;&gt; 0, Source!BA122, 1), 2)</f>
        <v>33.08</v>
      </c>
      <c r="I281" s="24"/>
      <c r="J281" s="24">
        <f>IF(Source!BA122&lt;&gt; 0, Source!BA122, 1)</f>
        <v>1</v>
      </c>
      <c r="K281" s="26">
        <f>Source!S122</f>
        <v>33.08</v>
      </c>
      <c r="L281" s="27"/>
      <c r="R281">
        <f>H281</f>
        <v>33.08</v>
      </c>
    </row>
    <row r="282" spans="1:26" ht="14.25">
      <c r="A282" s="20"/>
      <c r="B282" s="21"/>
      <c r="C282" s="18" t="s">
        <v>58</v>
      </c>
      <c r="D282" s="23"/>
      <c r="E282" s="22"/>
      <c r="F282" s="25">
        <f>Source!AM122</f>
        <v>1452.5</v>
      </c>
      <c r="G282" s="24" t="str">
        <f>Source!DE122</f>
        <v/>
      </c>
      <c r="H282" s="26">
        <f>ROUND(Source!CR122*Source!I122/IF(Source!BB122&lt;&gt; 0, Source!BB122, 1), 2)</f>
        <v>46.48</v>
      </c>
      <c r="I282" s="24"/>
      <c r="J282" s="24">
        <f>IF(Source!BB122&lt;&gt; 0, Source!BB122, 1)</f>
        <v>1</v>
      </c>
      <c r="K282" s="26">
        <f>Source!Q122</f>
        <v>46.48</v>
      </c>
      <c r="L282" s="27"/>
    </row>
    <row r="283" spans="1:26" ht="14.25">
      <c r="A283" s="20"/>
      <c r="B283" s="21"/>
      <c r="C283" s="18" t="s">
        <v>1285</v>
      </c>
      <c r="D283" s="23"/>
      <c r="E283" s="22"/>
      <c r="F283" s="25">
        <f>Source!AN122</f>
        <v>87.84</v>
      </c>
      <c r="G283" s="24" t="str">
        <f>Source!DF122</f>
        <v/>
      </c>
      <c r="H283" s="26">
        <f>ROUND(Source!CS122*Source!I122/IF(Source!BS122&lt;&gt; 0, Source!BS122, 1), 2)</f>
        <v>2.81</v>
      </c>
      <c r="I283" s="24"/>
      <c r="J283" s="24">
        <f>IF(Source!BS122&lt;&gt; 0, Source!BS122, 1)</f>
        <v>1</v>
      </c>
      <c r="K283" s="26">
        <f>Source!R122</f>
        <v>2.81</v>
      </c>
      <c r="L283" s="27"/>
      <c r="R283">
        <f>H283</f>
        <v>2.81</v>
      </c>
    </row>
    <row r="284" spans="1:26" ht="14.25">
      <c r="A284" s="20"/>
      <c r="B284" s="21"/>
      <c r="C284" s="18" t="s">
        <v>1286</v>
      </c>
      <c r="D284" s="23"/>
      <c r="E284" s="22"/>
      <c r="F284" s="25">
        <f>Source!AL122</f>
        <v>14850.57</v>
      </c>
      <c r="G284" s="24" t="str">
        <f>Source!DD122</f>
        <v/>
      </c>
      <c r="H284" s="26">
        <f>ROUND(Source!CQ122*Source!I122/IF(Source!BC122&lt;&gt; 0, Source!BC122, 1), 2)</f>
        <v>475.22</v>
      </c>
      <c r="I284" s="24"/>
      <c r="J284" s="24">
        <f>IF(Source!BC122&lt;&gt; 0, Source!BC122, 1)</f>
        <v>1</v>
      </c>
      <c r="K284" s="26">
        <f>Source!P122</f>
        <v>475.22</v>
      </c>
      <c r="L284" s="27"/>
    </row>
    <row r="285" spans="1:26" ht="14.25">
      <c r="A285" s="20"/>
      <c r="B285" s="21"/>
      <c r="C285" s="18" t="s">
        <v>1287</v>
      </c>
      <c r="D285" s="23" t="s">
        <v>1288</v>
      </c>
      <c r="E285" s="22">
        <f>Source!BZ122</f>
        <v>130</v>
      </c>
      <c r="F285" s="28"/>
      <c r="G285" s="24"/>
      <c r="H285" s="26">
        <f>SUM(S280:S288)</f>
        <v>46.66</v>
      </c>
      <c r="I285" s="29" t="str">
        <f>CONCATENATE(Source!FX122, Source!FV122, "=")</f>
        <v>130*0,85=</v>
      </c>
      <c r="J285" s="18">
        <f>Source!AT122</f>
        <v>111</v>
      </c>
      <c r="K285" s="26">
        <f>SUM(T280:T288)</f>
        <v>39.840000000000003</v>
      </c>
      <c r="L285" s="27"/>
    </row>
    <row r="286" spans="1:26" ht="14.25">
      <c r="A286" s="20"/>
      <c r="B286" s="21"/>
      <c r="C286" s="18" t="s">
        <v>1289</v>
      </c>
      <c r="D286" s="23" t="s">
        <v>1288</v>
      </c>
      <c r="E286" s="22">
        <f>Source!CA122</f>
        <v>89</v>
      </c>
      <c r="F286" s="28"/>
      <c r="G286" s="24"/>
      <c r="H286" s="26">
        <f>SUM(U280:U288)</f>
        <v>31.94</v>
      </c>
      <c r="I286" s="29" t="str">
        <f>CONCATENATE(Source!FY122, Source!FW122, "=")</f>
        <v>89*0,8=</v>
      </c>
      <c r="J286" s="18">
        <f>Source!AU122</f>
        <v>71</v>
      </c>
      <c r="K286" s="26">
        <f>SUM(V280:V288)</f>
        <v>25.48</v>
      </c>
      <c r="L286" s="27"/>
    </row>
    <row r="287" spans="1:26" ht="14.25">
      <c r="A287" s="20"/>
      <c r="B287" s="21"/>
      <c r="C287" s="18" t="s">
        <v>1290</v>
      </c>
      <c r="D287" s="23" t="s">
        <v>1291</v>
      </c>
      <c r="E287" s="22">
        <f>Source!AQ122</f>
        <v>108.69</v>
      </c>
      <c r="F287" s="25"/>
      <c r="G287" s="24" t="str">
        <f>Source!DI122</f>
        <v/>
      </c>
      <c r="H287" s="26"/>
      <c r="I287" s="24"/>
      <c r="J287" s="24"/>
      <c r="K287" s="26"/>
      <c r="L287" s="30">
        <f>Source!U122</f>
        <v>3.4780799999999998</v>
      </c>
    </row>
    <row r="288" spans="1:26" ht="28.5">
      <c r="A288" s="33" t="str">
        <f>Source!E123</f>
        <v>28,1</v>
      </c>
      <c r="B288" s="34" t="str">
        <f>Source!F123</f>
        <v>101-2737</v>
      </c>
      <c r="C288" s="35" t="str">
        <f>Source!G123</f>
        <v xml:space="preserve">Материал рулонный гидроизоляционный </v>
      </c>
      <c r="D288" s="36" t="str">
        <f>Source!H123</f>
        <v>м2</v>
      </c>
      <c r="E288" s="37">
        <f>Source!I123</f>
        <v>13.44</v>
      </c>
      <c r="F288" s="38">
        <f>Source!AK123</f>
        <v>104.62</v>
      </c>
      <c r="G288" s="39"/>
      <c r="H288" s="40">
        <f>ROUND(Source!CQ123*Source!I123/IF(Source!BC123&lt;&gt; 0, Source!BC123, 1), 2)+ROUND(Source!CR123*Source!I123/IF(Source!BB123&lt;&gt; 0, Source!BB123, 1), 2)+ROUND(Source!CT123*Source!I123/IF(Source!BA123&lt;&gt; 0, Source!BA123, 1), 2)</f>
        <v>1406.09</v>
      </c>
      <c r="I288" s="39"/>
      <c r="J288" s="39">
        <f>IF(Source!BC123&lt;&gt; 0, Source!BC123, 1)</f>
        <v>1</v>
      </c>
      <c r="K288" s="40">
        <f>Source!O123</f>
        <v>1406.09</v>
      </c>
      <c r="L288" s="41"/>
      <c r="S288">
        <f>ROUND((Source!FX123/100)*((ROUND(Source!CT123*Source!I123/IF(Source!BA123&lt;&gt; 0, Source!BA123, 1), 2)+ROUND(Source!CS123*Source!I123/IF(Source!BS123&lt;&gt; 0, Source!BS123, 1), 2))), 2)</f>
        <v>0</v>
      </c>
      <c r="T288">
        <f>Source!X123</f>
        <v>0</v>
      </c>
      <c r="U288">
        <f>ROUND((Source!FY123/100)*((ROUND(Source!CT123*Source!I123/IF(Source!BA123&lt;&gt; 0, Source!BA123, 1), 2)+ROUND(Source!CS123*Source!I123/IF(Source!BS123&lt;&gt; 0, Source!BS123, 1), 2))), 2)</f>
        <v>0</v>
      </c>
      <c r="V288">
        <f>Source!Y123</f>
        <v>0</v>
      </c>
      <c r="Y288">
        <f>IF(Source!BI123=3,H288, 0)</f>
        <v>0</v>
      </c>
    </row>
    <row r="289" spans="1:26" ht="15">
      <c r="G289" s="51">
        <f>ROUND(Source!CQ122*Source!I122/IF(Source!BC122&lt;&gt; 0, Source!BC122, 1), 2)+ROUND(Source!CT122*Source!I122/IF(Source!BA122&lt;&gt; 0, Source!BA122, 1), 2)+ROUND(Source!CR122*Source!I122/IF(Source!BB122&lt;&gt; 0, Source!BB122, 1), 2)+SUM(H285:H288)</f>
        <v>2039.4699999999998</v>
      </c>
      <c r="H289" s="51"/>
      <c r="J289" s="51">
        <f>Source!O122+SUM(K285:K288)</f>
        <v>2026.1899999999998</v>
      </c>
      <c r="K289" s="51"/>
      <c r="L289" s="32">
        <f>Source!U122</f>
        <v>3.4780799999999998</v>
      </c>
      <c r="O289" s="31">
        <f>G289</f>
        <v>2039.4699999999998</v>
      </c>
      <c r="P289" s="31">
        <f>J289</f>
        <v>2026.1899999999998</v>
      </c>
      <c r="Q289" s="31">
        <f>L289</f>
        <v>3.4780799999999998</v>
      </c>
      <c r="W289">
        <f>IF(Source!BI122&lt;=1,G289, 0)</f>
        <v>2039.4699999999998</v>
      </c>
      <c r="X289">
        <f>IF(Source!BI122=2,G289, 0)</f>
        <v>0</v>
      </c>
      <c r="Y289">
        <f>IF(Source!BI122=3,G289, 0)</f>
        <v>0</v>
      </c>
      <c r="Z289">
        <f>IF(Source!BI122=4,G289, 0)</f>
        <v>0</v>
      </c>
    </row>
    <row r="290" spans="1:26" ht="57">
      <c r="A290" s="20" t="str">
        <f>Source!E124</f>
        <v>29</v>
      </c>
      <c r="B290" s="21" t="str">
        <f>Source!F124</f>
        <v>22-02-008-2</v>
      </c>
      <c r="C290" s="18" t="str">
        <f>Source!G124</f>
        <v>Нанесение нормальной антикоррозионной изоляции из полимерных липких лент на стальные трубопроводы диаметром 75 мм</v>
      </c>
      <c r="D290" s="23" t="str">
        <f>Source!H124</f>
        <v>1 км трубопровода</v>
      </c>
      <c r="E290" s="22">
        <f>Source!I124</f>
        <v>3.2000000000000001E-2</v>
      </c>
      <c r="F290" s="25">
        <f>IF(Source!AK124&lt;&gt; 0, Source!AK124,Source!AL124 + Source!AM124 + Source!AO124)</f>
        <v>14002.83</v>
      </c>
      <c r="G290" s="24"/>
      <c r="H290" s="26"/>
      <c r="I290" s="24" t="str">
        <f>Source!BO124</f>
        <v/>
      </c>
      <c r="J290" s="24"/>
      <c r="K290" s="26"/>
      <c r="L290" s="27"/>
      <c r="S290">
        <f>ROUND((Source!FX124/100)*((ROUND(Source!CT124*Source!I124/IF(Source!BA124&lt;&gt; 0, Source!BA124, 1), 2)+ROUND(Source!CS124*Source!I124/IF(Source!BS124&lt;&gt; 0, Source!BS124, 1), 2))), 2)</f>
        <v>42.91</v>
      </c>
      <c r="T290">
        <f>Source!X124</f>
        <v>36.64</v>
      </c>
      <c r="U290">
        <f>ROUND((Source!FY124/100)*((ROUND(Source!CT124*Source!I124/IF(Source!BA124&lt;&gt; 0, Source!BA124, 1), 2)+ROUND(Source!CS124*Source!I124/IF(Source!BS124&lt;&gt; 0, Source!BS124, 1), 2))), 2)</f>
        <v>29.38</v>
      </c>
      <c r="V290">
        <f>Source!Y124</f>
        <v>23.44</v>
      </c>
    </row>
    <row r="291" spans="1:26" ht="14.25">
      <c r="A291" s="20"/>
      <c r="B291" s="21"/>
      <c r="C291" s="18" t="s">
        <v>1284</v>
      </c>
      <c r="D291" s="23"/>
      <c r="E291" s="22"/>
      <c r="F291" s="25">
        <f>Source!AO124</f>
        <v>966.41</v>
      </c>
      <c r="G291" s="24" t="str">
        <f>Source!DG124</f>
        <v/>
      </c>
      <c r="H291" s="26">
        <f>ROUND(Source!CT124*Source!I124/IF(Source!BA124&lt;&gt; 0, Source!BA124, 1), 2)</f>
        <v>30.93</v>
      </c>
      <c r="I291" s="24"/>
      <c r="J291" s="24">
        <f>IF(Source!BA124&lt;&gt; 0, Source!BA124, 1)</f>
        <v>1</v>
      </c>
      <c r="K291" s="26">
        <f>Source!S124</f>
        <v>30.93</v>
      </c>
      <c r="L291" s="27"/>
      <c r="R291">
        <f>H291</f>
        <v>30.93</v>
      </c>
    </row>
    <row r="292" spans="1:26" ht="14.25">
      <c r="A292" s="20"/>
      <c r="B292" s="21"/>
      <c r="C292" s="18" t="s">
        <v>58</v>
      </c>
      <c r="D292" s="23"/>
      <c r="E292" s="22"/>
      <c r="F292" s="25">
        <f>Source!AM124</f>
        <v>1093.6300000000001</v>
      </c>
      <c r="G292" s="24" t="str">
        <f>Source!DE124</f>
        <v/>
      </c>
      <c r="H292" s="26">
        <f>ROUND(Source!CR124*Source!I124/IF(Source!BB124&lt;&gt; 0, Source!BB124, 1), 2)</f>
        <v>35</v>
      </c>
      <c r="I292" s="24"/>
      <c r="J292" s="24">
        <f>IF(Source!BB124&lt;&gt; 0, Source!BB124, 1)</f>
        <v>1</v>
      </c>
      <c r="K292" s="26">
        <f>Source!Q124</f>
        <v>35</v>
      </c>
      <c r="L292" s="27"/>
    </row>
    <row r="293" spans="1:26" ht="14.25">
      <c r="A293" s="20"/>
      <c r="B293" s="21"/>
      <c r="C293" s="18" t="s">
        <v>1285</v>
      </c>
      <c r="D293" s="23"/>
      <c r="E293" s="22"/>
      <c r="F293" s="25">
        <f>Source!AN124</f>
        <v>65.150000000000006</v>
      </c>
      <c r="G293" s="24" t="str">
        <f>Source!DF124</f>
        <v/>
      </c>
      <c r="H293" s="26">
        <f>ROUND(Source!CS124*Source!I124/IF(Source!BS124&lt;&gt; 0, Source!BS124, 1), 2)</f>
        <v>2.08</v>
      </c>
      <c r="I293" s="24"/>
      <c r="J293" s="24">
        <f>IF(Source!BS124&lt;&gt; 0, Source!BS124, 1)</f>
        <v>1</v>
      </c>
      <c r="K293" s="26">
        <f>Source!R124</f>
        <v>2.08</v>
      </c>
      <c r="L293" s="27"/>
      <c r="R293">
        <f>H293</f>
        <v>2.08</v>
      </c>
    </row>
    <row r="294" spans="1:26" ht="14.25">
      <c r="A294" s="20"/>
      <c r="B294" s="21"/>
      <c r="C294" s="18" t="s">
        <v>1286</v>
      </c>
      <c r="D294" s="23"/>
      <c r="E294" s="22"/>
      <c r="F294" s="25">
        <f>Source!AL124</f>
        <v>11942.79</v>
      </c>
      <c r="G294" s="24" t="str">
        <f>Source!DD124</f>
        <v/>
      </c>
      <c r="H294" s="26">
        <f>ROUND(Source!CQ124*Source!I124/IF(Source!BC124&lt;&gt; 0, Source!BC124, 1), 2)</f>
        <v>382.17</v>
      </c>
      <c r="I294" s="24"/>
      <c r="J294" s="24">
        <f>IF(Source!BC124&lt;&gt; 0, Source!BC124, 1)</f>
        <v>1</v>
      </c>
      <c r="K294" s="26">
        <f>Source!P124</f>
        <v>382.17</v>
      </c>
      <c r="L294" s="27"/>
    </row>
    <row r="295" spans="1:26" ht="14.25">
      <c r="A295" s="20"/>
      <c r="B295" s="21"/>
      <c r="C295" s="18" t="s">
        <v>1287</v>
      </c>
      <c r="D295" s="23" t="s">
        <v>1288</v>
      </c>
      <c r="E295" s="22">
        <f>Source!BZ124</f>
        <v>130</v>
      </c>
      <c r="F295" s="28"/>
      <c r="G295" s="24"/>
      <c r="H295" s="26">
        <f>SUM(S290:S298)</f>
        <v>42.91</v>
      </c>
      <c r="I295" s="29" t="str">
        <f>CONCATENATE(Source!FX124, Source!FV124, "=")</f>
        <v>130*0,85=</v>
      </c>
      <c r="J295" s="18">
        <f>Source!AT124</f>
        <v>111</v>
      </c>
      <c r="K295" s="26">
        <f>SUM(T290:T298)</f>
        <v>36.64</v>
      </c>
      <c r="L295" s="27"/>
    </row>
    <row r="296" spans="1:26" ht="14.25">
      <c r="A296" s="20"/>
      <c r="B296" s="21"/>
      <c r="C296" s="18" t="s">
        <v>1289</v>
      </c>
      <c r="D296" s="23" t="s">
        <v>1288</v>
      </c>
      <c r="E296" s="22">
        <f>Source!CA124</f>
        <v>89</v>
      </c>
      <c r="F296" s="28"/>
      <c r="G296" s="24"/>
      <c r="H296" s="26">
        <f>SUM(U290:U298)</f>
        <v>29.38</v>
      </c>
      <c r="I296" s="29" t="str">
        <f>CONCATENATE(Source!FY124, Source!FW124, "=")</f>
        <v>89*0,8=</v>
      </c>
      <c r="J296" s="18">
        <f>Source!AU124</f>
        <v>71</v>
      </c>
      <c r="K296" s="26">
        <f>SUM(V290:V298)</f>
        <v>23.44</v>
      </c>
      <c r="L296" s="27"/>
    </row>
    <row r="297" spans="1:26" ht="14.25">
      <c r="A297" s="20"/>
      <c r="B297" s="21"/>
      <c r="C297" s="18" t="s">
        <v>1290</v>
      </c>
      <c r="D297" s="23" t="s">
        <v>1291</v>
      </c>
      <c r="E297" s="22">
        <f>Source!AQ124</f>
        <v>101.62</v>
      </c>
      <c r="F297" s="25"/>
      <c r="G297" s="24" t="str">
        <f>Source!DI124</f>
        <v/>
      </c>
      <c r="H297" s="26"/>
      <c r="I297" s="24"/>
      <c r="J297" s="24"/>
      <c r="K297" s="26"/>
      <c r="L297" s="30">
        <f>Source!U124</f>
        <v>3.2518400000000001</v>
      </c>
    </row>
    <row r="298" spans="1:26" ht="28.5">
      <c r="A298" s="33" t="str">
        <f>Source!E125</f>
        <v>29,1</v>
      </c>
      <c r="B298" s="34" t="str">
        <f>Source!F125</f>
        <v>101-2737</v>
      </c>
      <c r="C298" s="35" t="str">
        <f>Source!G125</f>
        <v xml:space="preserve">Материал рулонный гидроизоляционный </v>
      </c>
      <c r="D298" s="36" t="str">
        <f>Source!H125</f>
        <v>м2</v>
      </c>
      <c r="E298" s="37">
        <f>Source!I125</f>
        <v>9.6</v>
      </c>
      <c r="F298" s="38">
        <f>Source!AK125</f>
        <v>104.62</v>
      </c>
      <c r="G298" s="39"/>
      <c r="H298" s="40">
        <f>ROUND(Source!CQ125*Source!I125/IF(Source!BC125&lt;&gt; 0, Source!BC125, 1), 2)+ROUND(Source!CR125*Source!I125/IF(Source!BB125&lt;&gt; 0, Source!BB125, 1), 2)+ROUND(Source!CT125*Source!I125/IF(Source!BA125&lt;&gt; 0, Source!BA125, 1), 2)</f>
        <v>1004.35</v>
      </c>
      <c r="I298" s="39"/>
      <c r="J298" s="39">
        <f>IF(Source!BC125&lt;&gt; 0, Source!BC125, 1)</f>
        <v>1</v>
      </c>
      <c r="K298" s="40">
        <f>Source!O125</f>
        <v>1004.35</v>
      </c>
      <c r="L298" s="41"/>
      <c r="S298">
        <f>ROUND((Source!FX125/100)*((ROUND(Source!CT125*Source!I125/IF(Source!BA125&lt;&gt; 0, Source!BA125, 1), 2)+ROUND(Source!CS125*Source!I125/IF(Source!BS125&lt;&gt; 0, Source!BS125, 1), 2))), 2)</f>
        <v>0</v>
      </c>
      <c r="T298">
        <f>Source!X125</f>
        <v>0</v>
      </c>
      <c r="U298">
        <f>ROUND((Source!FY125/100)*((ROUND(Source!CT125*Source!I125/IF(Source!BA125&lt;&gt; 0, Source!BA125, 1), 2)+ROUND(Source!CS125*Source!I125/IF(Source!BS125&lt;&gt; 0, Source!BS125, 1), 2))), 2)</f>
        <v>0</v>
      </c>
      <c r="V298">
        <f>Source!Y125</f>
        <v>0</v>
      </c>
      <c r="Y298">
        <f>IF(Source!BI125=3,H298, 0)</f>
        <v>0</v>
      </c>
    </row>
    <row r="299" spans="1:26" ht="15">
      <c r="G299" s="51">
        <f>ROUND(Source!CQ124*Source!I124/IF(Source!BC124&lt;&gt; 0, Source!BC124, 1), 2)+ROUND(Source!CT124*Source!I124/IF(Source!BA124&lt;&gt; 0, Source!BA124, 1), 2)+ROUND(Source!CR124*Source!I124/IF(Source!BB124&lt;&gt; 0, Source!BB124, 1), 2)+SUM(H295:H298)</f>
        <v>1524.7400000000002</v>
      </c>
      <c r="H299" s="51"/>
      <c r="J299" s="51">
        <f>Source!O124+SUM(K295:K298)</f>
        <v>1512.5300000000002</v>
      </c>
      <c r="K299" s="51"/>
      <c r="L299" s="32">
        <f>Source!U124</f>
        <v>3.2518400000000001</v>
      </c>
      <c r="O299" s="31">
        <f>G299</f>
        <v>1524.7400000000002</v>
      </c>
      <c r="P299" s="31">
        <f>J299</f>
        <v>1512.5300000000002</v>
      </c>
      <c r="Q299" s="31">
        <f>L299</f>
        <v>3.2518400000000001</v>
      </c>
      <c r="W299">
        <f>IF(Source!BI124&lt;=1,G299, 0)</f>
        <v>1524.7400000000002</v>
      </c>
      <c r="X299">
        <f>IF(Source!BI124=2,G299, 0)</f>
        <v>0</v>
      </c>
      <c r="Y299">
        <f>IF(Source!BI124=3,G299, 0)</f>
        <v>0</v>
      </c>
      <c r="Z299">
        <f>IF(Source!BI124=4,G299, 0)</f>
        <v>0</v>
      </c>
    </row>
    <row r="300" spans="1:26" ht="71.25">
      <c r="A300" s="20" t="str">
        <f>Source!E126</f>
        <v>30</v>
      </c>
      <c r="B300" s="21" t="str">
        <f>Source!F126</f>
        <v>20-01-002-4</v>
      </c>
      <c r="C300" s="18" t="str">
        <f>Source!G126</f>
        <v>Прокладка воздуховодов из листовой оцинкованной стали и алюминия класса П (плотные) толщиной 0,6 мм, диаметром до 250 мм</v>
      </c>
      <c r="D300" s="23" t="str">
        <f>Source!H126</f>
        <v>100 м2 поверхности воздуховодов</v>
      </c>
      <c r="E300" s="22">
        <f>Source!I126</f>
        <v>7.42</v>
      </c>
      <c r="F300" s="25">
        <f>IF(Source!AK126&lt;&gt; 0, Source!AK126,Source!AL126 + Source!AM126 + Source!AO126)</f>
        <v>3382.91</v>
      </c>
      <c r="G300" s="24"/>
      <c r="H300" s="26"/>
      <c r="I300" s="24" t="str">
        <f>Source!BO126</f>
        <v/>
      </c>
      <c r="J300" s="24"/>
      <c r="K300" s="26"/>
      <c r="L300" s="27"/>
      <c r="S300">
        <f>ROUND((Source!FX126/100)*((ROUND(Source!CT126*Source!I126/IF(Source!BA126&lt;&gt; 0, Source!BA126, 1), 2)+ROUND(Source!CS126*Source!I126/IF(Source!BS126&lt;&gt; 0, Source!BS126, 1), 2))), 2)</f>
        <v>14000.6</v>
      </c>
      <c r="T300">
        <f>Source!X126</f>
        <v>11922.39</v>
      </c>
      <c r="U300">
        <f>ROUND((Source!FY126/100)*((ROUND(Source!CT126*Source!I126/IF(Source!BA126&lt;&gt; 0, Source!BA126, 1), 2)+ROUND(Source!CS126*Source!I126/IF(Source!BS126&lt;&gt; 0, Source!BS126, 1), 2))), 2)</f>
        <v>9078.52</v>
      </c>
      <c r="V300">
        <f>Source!Y126</f>
        <v>7219.06</v>
      </c>
    </row>
    <row r="301" spans="1:26" ht="14.25">
      <c r="A301" s="20"/>
      <c r="B301" s="21"/>
      <c r="C301" s="18" t="s">
        <v>1284</v>
      </c>
      <c r="D301" s="23"/>
      <c r="E301" s="22"/>
      <c r="F301" s="25">
        <f>Source!AO126</f>
        <v>1467.1</v>
      </c>
      <c r="G301" s="24" t="str">
        <f>Source!DG126</f>
        <v/>
      </c>
      <c r="H301" s="26">
        <f>ROUND(Source!CT126*Source!I126/IF(Source!BA126&lt;&gt; 0, Source!BA126, 1), 2)</f>
        <v>10885.88</v>
      </c>
      <c r="I301" s="24"/>
      <c r="J301" s="24">
        <f>IF(Source!BA126&lt;&gt; 0, Source!BA126, 1)</f>
        <v>1</v>
      </c>
      <c r="K301" s="26">
        <f>Source!S126</f>
        <v>10885.88</v>
      </c>
      <c r="L301" s="27"/>
      <c r="R301">
        <f>H301</f>
        <v>10885.88</v>
      </c>
    </row>
    <row r="302" spans="1:26" ht="14.25">
      <c r="A302" s="20"/>
      <c r="B302" s="21"/>
      <c r="C302" s="18" t="s">
        <v>58</v>
      </c>
      <c r="D302" s="23"/>
      <c r="E302" s="22"/>
      <c r="F302" s="25">
        <f>Source!AM126</f>
        <v>145.07</v>
      </c>
      <c r="G302" s="24" t="str">
        <f>Source!DE126</f>
        <v/>
      </c>
      <c r="H302" s="26">
        <f>ROUND(Source!CR126*Source!I126/IF(Source!BB126&lt;&gt; 0, Source!BB126, 1), 2)</f>
        <v>1076.42</v>
      </c>
      <c r="I302" s="24"/>
      <c r="J302" s="24">
        <f>IF(Source!BB126&lt;&gt; 0, Source!BB126, 1)</f>
        <v>1</v>
      </c>
      <c r="K302" s="26">
        <f>Source!Q126</f>
        <v>1076.42</v>
      </c>
      <c r="L302" s="27"/>
    </row>
    <row r="303" spans="1:26" ht="14.25">
      <c r="A303" s="20"/>
      <c r="B303" s="21"/>
      <c r="C303" s="18" t="s">
        <v>1285</v>
      </c>
      <c r="D303" s="23"/>
      <c r="E303" s="22"/>
      <c r="F303" s="25">
        <f>Source!AN126</f>
        <v>7.02</v>
      </c>
      <c r="G303" s="24" t="str">
        <f>Source!DF126</f>
        <v/>
      </c>
      <c r="H303" s="26">
        <f>ROUND(Source!CS126*Source!I126/IF(Source!BS126&lt;&gt; 0, Source!BS126, 1), 2)</f>
        <v>52.09</v>
      </c>
      <c r="I303" s="24"/>
      <c r="J303" s="24">
        <f>IF(Source!BS126&lt;&gt; 0, Source!BS126, 1)</f>
        <v>1</v>
      </c>
      <c r="K303" s="26">
        <f>Source!R126</f>
        <v>52.09</v>
      </c>
      <c r="L303" s="27"/>
      <c r="R303">
        <f>H303</f>
        <v>52.09</v>
      </c>
    </row>
    <row r="304" spans="1:26" ht="14.25">
      <c r="A304" s="20"/>
      <c r="B304" s="21"/>
      <c r="C304" s="18" t="s">
        <v>1286</v>
      </c>
      <c r="D304" s="23"/>
      <c r="E304" s="22"/>
      <c r="F304" s="25">
        <f>Source!AL126</f>
        <v>1770.74</v>
      </c>
      <c r="G304" s="24" t="str">
        <f>Source!DD126</f>
        <v/>
      </c>
      <c r="H304" s="26">
        <f>ROUND(Source!CQ126*Source!I126/IF(Source!BC126&lt;&gt; 0, Source!BC126, 1), 2)</f>
        <v>13138.89</v>
      </c>
      <c r="I304" s="24"/>
      <c r="J304" s="24">
        <f>IF(Source!BC126&lt;&gt; 0, Source!BC126, 1)</f>
        <v>1</v>
      </c>
      <c r="K304" s="26">
        <f>Source!P126</f>
        <v>13138.89</v>
      </c>
      <c r="L304" s="27"/>
    </row>
    <row r="305" spans="1:26" ht="14.25">
      <c r="A305" s="20"/>
      <c r="B305" s="21"/>
      <c r="C305" s="18" t="s">
        <v>1287</v>
      </c>
      <c r="D305" s="23" t="s">
        <v>1288</v>
      </c>
      <c r="E305" s="22">
        <f>Source!BZ126</f>
        <v>128</v>
      </c>
      <c r="F305" s="28"/>
      <c r="G305" s="24"/>
      <c r="H305" s="26">
        <f>SUM(S300:S309)</f>
        <v>14000.6</v>
      </c>
      <c r="I305" s="29" t="str">
        <f>CONCATENATE(Source!FX126, Source!FV126, "=")</f>
        <v>128*0,85=</v>
      </c>
      <c r="J305" s="18">
        <f>Source!AT126</f>
        <v>109</v>
      </c>
      <c r="K305" s="26">
        <f>SUM(T300:T309)</f>
        <v>11922.39</v>
      </c>
      <c r="L305" s="27"/>
    </row>
    <row r="306" spans="1:26" ht="14.25">
      <c r="A306" s="20"/>
      <c r="B306" s="21"/>
      <c r="C306" s="18" t="s">
        <v>1289</v>
      </c>
      <c r="D306" s="23" t="s">
        <v>1288</v>
      </c>
      <c r="E306" s="22">
        <f>Source!CA126</f>
        <v>83</v>
      </c>
      <c r="F306" s="28"/>
      <c r="G306" s="24"/>
      <c r="H306" s="26">
        <f>SUM(U300:U309)</f>
        <v>9078.52</v>
      </c>
      <c r="I306" s="29" t="str">
        <f>CONCATENATE(Source!FY126, Source!FW126, "=")</f>
        <v>83*0,8=</v>
      </c>
      <c r="J306" s="18">
        <f>Source!AU126</f>
        <v>66</v>
      </c>
      <c r="K306" s="26">
        <f>SUM(V300:V309)</f>
        <v>7219.06</v>
      </c>
      <c r="L306" s="27"/>
    </row>
    <row r="307" spans="1:26" ht="14.25">
      <c r="A307" s="20"/>
      <c r="B307" s="21"/>
      <c r="C307" s="18" t="s">
        <v>1290</v>
      </c>
      <c r="D307" s="23" t="s">
        <v>1291</v>
      </c>
      <c r="E307" s="22">
        <f>Source!AQ126</f>
        <v>167.86</v>
      </c>
      <c r="F307" s="25"/>
      <c r="G307" s="24" t="str">
        <f>Source!DI126</f>
        <v/>
      </c>
      <c r="H307" s="26"/>
      <c r="I307" s="24"/>
      <c r="J307" s="24"/>
      <c r="K307" s="26"/>
      <c r="L307" s="30">
        <f>Source!U126</f>
        <v>1245.5212000000001</v>
      </c>
    </row>
    <row r="308" spans="1:26" ht="57">
      <c r="A308" s="20" t="str">
        <f>Source!E127</f>
        <v>30,1</v>
      </c>
      <c r="B308" s="21" t="str">
        <f>Source!F127</f>
        <v>301-4899</v>
      </c>
      <c r="C308" s="18" t="str">
        <f>Source!G127</f>
        <v>Изделия фасонные для воздуховодов из оцинкованной стали с шиной и уголками толщиной 0,55 мм, периметром 500 мм</v>
      </c>
      <c r="D308" s="23" t="str">
        <f>Source!H127</f>
        <v>м2</v>
      </c>
      <c r="E308" s="22">
        <f>Source!I127</f>
        <v>111.00000197999999</v>
      </c>
      <c r="F308" s="25">
        <f>Source!AK127</f>
        <v>185.53</v>
      </c>
      <c r="G308" s="24"/>
      <c r="H308" s="26">
        <f>ROUND(Source!CQ127*Source!I127/IF(Source!BC127&lt;&gt; 0, Source!BC127, 1), 2)+ROUND(Source!CR127*Source!I127/IF(Source!BB127&lt;&gt; 0, Source!BB127, 1), 2)+ROUND(Source!CT127*Source!I127/IF(Source!BA127&lt;&gt; 0, Source!BA127, 1), 2)</f>
        <v>20593.830000000002</v>
      </c>
      <c r="I308" s="24"/>
      <c r="J308" s="24">
        <f>IF(Source!BC127&lt;&gt; 0, Source!BC127, 1)</f>
        <v>1</v>
      </c>
      <c r="K308" s="26">
        <f>Source!O127</f>
        <v>20593.830000000002</v>
      </c>
      <c r="L308" s="27"/>
      <c r="S308">
        <f>ROUND((Source!FX127/100)*((ROUND(Source!CT127*Source!I127/IF(Source!BA127&lt;&gt; 0, Source!BA127, 1), 2)+ROUND(Source!CS127*Source!I127/IF(Source!BS127&lt;&gt; 0, Source!BS127, 1), 2))), 2)</f>
        <v>0</v>
      </c>
      <c r="T308">
        <f>Source!X127</f>
        <v>0</v>
      </c>
      <c r="U308">
        <f>ROUND((Source!FY127/100)*((ROUND(Source!CT127*Source!I127/IF(Source!BA127&lt;&gt; 0, Source!BA127, 1), 2)+ROUND(Source!CS127*Source!I127/IF(Source!BS127&lt;&gt; 0, Source!BS127, 1), 2))), 2)</f>
        <v>0</v>
      </c>
      <c r="V308">
        <f>Source!Y127</f>
        <v>0</v>
      </c>
      <c r="Y308">
        <f>IF(Source!BI127=3,H308, 0)</f>
        <v>0</v>
      </c>
    </row>
    <row r="309" spans="1:26" ht="42.75">
      <c r="A309" s="33" t="str">
        <f>Source!E128</f>
        <v>30,2</v>
      </c>
      <c r="B309" s="34" t="str">
        <f>Source!F128</f>
        <v>301-8151</v>
      </c>
      <c r="C309" s="35" t="str">
        <f>Source!G128</f>
        <v>Воздуховоды звукопоглощающие теплоизолированные гибкие диаметром 254 мм</v>
      </c>
      <c r="D309" s="36" t="str">
        <f>Source!H128</f>
        <v>м2</v>
      </c>
      <c r="E309" s="37">
        <f>Source!I128</f>
        <v>742</v>
      </c>
      <c r="F309" s="38">
        <f>Source!AK128</f>
        <v>218.54</v>
      </c>
      <c r="G309" s="39"/>
      <c r="H309" s="40">
        <f>ROUND(Source!CQ128*Source!I128/IF(Source!BC128&lt;&gt; 0, Source!BC128, 1), 2)+ROUND(Source!CR128*Source!I128/IF(Source!BB128&lt;&gt; 0, Source!BB128, 1), 2)+ROUND(Source!CT128*Source!I128/IF(Source!BA128&lt;&gt; 0, Source!BA128, 1), 2)</f>
        <v>162156.68</v>
      </c>
      <c r="I309" s="39"/>
      <c r="J309" s="39">
        <f>IF(Source!BC128&lt;&gt; 0, Source!BC128, 1)</f>
        <v>1</v>
      </c>
      <c r="K309" s="40">
        <f>Source!O128</f>
        <v>162156.68</v>
      </c>
      <c r="L309" s="41"/>
      <c r="S309">
        <f>ROUND((Source!FX128/100)*((ROUND(Source!CT128*Source!I128/IF(Source!BA128&lt;&gt; 0, Source!BA128, 1), 2)+ROUND(Source!CS128*Source!I128/IF(Source!BS128&lt;&gt; 0, Source!BS128, 1), 2))), 2)</f>
        <v>0</v>
      </c>
      <c r="T309">
        <f>Source!X128</f>
        <v>0</v>
      </c>
      <c r="U309">
        <f>ROUND((Source!FY128/100)*((ROUND(Source!CT128*Source!I128/IF(Source!BA128&lt;&gt; 0, Source!BA128, 1), 2)+ROUND(Source!CS128*Source!I128/IF(Source!BS128&lt;&gt; 0, Source!BS128, 1), 2))), 2)</f>
        <v>0</v>
      </c>
      <c r="V309">
        <f>Source!Y128</f>
        <v>0</v>
      </c>
      <c r="Y309">
        <f>IF(Source!BI128=3,H309, 0)</f>
        <v>0</v>
      </c>
    </row>
    <row r="310" spans="1:26" ht="15">
      <c r="G310" s="51">
        <f>ROUND(Source!CQ126*Source!I126/IF(Source!BC126&lt;&gt; 0, Source!BC126, 1), 2)+ROUND(Source!CT126*Source!I126/IF(Source!BA126&lt;&gt; 0, Source!BA126, 1), 2)+ROUND(Source!CR126*Source!I126/IF(Source!BB126&lt;&gt; 0, Source!BB126, 1), 2)+SUM(H305:H309)</f>
        <v>230930.82</v>
      </c>
      <c r="H310" s="51"/>
      <c r="J310" s="51">
        <f>Source!O126+SUM(K305:K309)</f>
        <v>226993.15</v>
      </c>
      <c r="K310" s="51"/>
      <c r="L310" s="32">
        <f>Source!U126</f>
        <v>1245.5212000000001</v>
      </c>
      <c r="O310" s="31">
        <f>G310</f>
        <v>230930.82</v>
      </c>
      <c r="P310" s="31">
        <f>J310</f>
        <v>226993.15</v>
      </c>
      <c r="Q310" s="31">
        <f>L310</f>
        <v>1245.5212000000001</v>
      </c>
      <c r="W310">
        <f>IF(Source!BI126&lt;=1,G310, 0)</f>
        <v>230930.82</v>
      </c>
      <c r="X310">
        <f>IF(Source!BI126=2,G310, 0)</f>
        <v>0</v>
      </c>
      <c r="Y310">
        <f>IF(Source!BI126=3,G310, 0)</f>
        <v>0</v>
      </c>
      <c r="Z310">
        <f>IF(Source!BI126=4,G310, 0)</f>
        <v>0</v>
      </c>
    </row>
    <row r="311" spans="1:26" ht="28.5">
      <c r="A311" s="20" t="str">
        <f>Source!E129</f>
        <v>31</v>
      </c>
      <c r="B311" s="21" t="str">
        <f>Source!F129</f>
        <v>20-02-002-1</v>
      </c>
      <c r="C311" s="18" t="str">
        <f>Source!G129</f>
        <v>Установка решеток жалюзийных площадью в свету до 0,5 м2</v>
      </c>
      <c r="D311" s="23" t="str">
        <f>Source!H129</f>
        <v>1 решетка</v>
      </c>
      <c r="E311" s="22">
        <f>Source!I129</f>
        <v>62</v>
      </c>
      <c r="F311" s="25">
        <f>IF(Source!AK129&lt;&gt; 0, Source!AK129,Source!AL129 + Source!AM129 + Source!AO129)</f>
        <v>19.559999999999999</v>
      </c>
      <c r="G311" s="24"/>
      <c r="H311" s="26"/>
      <c r="I311" s="24" t="str">
        <f>Source!BO129</f>
        <v/>
      </c>
      <c r="J311" s="24"/>
      <c r="K311" s="26"/>
      <c r="L311" s="27"/>
      <c r="S311">
        <f>ROUND((Source!FX129/100)*((ROUND(Source!CT129*Source!I129/IF(Source!BA129&lt;&gt; 0, Source!BA129, 1), 2)+ROUND(Source!CS129*Source!I129/IF(Source!BS129&lt;&gt; 0, Source!BS129, 1), 2))), 2)</f>
        <v>1039.6199999999999</v>
      </c>
      <c r="T311">
        <f>Source!X129</f>
        <v>885.3</v>
      </c>
      <c r="U311">
        <f>ROUND((Source!FY129/100)*((ROUND(Source!CT129*Source!I129/IF(Source!BA129&lt;&gt; 0, Source!BA129, 1), 2)+ROUND(Source!CS129*Source!I129/IF(Source!BS129&lt;&gt; 0, Source!BS129, 1), 2))), 2)</f>
        <v>674.13</v>
      </c>
      <c r="V311">
        <f>Source!Y129</f>
        <v>536.04999999999995</v>
      </c>
    </row>
    <row r="312" spans="1:26" ht="14.25">
      <c r="A312" s="20"/>
      <c r="B312" s="21"/>
      <c r="C312" s="18" t="s">
        <v>1284</v>
      </c>
      <c r="D312" s="23"/>
      <c r="E312" s="22"/>
      <c r="F312" s="25">
        <f>Source!AO129</f>
        <v>13.1</v>
      </c>
      <c r="G312" s="24" t="str">
        <f>Source!DG129</f>
        <v/>
      </c>
      <c r="H312" s="26">
        <f>ROUND(Source!CT129*Source!I129/IF(Source!BA129&lt;&gt; 0, Source!BA129, 1), 2)</f>
        <v>812.2</v>
      </c>
      <c r="I312" s="24"/>
      <c r="J312" s="24">
        <f>IF(Source!BA129&lt;&gt; 0, Source!BA129, 1)</f>
        <v>1</v>
      </c>
      <c r="K312" s="26">
        <f>Source!S129</f>
        <v>812.2</v>
      </c>
      <c r="L312" s="27"/>
      <c r="R312">
        <f>H312</f>
        <v>812.2</v>
      </c>
    </row>
    <row r="313" spans="1:26" ht="14.25">
      <c r="A313" s="20"/>
      <c r="B313" s="21"/>
      <c r="C313" s="18" t="s">
        <v>58</v>
      </c>
      <c r="D313" s="23"/>
      <c r="E313" s="22"/>
      <c r="F313" s="25">
        <f>Source!AM129</f>
        <v>2.37</v>
      </c>
      <c r="G313" s="24" t="str">
        <f>Source!DE129</f>
        <v/>
      </c>
      <c r="H313" s="26">
        <f>ROUND(Source!CR129*Source!I129/IF(Source!BB129&lt;&gt; 0, Source!BB129, 1), 2)</f>
        <v>146.94</v>
      </c>
      <c r="I313" s="24"/>
      <c r="J313" s="24">
        <f>IF(Source!BB129&lt;&gt; 0, Source!BB129, 1)</f>
        <v>1</v>
      </c>
      <c r="K313" s="26">
        <f>Source!Q129</f>
        <v>146.94</v>
      </c>
      <c r="L313" s="27"/>
    </row>
    <row r="314" spans="1:26" ht="14.25">
      <c r="A314" s="20"/>
      <c r="B314" s="21"/>
      <c r="C314" s="18" t="s">
        <v>1286</v>
      </c>
      <c r="D314" s="23"/>
      <c r="E314" s="22"/>
      <c r="F314" s="25">
        <f>Source!AL129</f>
        <v>4.09</v>
      </c>
      <c r="G314" s="24" t="str">
        <f>Source!DD129</f>
        <v/>
      </c>
      <c r="H314" s="26">
        <f>ROUND(Source!CQ129*Source!I129/IF(Source!BC129&lt;&gt; 0, Source!BC129, 1), 2)</f>
        <v>253.58</v>
      </c>
      <c r="I314" s="24"/>
      <c r="J314" s="24">
        <f>IF(Source!BC129&lt;&gt; 0, Source!BC129, 1)</f>
        <v>1</v>
      </c>
      <c r="K314" s="26">
        <f>Source!P129</f>
        <v>253.58</v>
      </c>
      <c r="L314" s="27"/>
    </row>
    <row r="315" spans="1:26" ht="14.25">
      <c r="A315" s="20"/>
      <c r="B315" s="21"/>
      <c r="C315" s="18" t="s">
        <v>1287</v>
      </c>
      <c r="D315" s="23" t="s">
        <v>1288</v>
      </c>
      <c r="E315" s="22">
        <f>Source!BZ129</f>
        <v>128</v>
      </c>
      <c r="F315" s="28"/>
      <c r="G315" s="24"/>
      <c r="H315" s="26">
        <f>SUM(S311:S318)</f>
        <v>1039.6199999999999</v>
      </c>
      <c r="I315" s="29" t="str">
        <f>CONCATENATE(Source!FX129, Source!FV129, "=")</f>
        <v>128*0,85=</v>
      </c>
      <c r="J315" s="18">
        <f>Source!AT129</f>
        <v>109</v>
      </c>
      <c r="K315" s="26">
        <f>SUM(T311:T318)</f>
        <v>885.3</v>
      </c>
      <c r="L315" s="27"/>
    </row>
    <row r="316" spans="1:26" ht="14.25">
      <c r="A316" s="20"/>
      <c r="B316" s="21"/>
      <c r="C316" s="18" t="s">
        <v>1289</v>
      </c>
      <c r="D316" s="23" t="s">
        <v>1288</v>
      </c>
      <c r="E316" s="22">
        <f>Source!CA129</f>
        <v>83</v>
      </c>
      <c r="F316" s="28"/>
      <c r="G316" s="24"/>
      <c r="H316" s="26">
        <f>SUM(U311:U318)</f>
        <v>674.13</v>
      </c>
      <c r="I316" s="29" t="str">
        <f>CONCATENATE(Source!FY129, Source!FW129, "=")</f>
        <v>83*0,8=</v>
      </c>
      <c r="J316" s="18">
        <f>Source!AU129</f>
        <v>66</v>
      </c>
      <c r="K316" s="26">
        <f>SUM(V311:V318)</f>
        <v>536.04999999999995</v>
      </c>
      <c r="L316" s="27"/>
    </row>
    <row r="317" spans="1:26" ht="14.25">
      <c r="A317" s="20"/>
      <c r="B317" s="21"/>
      <c r="C317" s="18" t="s">
        <v>1290</v>
      </c>
      <c r="D317" s="23" t="s">
        <v>1291</v>
      </c>
      <c r="E317" s="22">
        <f>Source!AQ129</f>
        <v>1.46</v>
      </c>
      <c r="F317" s="25"/>
      <c r="G317" s="24" t="str">
        <f>Source!DI129</f>
        <v/>
      </c>
      <c r="H317" s="26"/>
      <c r="I317" s="24"/>
      <c r="J317" s="24"/>
      <c r="K317" s="26"/>
      <c r="L317" s="30">
        <f>Source!U129</f>
        <v>90.52</v>
      </c>
    </row>
    <row r="318" spans="1:26" ht="28.5">
      <c r="A318" s="33" t="str">
        <f>Source!E130</f>
        <v>31,1</v>
      </c>
      <c r="B318" s="34" t="str">
        <f>Source!F130</f>
        <v>301-2664</v>
      </c>
      <c r="C318" s="35" t="str">
        <f>Source!G130</f>
        <v>Решетки потолочные алюминиевые  типа 4 АПР, размером 600х600 мм</v>
      </c>
      <c r="D318" s="36" t="str">
        <f>Source!H130</f>
        <v>шт.</v>
      </c>
      <c r="E318" s="37">
        <f>Source!I130</f>
        <v>62</v>
      </c>
      <c r="F318" s="38">
        <f>Source!AK130</f>
        <v>1581.2</v>
      </c>
      <c r="G318" s="39"/>
      <c r="H318" s="40">
        <f>ROUND(Source!CQ130*Source!I130/IF(Source!BC130&lt;&gt; 0, Source!BC130, 1), 2)+ROUND(Source!CR130*Source!I130/IF(Source!BB130&lt;&gt; 0, Source!BB130, 1), 2)+ROUND(Source!CT130*Source!I130/IF(Source!BA130&lt;&gt; 0, Source!BA130, 1), 2)</f>
        <v>98034.4</v>
      </c>
      <c r="I318" s="39"/>
      <c r="J318" s="39">
        <f>IF(Source!BC130&lt;&gt; 0, Source!BC130, 1)</f>
        <v>1</v>
      </c>
      <c r="K318" s="40">
        <f>Source!O130</f>
        <v>98034.4</v>
      </c>
      <c r="L318" s="41"/>
      <c r="S318">
        <f>ROUND((Source!FX130/100)*((ROUND(Source!CT130*Source!I130/IF(Source!BA130&lt;&gt; 0, Source!BA130, 1), 2)+ROUND(Source!CS130*Source!I130/IF(Source!BS130&lt;&gt; 0, Source!BS130, 1), 2))), 2)</f>
        <v>0</v>
      </c>
      <c r="T318">
        <f>Source!X130</f>
        <v>0</v>
      </c>
      <c r="U318">
        <f>ROUND((Source!FY130/100)*((ROUND(Source!CT130*Source!I130/IF(Source!BA130&lt;&gt; 0, Source!BA130, 1), 2)+ROUND(Source!CS130*Source!I130/IF(Source!BS130&lt;&gt; 0, Source!BS130, 1), 2))), 2)</f>
        <v>0</v>
      </c>
      <c r="V318">
        <f>Source!Y130</f>
        <v>0</v>
      </c>
      <c r="Y318">
        <f>IF(Source!BI130=3,H318, 0)</f>
        <v>0</v>
      </c>
    </row>
    <row r="319" spans="1:26" ht="15">
      <c r="G319" s="51">
        <f>ROUND(Source!CQ129*Source!I129/IF(Source!BC129&lt;&gt; 0, Source!BC129, 1), 2)+ROUND(Source!CT129*Source!I129/IF(Source!BA129&lt;&gt; 0, Source!BA129, 1), 2)+ROUND(Source!CR129*Source!I129/IF(Source!BB129&lt;&gt; 0, Source!BB129, 1), 2)+SUM(H315:H318)</f>
        <v>100960.87</v>
      </c>
      <c r="H319" s="51"/>
      <c r="J319" s="51">
        <f>Source!O129+SUM(K315:K318)</f>
        <v>100668.47</v>
      </c>
      <c r="K319" s="51"/>
      <c r="L319" s="32">
        <f>Source!U129</f>
        <v>90.52</v>
      </c>
      <c r="O319" s="31">
        <f>G319</f>
        <v>100960.87</v>
      </c>
      <c r="P319" s="31">
        <f>J319</f>
        <v>100668.47</v>
      </c>
      <c r="Q319" s="31">
        <f>L319</f>
        <v>90.52</v>
      </c>
      <c r="W319">
        <f>IF(Source!BI129&lt;=1,G319, 0)</f>
        <v>100960.87</v>
      </c>
      <c r="X319">
        <f>IF(Source!BI129=2,G319, 0)</f>
        <v>0</v>
      </c>
      <c r="Y319">
        <f>IF(Source!BI129=3,G319, 0)</f>
        <v>0</v>
      </c>
      <c r="Z319">
        <f>IF(Source!BI129=4,G319, 0)</f>
        <v>0</v>
      </c>
    </row>
    <row r="320" spans="1:26" ht="42.75">
      <c r="A320" s="20" t="str">
        <f>Source!E131</f>
        <v>32</v>
      </c>
      <c r="B320" s="21" t="str">
        <f>Source!F131</f>
        <v>м12-01-163-1</v>
      </c>
      <c r="C320" s="18" t="str">
        <f>Source!G131</f>
        <v>Трубопровод из винипластовых труб с применением готовых деталей, диаметр труб наружный 20-50 мм</v>
      </c>
      <c r="D320" s="23" t="str">
        <f>Source!H131</f>
        <v>10 м</v>
      </c>
      <c r="E320" s="22">
        <f>Source!I131</f>
        <v>9.1</v>
      </c>
      <c r="F320" s="25">
        <f>IF(Source!AK131&lt;&gt; 0, Source!AK131,Source!AL131 + Source!AM131 + Source!AO131)</f>
        <v>132.43</v>
      </c>
      <c r="G320" s="24"/>
      <c r="H320" s="26"/>
      <c r="I320" s="24" t="str">
        <f>Source!BO131</f>
        <v/>
      </c>
      <c r="J320" s="24"/>
      <c r="K320" s="26"/>
      <c r="L320" s="27"/>
      <c r="S320">
        <f>ROUND((Source!FX131/100)*((ROUND(Source!CT131*Source!I131/IF(Source!BA131&lt;&gt; 0, Source!BA131, 1), 2)+ROUND(Source!CS131*Source!I131/IF(Source!BS131&lt;&gt; 0, Source!BS131, 1), 2))), 2)</f>
        <v>764.4</v>
      </c>
      <c r="T320">
        <f>Source!X131</f>
        <v>649.74</v>
      </c>
      <c r="U320">
        <f>ROUND((Source!FY131/100)*((ROUND(Source!CT131*Source!I131/IF(Source!BA131&lt;&gt; 0, Source!BA131, 1), 2)+ROUND(Source!CS131*Source!I131/IF(Source!BS131&lt;&gt; 0, Source!BS131, 1), 2))), 2)</f>
        <v>573.29999999999995</v>
      </c>
      <c r="V320">
        <f>Source!Y131</f>
        <v>458.64</v>
      </c>
    </row>
    <row r="321" spans="1:26" ht="14.25">
      <c r="A321" s="20"/>
      <c r="B321" s="21"/>
      <c r="C321" s="18" t="s">
        <v>1284</v>
      </c>
      <c r="D321" s="23"/>
      <c r="E321" s="22"/>
      <c r="F321" s="25">
        <f>Source!AO131</f>
        <v>104.86</v>
      </c>
      <c r="G321" s="24" t="str">
        <f>Source!DG131</f>
        <v/>
      </c>
      <c r="H321" s="26">
        <f>ROUND(Source!CT131*Source!I131/IF(Source!BA131&lt;&gt; 0, Source!BA131, 1), 2)</f>
        <v>954.23</v>
      </c>
      <c r="I321" s="24"/>
      <c r="J321" s="24">
        <f>IF(Source!BA131&lt;&gt; 0, Source!BA131, 1)</f>
        <v>1</v>
      </c>
      <c r="K321" s="26">
        <f>Source!S131</f>
        <v>954.23</v>
      </c>
      <c r="L321" s="27"/>
      <c r="R321">
        <f>H321</f>
        <v>954.23</v>
      </c>
    </row>
    <row r="322" spans="1:26" ht="14.25">
      <c r="A322" s="20"/>
      <c r="B322" s="21"/>
      <c r="C322" s="18" t="s">
        <v>58</v>
      </c>
      <c r="D322" s="23"/>
      <c r="E322" s="22"/>
      <c r="F322" s="25">
        <f>Source!AM131</f>
        <v>21.51</v>
      </c>
      <c r="G322" s="24" t="str">
        <f>Source!DE131</f>
        <v/>
      </c>
      <c r="H322" s="26">
        <f>ROUND(Source!CR131*Source!I131/IF(Source!BB131&lt;&gt; 0, Source!BB131, 1), 2)</f>
        <v>195.74</v>
      </c>
      <c r="I322" s="24"/>
      <c r="J322" s="24">
        <f>IF(Source!BB131&lt;&gt; 0, Source!BB131, 1)</f>
        <v>1</v>
      </c>
      <c r="K322" s="26">
        <f>Source!Q131</f>
        <v>195.74</v>
      </c>
      <c r="L322" s="27"/>
    </row>
    <row r="323" spans="1:26" ht="14.25">
      <c r="A323" s="20"/>
      <c r="B323" s="21"/>
      <c r="C323" s="18" t="s">
        <v>1285</v>
      </c>
      <c r="D323" s="23"/>
      <c r="E323" s="22"/>
      <c r="F323" s="25">
        <f>Source!AN131</f>
        <v>0.14000000000000001</v>
      </c>
      <c r="G323" s="24" t="str">
        <f>Source!DF131</f>
        <v/>
      </c>
      <c r="H323" s="26">
        <f>ROUND(Source!CS131*Source!I131/IF(Source!BS131&lt;&gt; 0, Source!BS131, 1), 2)</f>
        <v>1.27</v>
      </c>
      <c r="I323" s="24"/>
      <c r="J323" s="24">
        <f>IF(Source!BS131&lt;&gt; 0, Source!BS131, 1)</f>
        <v>1</v>
      </c>
      <c r="K323" s="26">
        <f>Source!R131</f>
        <v>1.27</v>
      </c>
      <c r="L323" s="27"/>
      <c r="R323">
        <f>H323</f>
        <v>1.27</v>
      </c>
    </row>
    <row r="324" spans="1:26" ht="14.25">
      <c r="A324" s="20"/>
      <c r="B324" s="21"/>
      <c r="C324" s="18" t="s">
        <v>1286</v>
      </c>
      <c r="D324" s="23"/>
      <c r="E324" s="22"/>
      <c r="F324" s="25">
        <f>Source!AL131</f>
        <v>6.06</v>
      </c>
      <c r="G324" s="24" t="str">
        <f>Source!DD131</f>
        <v/>
      </c>
      <c r="H324" s="26">
        <f>ROUND(Source!CQ131*Source!I131/IF(Source!BC131&lt;&gt; 0, Source!BC131, 1), 2)</f>
        <v>55.15</v>
      </c>
      <c r="I324" s="24"/>
      <c r="J324" s="24">
        <f>IF(Source!BC131&lt;&gt; 0, Source!BC131, 1)</f>
        <v>1</v>
      </c>
      <c r="K324" s="26">
        <f>Source!P131</f>
        <v>55.15</v>
      </c>
      <c r="L324" s="27"/>
    </row>
    <row r="325" spans="1:26" ht="14.25">
      <c r="A325" s="20"/>
      <c r="B325" s="21"/>
      <c r="C325" s="18" t="s">
        <v>1287</v>
      </c>
      <c r="D325" s="23" t="s">
        <v>1288</v>
      </c>
      <c r="E325" s="22">
        <f>Source!BZ131</f>
        <v>80</v>
      </c>
      <c r="F325" s="28"/>
      <c r="G325" s="24"/>
      <c r="H325" s="26">
        <f>SUM(S320:S332)</f>
        <v>764.4</v>
      </c>
      <c r="I325" s="29" t="str">
        <f>CONCATENATE(Source!FX131, Source!FV131, "=")</f>
        <v>80*0,85=</v>
      </c>
      <c r="J325" s="18">
        <f>Source!AT131</f>
        <v>68</v>
      </c>
      <c r="K325" s="26">
        <f>SUM(T320:T332)</f>
        <v>649.74</v>
      </c>
      <c r="L325" s="27"/>
    </row>
    <row r="326" spans="1:26" ht="14.25">
      <c r="A326" s="20"/>
      <c r="B326" s="21"/>
      <c r="C326" s="18" t="s">
        <v>1289</v>
      </c>
      <c r="D326" s="23" t="s">
        <v>1288</v>
      </c>
      <c r="E326" s="22">
        <f>Source!CA131</f>
        <v>60</v>
      </c>
      <c r="F326" s="28"/>
      <c r="G326" s="24"/>
      <c r="H326" s="26">
        <f>SUM(U320:U332)</f>
        <v>573.29999999999995</v>
      </c>
      <c r="I326" s="29" t="str">
        <f>CONCATENATE(Source!FY131, Source!FW131, "=")</f>
        <v>60*0,8=</v>
      </c>
      <c r="J326" s="18">
        <f>Source!AU131</f>
        <v>48</v>
      </c>
      <c r="K326" s="26">
        <f>SUM(V320:V332)</f>
        <v>458.64</v>
      </c>
      <c r="L326" s="27"/>
    </row>
    <row r="327" spans="1:26" ht="14.25">
      <c r="A327" s="20"/>
      <c r="B327" s="21"/>
      <c r="C327" s="18" t="s">
        <v>1290</v>
      </c>
      <c r="D327" s="23" t="s">
        <v>1291</v>
      </c>
      <c r="E327" s="22">
        <f>Source!AQ131</f>
        <v>10.9</v>
      </c>
      <c r="F327" s="25"/>
      <c r="G327" s="24" t="str">
        <f>Source!DI131</f>
        <v/>
      </c>
      <c r="H327" s="26"/>
      <c r="I327" s="24"/>
      <c r="J327" s="24"/>
      <c r="K327" s="26"/>
      <c r="L327" s="30">
        <f>Source!U131</f>
        <v>99.19</v>
      </c>
    </row>
    <row r="328" spans="1:26" ht="85.5">
      <c r="A328" s="20" t="str">
        <f>Source!E132</f>
        <v>32,1</v>
      </c>
      <c r="B328" s="21" t="str">
        <f>Source!F132</f>
        <v>302-3354</v>
      </c>
      <c r="C328" s="18" t="str">
        <f>Source!G132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328" s="23" t="str">
        <f>Source!H132</f>
        <v>м</v>
      </c>
      <c r="E328" s="22">
        <f>Source!I132</f>
        <v>17</v>
      </c>
      <c r="F328" s="25">
        <f>Source!AK132</f>
        <v>18.55</v>
      </c>
      <c r="G328" s="24"/>
      <c r="H328" s="26">
        <f>ROUND(Source!CQ132*Source!I132/IF(Source!BC132&lt;&gt; 0, Source!BC132, 1), 2)+ROUND(Source!CR132*Source!I132/IF(Source!BB132&lt;&gt; 0, Source!BB132, 1), 2)+ROUND(Source!CT132*Source!I132/IF(Source!BA132&lt;&gt; 0, Source!BA132, 1), 2)</f>
        <v>315.35000000000002</v>
      </c>
      <c r="I328" s="24"/>
      <c r="J328" s="24">
        <f>IF(Source!BC132&lt;&gt; 0, Source!BC132, 1)</f>
        <v>1</v>
      </c>
      <c r="K328" s="26">
        <f>Source!O132</f>
        <v>315.35000000000002</v>
      </c>
      <c r="L328" s="27"/>
      <c r="S328">
        <f>ROUND((Source!FX132/100)*((ROUND(Source!CT132*Source!I132/IF(Source!BA132&lt;&gt; 0, Source!BA132, 1), 2)+ROUND(Source!CS132*Source!I132/IF(Source!BS132&lt;&gt; 0, Source!BS132, 1), 2))), 2)</f>
        <v>0</v>
      </c>
      <c r="T328">
        <f>Source!X132</f>
        <v>0</v>
      </c>
      <c r="U328">
        <f>ROUND((Source!FY132/100)*((ROUND(Source!CT132*Source!I132/IF(Source!BA132&lt;&gt; 0, Source!BA132, 1), 2)+ROUND(Source!CS132*Source!I132/IF(Source!BS132&lt;&gt; 0, Source!BS132, 1), 2))), 2)</f>
        <v>0</v>
      </c>
      <c r="V328">
        <f>Source!Y132</f>
        <v>0</v>
      </c>
      <c r="Y328">
        <f>IF(Source!BI132=3,H328, 0)</f>
        <v>0</v>
      </c>
    </row>
    <row r="329" spans="1:26" ht="85.5">
      <c r="A329" s="20" t="str">
        <f>Source!E133</f>
        <v>32,2</v>
      </c>
      <c r="B329" s="21" t="str">
        <f>Source!F133</f>
        <v>302-3355</v>
      </c>
      <c r="C329" s="18" t="str">
        <f>Source!G133</f>
        <v>Трубопроводы напорные из полипропилена PPRS с гильзами и креплениями для холодного и горячего водоснабжения PN10 SDR 11, диаметром 25 мм, толщина стенки 2,3 мм</v>
      </c>
      <c r="D329" s="23" t="str">
        <f>Source!H133</f>
        <v>м</v>
      </c>
      <c r="E329" s="22">
        <f>Source!I133</f>
        <v>39</v>
      </c>
      <c r="F329" s="25">
        <f>Source!AK133</f>
        <v>24.96</v>
      </c>
      <c r="G329" s="24"/>
      <c r="H329" s="26">
        <f>ROUND(Source!CQ133*Source!I133/IF(Source!BC133&lt;&gt; 0, Source!BC133, 1), 2)+ROUND(Source!CR133*Source!I133/IF(Source!BB133&lt;&gt; 0, Source!BB133, 1), 2)+ROUND(Source!CT133*Source!I133/IF(Source!BA133&lt;&gt; 0, Source!BA133, 1), 2)</f>
        <v>973.44</v>
      </c>
      <c r="I329" s="24"/>
      <c r="J329" s="24">
        <f>IF(Source!BC133&lt;&gt; 0, Source!BC133, 1)</f>
        <v>1</v>
      </c>
      <c r="K329" s="26">
        <f>Source!O133</f>
        <v>973.44</v>
      </c>
      <c r="L329" s="27"/>
      <c r="S329">
        <f>ROUND((Source!FX133/100)*((ROUND(Source!CT133*Source!I133/IF(Source!BA133&lt;&gt; 0, Source!BA133, 1), 2)+ROUND(Source!CS133*Source!I133/IF(Source!BS133&lt;&gt; 0, Source!BS133, 1), 2))), 2)</f>
        <v>0</v>
      </c>
      <c r="T329">
        <f>Source!X133</f>
        <v>0</v>
      </c>
      <c r="U329">
        <f>ROUND((Source!FY133/100)*((ROUND(Source!CT133*Source!I133/IF(Source!BA133&lt;&gt; 0, Source!BA133, 1), 2)+ROUND(Source!CS133*Source!I133/IF(Source!BS133&lt;&gt; 0, Source!BS133, 1), 2))), 2)</f>
        <v>0</v>
      </c>
      <c r="V329">
        <f>Source!Y133</f>
        <v>0</v>
      </c>
      <c r="Y329">
        <f>IF(Source!BI133=3,H329, 0)</f>
        <v>0</v>
      </c>
    </row>
    <row r="330" spans="1:26" ht="85.5">
      <c r="A330" s="20" t="str">
        <f>Source!E134</f>
        <v>32,3</v>
      </c>
      <c r="B330" s="21" t="str">
        <f>Source!F134</f>
        <v>302-3356</v>
      </c>
      <c r="C330" s="18" t="str">
        <f>Source!G134</f>
        <v>Трубопроводы напорные из полипропилена PPRS с гильзами и креплениями для холодного и горячего водоснабжения PN10 SDR 11, диаметром 32 мм, толщина стенки 2,9 мм</v>
      </c>
      <c r="D330" s="23" t="str">
        <f>Source!H134</f>
        <v>м</v>
      </c>
      <c r="E330" s="22">
        <f>Source!I134</f>
        <v>17</v>
      </c>
      <c r="F330" s="25">
        <f>Source!AK134</f>
        <v>26.68</v>
      </c>
      <c r="G330" s="24"/>
      <c r="H330" s="26">
        <f>ROUND(Source!CQ134*Source!I134/IF(Source!BC134&lt;&gt; 0, Source!BC134, 1), 2)+ROUND(Source!CR134*Source!I134/IF(Source!BB134&lt;&gt; 0, Source!BB134, 1), 2)+ROUND(Source!CT134*Source!I134/IF(Source!BA134&lt;&gt; 0, Source!BA134, 1), 2)</f>
        <v>453.56</v>
      </c>
      <c r="I330" s="24"/>
      <c r="J330" s="24">
        <f>IF(Source!BC134&lt;&gt; 0, Source!BC134, 1)</f>
        <v>1</v>
      </c>
      <c r="K330" s="26">
        <f>Source!O134</f>
        <v>453.56</v>
      </c>
      <c r="L330" s="27"/>
      <c r="S330">
        <f>ROUND((Source!FX134/100)*((ROUND(Source!CT134*Source!I134/IF(Source!BA134&lt;&gt; 0, Source!BA134, 1), 2)+ROUND(Source!CS134*Source!I134/IF(Source!BS134&lt;&gt; 0, Source!BS134, 1), 2))), 2)</f>
        <v>0</v>
      </c>
      <c r="T330">
        <f>Source!X134</f>
        <v>0</v>
      </c>
      <c r="U330">
        <f>ROUND((Source!FY134/100)*((ROUND(Source!CT134*Source!I134/IF(Source!BA134&lt;&gt; 0, Source!BA134, 1), 2)+ROUND(Source!CS134*Source!I134/IF(Source!BS134&lt;&gt; 0, Source!BS134, 1), 2))), 2)</f>
        <v>0</v>
      </c>
      <c r="V330">
        <f>Source!Y134</f>
        <v>0</v>
      </c>
      <c r="Y330">
        <f>IF(Source!BI134=3,H330, 0)</f>
        <v>0</v>
      </c>
    </row>
    <row r="331" spans="1:26" ht="85.5">
      <c r="A331" s="20" t="str">
        <f>Source!E135</f>
        <v>32,4</v>
      </c>
      <c r="B331" s="21" t="str">
        <f>Source!F135</f>
        <v>302-3357</v>
      </c>
      <c r="C331" s="18" t="str">
        <f>Source!G135</f>
        <v>Трубопроводы напорные из полипропилена PPRS с гильзами и креплениями для холодного и горячего водоснабжения PN10 SDR 11, диаметром 40 мм, толщина стенки 3,7 мм</v>
      </c>
      <c r="D331" s="23" t="str">
        <f>Source!H135</f>
        <v>м</v>
      </c>
      <c r="E331" s="22">
        <f>Source!I135</f>
        <v>11.000000000000002</v>
      </c>
      <c r="F331" s="25">
        <f>Source!AK135</f>
        <v>39.56</v>
      </c>
      <c r="G331" s="24"/>
      <c r="H331" s="26">
        <f>ROUND(Source!CQ135*Source!I135/IF(Source!BC135&lt;&gt; 0, Source!BC135, 1), 2)+ROUND(Source!CR135*Source!I135/IF(Source!BB135&lt;&gt; 0, Source!BB135, 1), 2)+ROUND(Source!CT135*Source!I135/IF(Source!BA135&lt;&gt; 0, Source!BA135, 1), 2)</f>
        <v>435.16</v>
      </c>
      <c r="I331" s="24"/>
      <c r="J331" s="24">
        <f>IF(Source!BC135&lt;&gt; 0, Source!BC135, 1)</f>
        <v>1</v>
      </c>
      <c r="K331" s="26">
        <f>Source!O135</f>
        <v>435.16</v>
      </c>
      <c r="L331" s="27"/>
      <c r="S331">
        <f>ROUND((Source!FX135/100)*((ROUND(Source!CT135*Source!I135/IF(Source!BA135&lt;&gt; 0, Source!BA135, 1), 2)+ROUND(Source!CS135*Source!I135/IF(Source!BS135&lt;&gt; 0, Source!BS135, 1), 2))), 2)</f>
        <v>0</v>
      </c>
      <c r="T331">
        <f>Source!X135</f>
        <v>0</v>
      </c>
      <c r="U331">
        <f>ROUND((Source!FY135/100)*((ROUND(Source!CT135*Source!I135/IF(Source!BA135&lt;&gt; 0, Source!BA135, 1), 2)+ROUND(Source!CS135*Source!I135/IF(Source!BS135&lt;&gt; 0, Source!BS135, 1), 2))), 2)</f>
        <v>0</v>
      </c>
      <c r="V331">
        <f>Source!Y135</f>
        <v>0</v>
      </c>
      <c r="Y331">
        <f>IF(Source!BI135=3,H331, 0)</f>
        <v>0</v>
      </c>
    </row>
    <row r="332" spans="1:26" ht="85.5">
      <c r="A332" s="33" t="str">
        <f>Source!E136</f>
        <v>32,5</v>
      </c>
      <c r="B332" s="34" t="str">
        <f>Source!F136</f>
        <v>302-3358</v>
      </c>
      <c r="C332" s="35" t="str">
        <f>Source!G136</f>
        <v>Трубопроводы напорные из полипропилена PPRS с гильзами и креплениями для холодного и горячего водоснабжения PN10 SDR 11, диаметром 50 мм, толщина стенки 4,6 мм</v>
      </c>
      <c r="D332" s="36" t="str">
        <f>Source!H136</f>
        <v>м</v>
      </c>
      <c r="E332" s="37">
        <f>Source!I136</f>
        <v>7</v>
      </c>
      <c r="F332" s="38">
        <f>Source!AK136</f>
        <v>60.9</v>
      </c>
      <c r="G332" s="39"/>
      <c r="H332" s="40">
        <f>ROUND(Source!CQ136*Source!I136/IF(Source!BC136&lt;&gt; 0, Source!BC136, 1), 2)+ROUND(Source!CR136*Source!I136/IF(Source!BB136&lt;&gt; 0, Source!BB136, 1), 2)+ROUND(Source!CT136*Source!I136/IF(Source!BA136&lt;&gt; 0, Source!BA136, 1), 2)</f>
        <v>426.3</v>
      </c>
      <c r="I332" s="39"/>
      <c r="J332" s="39">
        <f>IF(Source!BC136&lt;&gt; 0, Source!BC136, 1)</f>
        <v>1</v>
      </c>
      <c r="K332" s="40">
        <f>Source!O136</f>
        <v>426.3</v>
      </c>
      <c r="L332" s="41"/>
      <c r="S332">
        <f>ROUND((Source!FX136/100)*((ROUND(Source!CT136*Source!I136/IF(Source!BA136&lt;&gt; 0, Source!BA136, 1), 2)+ROUND(Source!CS136*Source!I136/IF(Source!BS136&lt;&gt; 0, Source!BS136, 1), 2))), 2)</f>
        <v>0</v>
      </c>
      <c r="T332">
        <f>Source!X136</f>
        <v>0</v>
      </c>
      <c r="U332">
        <f>ROUND((Source!FY136/100)*((ROUND(Source!CT136*Source!I136/IF(Source!BA136&lt;&gt; 0, Source!BA136, 1), 2)+ROUND(Source!CS136*Source!I136/IF(Source!BS136&lt;&gt; 0, Source!BS136, 1), 2))), 2)</f>
        <v>0</v>
      </c>
      <c r="V332">
        <f>Source!Y136</f>
        <v>0</v>
      </c>
      <c r="Y332">
        <f>IF(Source!BI136=3,H332, 0)</f>
        <v>0</v>
      </c>
    </row>
    <row r="333" spans="1:26" ht="15">
      <c r="G333" s="51">
        <f>ROUND(Source!CQ131*Source!I131/IF(Source!BC131&lt;&gt; 0, Source!BC131, 1), 2)+ROUND(Source!CT131*Source!I131/IF(Source!BA131&lt;&gt; 0, Source!BA131, 1), 2)+ROUND(Source!CR131*Source!I131/IF(Source!BB131&lt;&gt; 0, Source!BB131, 1), 2)+SUM(H325:H332)</f>
        <v>5146.6299999999992</v>
      </c>
      <c r="H333" s="51"/>
      <c r="J333" s="51">
        <f>Source!O131+SUM(K325:K332)</f>
        <v>4917.3099999999995</v>
      </c>
      <c r="K333" s="51"/>
      <c r="L333" s="32">
        <f>Source!U131</f>
        <v>99.19</v>
      </c>
      <c r="O333" s="31">
        <f>G333</f>
        <v>5146.6299999999992</v>
      </c>
      <c r="P333" s="31">
        <f>J333</f>
        <v>4917.3099999999995</v>
      </c>
      <c r="Q333" s="31">
        <f>L333</f>
        <v>99.19</v>
      </c>
      <c r="W333">
        <f>IF(Source!BI131&lt;=1,G333, 0)</f>
        <v>0</v>
      </c>
      <c r="X333">
        <f>IF(Source!BI131=2,G333, 0)</f>
        <v>5146.6299999999992</v>
      </c>
      <c r="Y333">
        <f>IF(Source!BI131=3,G333, 0)</f>
        <v>0</v>
      </c>
      <c r="Z333">
        <f>IF(Source!BI131=4,G333, 0)</f>
        <v>0</v>
      </c>
    </row>
    <row r="334" spans="1:26" ht="42.75">
      <c r="A334" s="20" t="str">
        <f>Source!E137</f>
        <v>33</v>
      </c>
      <c r="B334" s="21" t="str">
        <f>Source!F137</f>
        <v>22-03-002-1</v>
      </c>
      <c r="C334" s="18" t="str">
        <f>Source!G137</f>
        <v>Установка полиэтиленовых фасонных частей отводов, колен, патрубков, переходов</v>
      </c>
      <c r="D334" s="23" t="str">
        <f>Source!H137</f>
        <v>10 фасонных частей</v>
      </c>
      <c r="E334" s="22">
        <f>Source!I137</f>
        <v>61.7</v>
      </c>
      <c r="F334" s="25">
        <f>IF(Source!AK137&lt;&gt; 0, Source!AK137,Source!AL137 + Source!AM137 + Source!AO137)</f>
        <v>388.35</v>
      </c>
      <c r="G334" s="24"/>
      <c r="H334" s="26"/>
      <c r="I334" s="24" t="str">
        <f>Source!BO137</f>
        <v/>
      </c>
      <c r="J334" s="24"/>
      <c r="K334" s="26"/>
      <c r="L334" s="27"/>
      <c r="S334">
        <f>ROUND((Source!FX137/100)*((ROUND(Source!CT137*Source!I137/IF(Source!BA137&lt;&gt; 0, Source!BA137, 1), 2)+ROUND(Source!CS137*Source!I137/IF(Source!BS137&lt;&gt; 0, Source!BS137, 1), 2))), 2)</f>
        <v>6318.95</v>
      </c>
      <c r="T334">
        <f>Source!X137</f>
        <v>5395.41</v>
      </c>
      <c r="U334">
        <f>ROUND((Source!FY137/100)*((ROUND(Source!CT137*Source!I137/IF(Source!BA137&lt;&gt; 0, Source!BA137, 1), 2)+ROUND(Source!CS137*Source!I137/IF(Source!BS137&lt;&gt; 0, Source!BS137, 1), 2))), 2)</f>
        <v>4326.05</v>
      </c>
      <c r="V334">
        <f>Source!Y137</f>
        <v>3451.12</v>
      </c>
    </row>
    <row r="335" spans="1:26" ht="14.25">
      <c r="A335" s="20"/>
      <c r="B335" s="21"/>
      <c r="C335" s="18" t="s">
        <v>1284</v>
      </c>
      <c r="D335" s="23"/>
      <c r="E335" s="22"/>
      <c r="F335" s="25">
        <f>Source!AO137</f>
        <v>43.54</v>
      </c>
      <c r="G335" s="24" t="str">
        <f>Source!DG137</f>
        <v/>
      </c>
      <c r="H335" s="26">
        <f>ROUND(Source!CT137*Source!I137/IF(Source!BA137&lt;&gt; 0, Source!BA137, 1), 2)</f>
        <v>2686.42</v>
      </c>
      <c r="I335" s="24"/>
      <c r="J335" s="24">
        <f>IF(Source!BA137&lt;&gt; 0, Source!BA137, 1)</f>
        <v>1</v>
      </c>
      <c r="K335" s="26">
        <f>Source!S137</f>
        <v>2686.42</v>
      </c>
      <c r="L335" s="27"/>
      <c r="R335">
        <f>H335</f>
        <v>2686.42</v>
      </c>
    </row>
    <row r="336" spans="1:26" ht="14.25">
      <c r="A336" s="20"/>
      <c r="B336" s="21"/>
      <c r="C336" s="18" t="s">
        <v>58</v>
      </c>
      <c r="D336" s="23"/>
      <c r="E336" s="22"/>
      <c r="F336" s="25">
        <f>Source!AM137</f>
        <v>262.25</v>
      </c>
      <c r="G336" s="24" t="str">
        <f>Source!DE137</f>
        <v/>
      </c>
      <c r="H336" s="26">
        <f>ROUND(Source!CR137*Source!I137/IF(Source!BB137&lt;&gt; 0, Source!BB137, 1), 2)</f>
        <v>16180.83</v>
      </c>
      <c r="I336" s="24"/>
      <c r="J336" s="24">
        <f>IF(Source!BB137&lt;&gt; 0, Source!BB137, 1)</f>
        <v>1</v>
      </c>
      <c r="K336" s="26">
        <f>Source!Q137</f>
        <v>16180.83</v>
      </c>
      <c r="L336" s="27"/>
    </row>
    <row r="337" spans="1:26" ht="14.25">
      <c r="A337" s="20"/>
      <c r="B337" s="21"/>
      <c r="C337" s="18" t="s">
        <v>1285</v>
      </c>
      <c r="D337" s="23"/>
      <c r="E337" s="22"/>
      <c r="F337" s="25">
        <f>Source!AN137</f>
        <v>35.24</v>
      </c>
      <c r="G337" s="24" t="str">
        <f>Source!DF137</f>
        <v/>
      </c>
      <c r="H337" s="26">
        <f>ROUND(Source!CS137*Source!I137/IF(Source!BS137&lt;&gt; 0, Source!BS137, 1), 2)</f>
        <v>2174.31</v>
      </c>
      <c r="I337" s="24"/>
      <c r="J337" s="24">
        <f>IF(Source!BS137&lt;&gt; 0, Source!BS137, 1)</f>
        <v>1</v>
      </c>
      <c r="K337" s="26">
        <f>Source!R137</f>
        <v>2174.31</v>
      </c>
      <c r="L337" s="27"/>
      <c r="R337">
        <f>H337</f>
        <v>2174.31</v>
      </c>
    </row>
    <row r="338" spans="1:26" ht="14.25">
      <c r="A338" s="20"/>
      <c r="B338" s="21"/>
      <c r="C338" s="18" t="s">
        <v>1287</v>
      </c>
      <c r="D338" s="23" t="s">
        <v>1288</v>
      </c>
      <c r="E338" s="22">
        <f>Source!BZ137</f>
        <v>130</v>
      </c>
      <c r="F338" s="28"/>
      <c r="G338" s="24"/>
      <c r="H338" s="26">
        <f>SUM(S334:S347)</f>
        <v>6318.95</v>
      </c>
      <c r="I338" s="29" t="str">
        <f>CONCATENATE(Source!FX137, Source!FV137, "=")</f>
        <v>130*0,85=</v>
      </c>
      <c r="J338" s="18">
        <f>Source!AT137</f>
        <v>111</v>
      </c>
      <c r="K338" s="26">
        <f>SUM(T334:T347)</f>
        <v>5395.41</v>
      </c>
      <c r="L338" s="27"/>
    </row>
    <row r="339" spans="1:26" ht="14.25">
      <c r="A339" s="20"/>
      <c r="B339" s="21"/>
      <c r="C339" s="18" t="s">
        <v>1289</v>
      </c>
      <c r="D339" s="23" t="s">
        <v>1288</v>
      </c>
      <c r="E339" s="22">
        <f>Source!CA137</f>
        <v>89</v>
      </c>
      <c r="F339" s="28"/>
      <c r="G339" s="24"/>
      <c r="H339" s="26">
        <f>SUM(U334:U347)</f>
        <v>4326.05</v>
      </c>
      <c r="I339" s="29" t="str">
        <f>CONCATENATE(Source!FY137, Source!FW137, "=")</f>
        <v>89*0,8=</v>
      </c>
      <c r="J339" s="18">
        <f>Source!AU137</f>
        <v>71</v>
      </c>
      <c r="K339" s="26">
        <f>SUM(V334:V347)</f>
        <v>3451.12</v>
      </c>
      <c r="L339" s="27"/>
    </row>
    <row r="340" spans="1:26" ht="14.25">
      <c r="A340" s="20"/>
      <c r="B340" s="21"/>
      <c r="C340" s="18" t="s">
        <v>1290</v>
      </c>
      <c r="D340" s="23" t="s">
        <v>1291</v>
      </c>
      <c r="E340" s="22">
        <f>Source!AQ137</f>
        <v>4.8</v>
      </c>
      <c r="F340" s="25"/>
      <c r="G340" s="24" t="str">
        <f>Source!DI137</f>
        <v/>
      </c>
      <c r="H340" s="26"/>
      <c r="I340" s="24"/>
      <c r="J340" s="24"/>
      <c r="K340" s="26"/>
      <c r="L340" s="30">
        <f>Source!U137</f>
        <v>296.16000000000003</v>
      </c>
    </row>
    <row r="341" spans="1:26" ht="28.5">
      <c r="A341" s="20" t="str">
        <f>Source!E138</f>
        <v>33,1</v>
      </c>
      <c r="B341" s="21" t="str">
        <f>Source!F138</f>
        <v>507-5011</v>
      </c>
      <c r="C341" s="18" t="str">
        <f>Source!G138</f>
        <v>Муфта полипропиленовая соединительная диаметром 50 мм</v>
      </c>
      <c r="D341" s="23" t="str">
        <f>Source!H138</f>
        <v>шт.</v>
      </c>
      <c r="E341" s="22">
        <f>Source!I138</f>
        <v>70</v>
      </c>
      <c r="F341" s="25">
        <f>Source!AK138</f>
        <v>4.51</v>
      </c>
      <c r="G341" s="24"/>
      <c r="H341" s="26">
        <f>ROUND(Source!CQ138*Source!I138/IF(Source!BC138&lt;&gt; 0, Source!BC138, 1), 2)+ROUND(Source!CR138*Source!I138/IF(Source!BB138&lt;&gt; 0, Source!BB138, 1), 2)+ROUND(Source!CT138*Source!I138/IF(Source!BA138&lt;&gt; 0, Source!BA138, 1), 2)</f>
        <v>315.7</v>
      </c>
      <c r="I341" s="24"/>
      <c r="J341" s="24">
        <f>IF(Source!BC138&lt;&gt; 0, Source!BC138, 1)</f>
        <v>1</v>
      </c>
      <c r="K341" s="26">
        <f>Source!O138</f>
        <v>315.7</v>
      </c>
      <c r="L341" s="27"/>
      <c r="S341">
        <f>ROUND((Source!FX138/100)*((ROUND(Source!CT138*Source!I138/IF(Source!BA138&lt;&gt; 0, Source!BA138, 1), 2)+ROUND(Source!CS138*Source!I138/IF(Source!BS138&lt;&gt; 0, Source!BS138, 1), 2))), 2)</f>
        <v>0</v>
      </c>
      <c r="T341">
        <f>Source!X138</f>
        <v>0</v>
      </c>
      <c r="U341">
        <f>ROUND((Source!FY138/100)*((ROUND(Source!CT138*Source!I138/IF(Source!BA138&lt;&gt; 0, Source!BA138, 1), 2)+ROUND(Source!CS138*Source!I138/IF(Source!BS138&lt;&gt; 0, Source!BS138, 1), 2))), 2)</f>
        <v>0</v>
      </c>
      <c r="V341">
        <f>Source!Y138</f>
        <v>0</v>
      </c>
      <c r="Y341">
        <f>IF(Source!BI138=3,H341, 0)</f>
        <v>0</v>
      </c>
    </row>
    <row r="342" spans="1:26" ht="28.5">
      <c r="A342" s="20" t="str">
        <f>Source!E139</f>
        <v>33,2</v>
      </c>
      <c r="B342" s="21" t="str">
        <f>Source!F139</f>
        <v>507-5009</v>
      </c>
      <c r="C342" s="18" t="str">
        <f>Source!G139</f>
        <v>Муфта полипропиленовая соединительная диаметром 32 мм</v>
      </c>
      <c r="D342" s="23" t="str">
        <f>Source!H139</f>
        <v>шт.</v>
      </c>
      <c r="E342" s="22">
        <f>Source!I139</f>
        <v>120</v>
      </c>
      <c r="F342" s="25">
        <f>Source!AK139</f>
        <v>1.29</v>
      </c>
      <c r="G342" s="24"/>
      <c r="H342" s="26">
        <f>ROUND(Source!CQ139*Source!I139/IF(Source!BC139&lt;&gt; 0, Source!BC139, 1), 2)+ROUND(Source!CR139*Source!I139/IF(Source!BB139&lt;&gt; 0, Source!BB139, 1), 2)+ROUND(Source!CT139*Source!I139/IF(Source!BA139&lt;&gt; 0, Source!BA139, 1), 2)</f>
        <v>154.80000000000001</v>
      </c>
      <c r="I342" s="24"/>
      <c r="J342" s="24">
        <f>IF(Source!BC139&lt;&gt; 0, Source!BC139, 1)</f>
        <v>1</v>
      </c>
      <c r="K342" s="26">
        <f>Source!O139</f>
        <v>154.80000000000001</v>
      </c>
      <c r="L342" s="27"/>
      <c r="S342">
        <f>ROUND((Source!FX139/100)*((ROUND(Source!CT139*Source!I139/IF(Source!BA139&lt;&gt; 0, Source!BA139, 1), 2)+ROUND(Source!CS139*Source!I139/IF(Source!BS139&lt;&gt; 0, Source!BS139, 1), 2))), 2)</f>
        <v>0</v>
      </c>
      <c r="T342">
        <f>Source!X139</f>
        <v>0</v>
      </c>
      <c r="U342">
        <f>ROUND((Source!FY139/100)*((ROUND(Source!CT139*Source!I139/IF(Source!BA139&lt;&gt; 0, Source!BA139, 1), 2)+ROUND(Source!CS139*Source!I139/IF(Source!BS139&lt;&gt; 0, Source!BS139, 1), 2))), 2)</f>
        <v>0</v>
      </c>
      <c r="V342">
        <f>Source!Y139</f>
        <v>0</v>
      </c>
      <c r="Y342">
        <f>IF(Source!BI139=3,H342, 0)</f>
        <v>0</v>
      </c>
    </row>
    <row r="343" spans="1:26" ht="28.5">
      <c r="A343" s="20" t="str">
        <f>Source!E140</f>
        <v>33,3</v>
      </c>
      <c r="B343" s="21" t="str">
        <f>Source!F140</f>
        <v>507-5008</v>
      </c>
      <c r="C343" s="18" t="str">
        <f>Source!G140</f>
        <v>Муфта полипропиленовая соединительная диаметром 25 мм</v>
      </c>
      <c r="D343" s="23" t="str">
        <f>Source!H140</f>
        <v>шт.</v>
      </c>
      <c r="E343" s="22">
        <f>Source!I140</f>
        <v>120</v>
      </c>
      <c r="F343" s="25">
        <f>Source!AK140</f>
        <v>0.94</v>
      </c>
      <c r="G343" s="24"/>
      <c r="H343" s="26">
        <f>ROUND(Source!CQ140*Source!I140/IF(Source!BC140&lt;&gt; 0, Source!BC140, 1), 2)+ROUND(Source!CR140*Source!I140/IF(Source!BB140&lt;&gt; 0, Source!BB140, 1), 2)+ROUND(Source!CT140*Source!I140/IF(Source!BA140&lt;&gt; 0, Source!BA140, 1), 2)</f>
        <v>112.8</v>
      </c>
      <c r="I343" s="24"/>
      <c r="J343" s="24">
        <f>IF(Source!BC140&lt;&gt; 0, Source!BC140, 1)</f>
        <v>1</v>
      </c>
      <c r="K343" s="26">
        <f>Source!O140</f>
        <v>112.8</v>
      </c>
      <c r="L343" s="27"/>
      <c r="S343">
        <f>ROUND((Source!FX140/100)*((ROUND(Source!CT140*Source!I140/IF(Source!BA140&lt;&gt; 0, Source!BA140, 1), 2)+ROUND(Source!CS140*Source!I140/IF(Source!BS140&lt;&gt; 0, Source!BS140, 1), 2))), 2)</f>
        <v>0</v>
      </c>
      <c r="T343">
        <f>Source!X140</f>
        <v>0</v>
      </c>
      <c r="U343">
        <f>ROUND((Source!FY140/100)*((ROUND(Source!CT140*Source!I140/IF(Source!BA140&lt;&gt; 0, Source!BA140, 1), 2)+ROUND(Source!CS140*Source!I140/IF(Source!BS140&lt;&gt; 0, Source!BS140, 1), 2))), 2)</f>
        <v>0</v>
      </c>
      <c r="V343">
        <f>Source!Y140</f>
        <v>0</v>
      </c>
      <c r="Y343">
        <f>IF(Source!BI140=3,H343, 0)</f>
        <v>0</v>
      </c>
    </row>
    <row r="344" spans="1:26" ht="42.75">
      <c r="A344" s="20" t="str">
        <f>Source!E141</f>
        <v>33,4</v>
      </c>
      <c r="B344" s="21" t="str">
        <f>Source!F141</f>
        <v>507-5050</v>
      </c>
      <c r="C344" s="18" t="str">
        <f>Source!G141</f>
        <v>Муфта полипропиленовая комбинированная, с наружной резьбой, под ключ диаметром 32х1"</v>
      </c>
      <c r="D344" s="23" t="str">
        <f>Source!H141</f>
        <v>шт.</v>
      </c>
      <c r="E344" s="22">
        <f>Source!I141</f>
        <v>60</v>
      </c>
      <c r="F344" s="25">
        <f>Source!AK141</f>
        <v>23.25</v>
      </c>
      <c r="G344" s="24"/>
      <c r="H344" s="26">
        <f>ROUND(Source!CQ141*Source!I141/IF(Source!BC141&lt;&gt; 0, Source!BC141, 1), 2)+ROUND(Source!CR141*Source!I141/IF(Source!BB141&lt;&gt; 0, Source!BB141, 1), 2)+ROUND(Source!CT141*Source!I141/IF(Source!BA141&lt;&gt; 0, Source!BA141, 1), 2)</f>
        <v>1395</v>
      </c>
      <c r="I344" s="24"/>
      <c r="J344" s="24">
        <f>IF(Source!BC141&lt;&gt; 0, Source!BC141, 1)</f>
        <v>1</v>
      </c>
      <c r="K344" s="26">
        <f>Source!O141</f>
        <v>1395</v>
      </c>
      <c r="L344" s="27"/>
      <c r="S344">
        <f>ROUND((Source!FX141/100)*((ROUND(Source!CT141*Source!I141/IF(Source!BA141&lt;&gt; 0, Source!BA141, 1), 2)+ROUND(Source!CS141*Source!I141/IF(Source!BS141&lt;&gt; 0, Source!BS141, 1), 2))), 2)</f>
        <v>0</v>
      </c>
      <c r="T344">
        <f>Source!X141</f>
        <v>0</v>
      </c>
      <c r="U344">
        <f>ROUND((Source!FY141/100)*((ROUND(Source!CT141*Source!I141/IF(Source!BA141&lt;&gt; 0, Source!BA141, 1), 2)+ROUND(Source!CS141*Source!I141/IF(Source!BS141&lt;&gt; 0, Source!BS141, 1), 2))), 2)</f>
        <v>0</v>
      </c>
      <c r="V344">
        <f>Source!Y141</f>
        <v>0</v>
      </c>
      <c r="Y344">
        <f>IF(Source!BI141=3,H344, 0)</f>
        <v>0</v>
      </c>
    </row>
    <row r="345" spans="1:26" ht="28.5">
      <c r="A345" s="20" t="str">
        <f>Source!E142</f>
        <v>33,5</v>
      </c>
      <c r="B345" s="21" t="str">
        <f>Source!F142</f>
        <v>507-3176</v>
      </c>
      <c r="C345" s="18" t="str">
        <f>Source!G142</f>
        <v>Угольник 90 град. полипропиленовый диаметром 50 мм</v>
      </c>
      <c r="D345" s="23" t="str">
        <f>Source!H142</f>
        <v>шт.</v>
      </c>
      <c r="E345" s="22">
        <f>Source!I142</f>
        <v>42</v>
      </c>
      <c r="F345" s="25">
        <f>Source!AK142</f>
        <v>11.27</v>
      </c>
      <c r="G345" s="24"/>
      <c r="H345" s="26">
        <f>ROUND(Source!CQ142*Source!I142/IF(Source!BC142&lt;&gt; 0, Source!BC142, 1), 2)+ROUND(Source!CR142*Source!I142/IF(Source!BB142&lt;&gt; 0, Source!BB142, 1), 2)+ROUND(Source!CT142*Source!I142/IF(Source!BA142&lt;&gt; 0, Source!BA142, 1), 2)</f>
        <v>473.34</v>
      </c>
      <c r="I345" s="24"/>
      <c r="J345" s="24">
        <f>IF(Source!BC142&lt;&gt; 0, Source!BC142, 1)</f>
        <v>1</v>
      </c>
      <c r="K345" s="26">
        <f>Source!O142</f>
        <v>473.34</v>
      </c>
      <c r="L345" s="27"/>
      <c r="S345">
        <f>ROUND((Source!FX142/100)*((ROUND(Source!CT142*Source!I142/IF(Source!BA142&lt;&gt; 0, Source!BA142, 1), 2)+ROUND(Source!CS142*Source!I142/IF(Source!BS142&lt;&gt; 0, Source!BS142, 1), 2))), 2)</f>
        <v>0</v>
      </c>
      <c r="T345">
        <f>Source!X142</f>
        <v>0</v>
      </c>
      <c r="U345">
        <f>ROUND((Source!FY142/100)*((ROUND(Source!CT142*Source!I142/IF(Source!BA142&lt;&gt; 0, Source!BA142, 1), 2)+ROUND(Source!CS142*Source!I142/IF(Source!BS142&lt;&gt; 0, Source!BS142, 1), 2))), 2)</f>
        <v>0</v>
      </c>
      <c r="V345">
        <f>Source!Y142</f>
        <v>0</v>
      </c>
      <c r="Y345">
        <f>IF(Source!BI142=3,H345, 0)</f>
        <v>0</v>
      </c>
    </row>
    <row r="346" spans="1:26" ht="28.5">
      <c r="A346" s="20" t="str">
        <f>Source!E143</f>
        <v>33,6</v>
      </c>
      <c r="B346" s="21" t="str">
        <f>Source!F143</f>
        <v>507-5003</v>
      </c>
      <c r="C346" s="18" t="str">
        <f>Source!G143</f>
        <v>Угольник 90 град. полипропиленовый диаметром 32 мм</v>
      </c>
      <c r="D346" s="23" t="str">
        <f>Source!H143</f>
        <v>шт.</v>
      </c>
      <c r="E346" s="22">
        <f>Source!I143</f>
        <v>145</v>
      </c>
      <c r="F346" s="25">
        <f>Source!AK143</f>
        <v>3.61</v>
      </c>
      <c r="G346" s="24"/>
      <c r="H346" s="26">
        <f>ROUND(Source!CQ143*Source!I143/IF(Source!BC143&lt;&gt; 0, Source!BC143, 1), 2)+ROUND(Source!CR143*Source!I143/IF(Source!BB143&lt;&gt; 0, Source!BB143, 1), 2)+ROUND(Source!CT143*Source!I143/IF(Source!BA143&lt;&gt; 0, Source!BA143, 1), 2)</f>
        <v>523.45000000000005</v>
      </c>
      <c r="I346" s="24"/>
      <c r="J346" s="24">
        <f>IF(Source!BC143&lt;&gt; 0, Source!BC143, 1)</f>
        <v>1</v>
      </c>
      <c r="K346" s="26">
        <f>Source!O143</f>
        <v>523.45000000000005</v>
      </c>
      <c r="L346" s="27"/>
      <c r="S346">
        <f>ROUND((Source!FX143/100)*((ROUND(Source!CT143*Source!I143/IF(Source!BA143&lt;&gt; 0, Source!BA143, 1), 2)+ROUND(Source!CS143*Source!I143/IF(Source!BS143&lt;&gt; 0, Source!BS143, 1), 2))), 2)</f>
        <v>0</v>
      </c>
      <c r="T346">
        <f>Source!X143</f>
        <v>0</v>
      </c>
      <c r="U346">
        <f>ROUND((Source!FY143/100)*((ROUND(Source!CT143*Source!I143/IF(Source!BA143&lt;&gt; 0, Source!BA143, 1), 2)+ROUND(Source!CS143*Source!I143/IF(Source!BS143&lt;&gt; 0, Source!BS143, 1), 2))), 2)</f>
        <v>0</v>
      </c>
      <c r="V346">
        <f>Source!Y143</f>
        <v>0</v>
      </c>
      <c r="Y346">
        <f>IF(Source!BI143=3,H346, 0)</f>
        <v>0</v>
      </c>
    </row>
    <row r="347" spans="1:26" ht="14.25">
      <c r="A347" s="20" t="str">
        <f>Source!E144</f>
        <v>33,7</v>
      </c>
      <c r="B347" s="21" t="str">
        <f>Source!F144</f>
        <v>507-2631</v>
      </c>
      <c r="C347" s="18" t="str">
        <f>Source!G144</f>
        <v>Штуцер длиной 200 мм</v>
      </c>
      <c r="D347" s="23" t="str">
        <f>Source!H144</f>
        <v>шт.</v>
      </c>
      <c r="E347" s="22">
        <f>Source!I144</f>
        <v>60</v>
      </c>
      <c r="F347" s="25">
        <f>Source!AK144</f>
        <v>44.3</v>
      </c>
      <c r="G347" s="24"/>
      <c r="H347" s="26">
        <f>ROUND(Source!CQ144*Source!I144/IF(Source!BC144&lt;&gt; 0, Source!BC144, 1), 2)+ROUND(Source!CR144*Source!I144/IF(Source!BB144&lt;&gt; 0, Source!BB144, 1), 2)+ROUND(Source!CT144*Source!I144/IF(Source!BA144&lt;&gt; 0, Source!BA144, 1), 2)</f>
        <v>2658</v>
      </c>
      <c r="I347" s="24"/>
      <c r="J347" s="24">
        <f>IF(Source!BC144&lt;&gt; 0, Source!BC144, 1)</f>
        <v>1</v>
      </c>
      <c r="K347" s="26">
        <f>Source!O144</f>
        <v>2658</v>
      </c>
      <c r="L347" s="27"/>
      <c r="S347">
        <f>ROUND((Source!FX144/100)*((ROUND(Source!CT144*Source!I144/IF(Source!BA144&lt;&gt; 0, Source!BA144, 1), 2)+ROUND(Source!CS144*Source!I144/IF(Source!BS144&lt;&gt; 0, Source!BS144, 1), 2))), 2)</f>
        <v>0</v>
      </c>
      <c r="T347">
        <f>Source!X144</f>
        <v>0</v>
      </c>
      <c r="U347">
        <f>ROUND((Source!FY144/100)*((ROUND(Source!CT144*Source!I144/IF(Source!BA144&lt;&gt; 0, Source!BA144, 1), 2)+ROUND(Source!CS144*Source!I144/IF(Source!BS144&lt;&gt; 0, Source!BS144, 1), 2))), 2)</f>
        <v>0</v>
      </c>
      <c r="V347">
        <f>Source!Y144</f>
        <v>0</v>
      </c>
      <c r="Y347">
        <f>IF(Source!BI144=3,H347, 0)</f>
        <v>0</v>
      </c>
    </row>
    <row r="348" spans="1:26" ht="15">
      <c r="G348" s="51">
        <f>ROUND(Source!CQ137*Source!I137/IF(Source!BC137&lt;&gt; 0, Source!BC137, 1), 2)+ROUND(Source!CT137*Source!I137/IF(Source!BA137&lt;&gt; 0, Source!BA137, 1), 2)+ROUND(Source!CR137*Source!I137/IF(Source!BB137&lt;&gt; 0, Source!BB137, 1), 2)+SUM(H338:H347)</f>
        <v>40239.29</v>
      </c>
      <c r="H348" s="51"/>
      <c r="J348" s="51">
        <f>Source!O137+SUM(K338:K347)</f>
        <v>38440.82</v>
      </c>
      <c r="K348" s="51"/>
      <c r="L348" s="32">
        <f>Source!U137</f>
        <v>296.16000000000003</v>
      </c>
      <c r="O348" s="31">
        <f>G348</f>
        <v>40239.29</v>
      </c>
      <c r="P348" s="31">
        <f>J348</f>
        <v>38440.82</v>
      </c>
      <c r="Q348" s="31">
        <f>L348</f>
        <v>296.16000000000003</v>
      </c>
      <c r="W348">
        <f>IF(Source!BI137&lt;=1,G348, 0)</f>
        <v>40239.29</v>
      </c>
      <c r="X348">
        <f>IF(Source!BI137=2,G348, 0)</f>
        <v>0</v>
      </c>
      <c r="Y348">
        <f>IF(Source!BI137=3,G348, 0)</f>
        <v>0</v>
      </c>
      <c r="Z348">
        <f>IF(Source!BI137=4,G348, 0)</f>
        <v>0</v>
      </c>
    </row>
    <row r="349" spans="1:26" ht="42.75">
      <c r="A349" s="20" t="str">
        <f>Source!E146</f>
        <v>34</v>
      </c>
      <c r="B349" s="21" t="str">
        <f>Source!F146</f>
        <v>22-03-002-2</v>
      </c>
      <c r="C349" s="18" t="str">
        <f>Source!G146</f>
        <v>Установка полиэтиленовых фасонных частей тройников</v>
      </c>
      <c r="D349" s="23" t="str">
        <f>Source!H146</f>
        <v>10 фасонных частей</v>
      </c>
      <c r="E349" s="22">
        <f>Source!I146</f>
        <v>4.5</v>
      </c>
      <c r="F349" s="25">
        <f>IF(Source!AK146&lt;&gt; 0, Source!AK146,Source!AL146 + Source!AM146 + Source!AO146)</f>
        <v>824.96</v>
      </c>
      <c r="G349" s="24"/>
      <c r="H349" s="26"/>
      <c r="I349" s="24" t="str">
        <f>Source!BO146</f>
        <v/>
      </c>
      <c r="J349" s="24"/>
      <c r="K349" s="26"/>
      <c r="L349" s="27"/>
      <c r="S349">
        <f>ROUND((Source!FX146/100)*((ROUND(Source!CT146*Source!I146/IF(Source!BA146&lt;&gt; 0, Source!BA146, 1), 2)+ROUND(Source!CS146*Source!I146/IF(Source!BS146&lt;&gt; 0, Source!BS146, 1), 2))), 2)</f>
        <v>679.48</v>
      </c>
      <c r="T349">
        <f>Source!X146</f>
        <v>580.16999999999996</v>
      </c>
      <c r="U349">
        <f>ROUND((Source!FY146/100)*((ROUND(Source!CT146*Source!I146/IF(Source!BA146&lt;&gt; 0, Source!BA146, 1), 2)+ROUND(Source!CS146*Source!I146/IF(Source!BS146&lt;&gt; 0, Source!BS146, 1), 2))), 2)</f>
        <v>465.19</v>
      </c>
      <c r="V349">
        <f>Source!Y146</f>
        <v>371.1</v>
      </c>
    </row>
    <row r="350" spans="1:26" ht="14.25">
      <c r="A350" s="20"/>
      <c r="B350" s="21"/>
      <c r="C350" s="18" t="s">
        <v>1284</v>
      </c>
      <c r="D350" s="23"/>
      <c r="E350" s="22"/>
      <c r="F350" s="25">
        <f>Source!AO146</f>
        <v>64.31</v>
      </c>
      <c r="G350" s="24" t="str">
        <f>Source!DG146</f>
        <v/>
      </c>
      <c r="H350" s="26">
        <f>ROUND(Source!CT146*Source!I146/IF(Source!BA146&lt;&gt; 0, Source!BA146, 1), 2)</f>
        <v>289.39999999999998</v>
      </c>
      <c r="I350" s="24"/>
      <c r="J350" s="24">
        <f>IF(Source!BA146&lt;&gt; 0, Source!BA146, 1)</f>
        <v>1</v>
      </c>
      <c r="K350" s="26">
        <f>Source!S146</f>
        <v>289.39999999999998</v>
      </c>
      <c r="L350" s="27"/>
      <c r="R350">
        <f>H350</f>
        <v>289.39999999999998</v>
      </c>
    </row>
    <row r="351" spans="1:26" ht="14.25">
      <c r="A351" s="20"/>
      <c r="B351" s="21"/>
      <c r="C351" s="18" t="s">
        <v>58</v>
      </c>
      <c r="D351" s="23"/>
      <c r="E351" s="22"/>
      <c r="F351" s="25">
        <f>Source!AM146</f>
        <v>386.25</v>
      </c>
      <c r="G351" s="24" t="str">
        <f>Source!DE146</f>
        <v/>
      </c>
      <c r="H351" s="26">
        <f>ROUND(Source!CR146*Source!I146/IF(Source!BB146&lt;&gt; 0, Source!BB146, 1), 2)</f>
        <v>1738.13</v>
      </c>
      <c r="I351" s="24"/>
      <c r="J351" s="24">
        <f>IF(Source!BB146&lt;&gt; 0, Source!BB146, 1)</f>
        <v>1</v>
      </c>
      <c r="K351" s="26">
        <f>Source!Q146</f>
        <v>1738.13</v>
      </c>
      <c r="L351" s="27"/>
    </row>
    <row r="352" spans="1:26" ht="14.25">
      <c r="A352" s="20"/>
      <c r="B352" s="21"/>
      <c r="C352" s="18" t="s">
        <v>1285</v>
      </c>
      <c r="D352" s="23"/>
      <c r="E352" s="22"/>
      <c r="F352" s="25">
        <f>Source!AN146</f>
        <v>51.84</v>
      </c>
      <c r="G352" s="24" t="str">
        <f>Source!DF146</f>
        <v/>
      </c>
      <c r="H352" s="26">
        <f>ROUND(Source!CS146*Source!I146/IF(Source!BS146&lt;&gt; 0, Source!BS146, 1), 2)</f>
        <v>233.28</v>
      </c>
      <c r="I352" s="24"/>
      <c r="J352" s="24">
        <f>IF(Source!BS146&lt;&gt; 0, Source!BS146, 1)</f>
        <v>1</v>
      </c>
      <c r="K352" s="26">
        <f>Source!R146</f>
        <v>233.28</v>
      </c>
      <c r="L352" s="27"/>
      <c r="R352">
        <f>H352</f>
        <v>233.28</v>
      </c>
    </row>
    <row r="353" spans="1:26" ht="14.25">
      <c r="A353" s="20"/>
      <c r="B353" s="21"/>
      <c r="C353" s="18" t="s">
        <v>1287</v>
      </c>
      <c r="D353" s="23" t="s">
        <v>1288</v>
      </c>
      <c r="E353" s="22">
        <f>Source!BZ146</f>
        <v>130</v>
      </c>
      <c r="F353" s="28"/>
      <c r="G353" s="24"/>
      <c r="H353" s="26">
        <f>SUM(S349:S356)</f>
        <v>679.48</v>
      </c>
      <c r="I353" s="29" t="str">
        <f>CONCATENATE(Source!FX146, Source!FV146, "=")</f>
        <v>130*0,85=</v>
      </c>
      <c r="J353" s="18">
        <f>Source!AT146</f>
        <v>111</v>
      </c>
      <c r="K353" s="26">
        <f>SUM(T349:T356)</f>
        <v>580.16999999999996</v>
      </c>
      <c r="L353" s="27"/>
    </row>
    <row r="354" spans="1:26" ht="14.25">
      <c r="A354" s="20"/>
      <c r="B354" s="21"/>
      <c r="C354" s="18" t="s">
        <v>1289</v>
      </c>
      <c r="D354" s="23" t="s">
        <v>1288</v>
      </c>
      <c r="E354" s="22">
        <f>Source!CA146</f>
        <v>89</v>
      </c>
      <c r="F354" s="28"/>
      <c r="G354" s="24"/>
      <c r="H354" s="26">
        <f>SUM(U349:U356)</f>
        <v>465.19</v>
      </c>
      <c r="I354" s="29" t="str">
        <f>CONCATENATE(Source!FY146, Source!FW146, "=")</f>
        <v>89*0,8=</v>
      </c>
      <c r="J354" s="18">
        <f>Source!AU146</f>
        <v>71</v>
      </c>
      <c r="K354" s="26">
        <f>SUM(V349:V356)</f>
        <v>371.1</v>
      </c>
      <c r="L354" s="27"/>
    </row>
    <row r="355" spans="1:26" ht="14.25">
      <c r="A355" s="20"/>
      <c r="B355" s="21"/>
      <c r="C355" s="18" t="s">
        <v>1290</v>
      </c>
      <c r="D355" s="23" t="s">
        <v>1291</v>
      </c>
      <c r="E355" s="22">
        <f>Source!AQ146</f>
        <v>7.09</v>
      </c>
      <c r="F355" s="25"/>
      <c r="G355" s="24" t="str">
        <f>Source!DI146</f>
        <v/>
      </c>
      <c r="H355" s="26"/>
      <c r="I355" s="24"/>
      <c r="J355" s="24"/>
      <c r="K355" s="26"/>
      <c r="L355" s="30">
        <f>Source!U146</f>
        <v>31.905000000000001</v>
      </c>
    </row>
    <row r="356" spans="1:26" ht="28.5">
      <c r="A356" s="20" t="str">
        <f>Source!E147</f>
        <v>34,1</v>
      </c>
      <c r="B356" s="21" t="str">
        <f>Source!F147</f>
        <v>507-3307</v>
      </c>
      <c r="C356" s="18" t="str">
        <f>Source!G147</f>
        <v>Тройник полипропиленовый переходной диаметром 50х32х50 мм</v>
      </c>
      <c r="D356" s="23" t="str">
        <f>Source!H147</f>
        <v>шт.</v>
      </c>
      <c r="E356" s="22">
        <f>Source!I147</f>
        <v>45</v>
      </c>
      <c r="F356" s="25">
        <f>Source!AK147</f>
        <v>11.09</v>
      </c>
      <c r="G356" s="24"/>
      <c r="H356" s="26">
        <f>ROUND(Source!CQ147*Source!I147/IF(Source!BC147&lt;&gt; 0, Source!BC147, 1), 2)+ROUND(Source!CR147*Source!I147/IF(Source!BB147&lt;&gt; 0, Source!BB147, 1), 2)+ROUND(Source!CT147*Source!I147/IF(Source!BA147&lt;&gt; 0, Source!BA147, 1), 2)</f>
        <v>499.05</v>
      </c>
      <c r="I356" s="24"/>
      <c r="J356" s="24">
        <f>IF(Source!BC147&lt;&gt; 0, Source!BC147, 1)</f>
        <v>1</v>
      </c>
      <c r="K356" s="26">
        <f>Source!O147</f>
        <v>499.05</v>
      </c>
      <c r="L356" s="27"/>
      <c r="S356">
        <f>ROUND((Source!FX147/100)*((ROUND(Source!CT147*Source!I147/IF(Source!BA147&lt;&gt; 0, Source!BA147, 1), 2)+ROUND(Source!CS147*Source!I147/IF(Source!BS147&lt;&gt; 0, Source!BS147, 1), 2))), 2)</f>
        <v>0</v>
      </c>
      <c r="T356">
        <f>Source!X147</f>
        <v>0</v>
      </c>
      <c r="U356">
        <f>ROUND((Source!FY147/100)*((ROUND(Source!CT147*Source!I147/IF(Source!BA147&lt;&gt; 0, Source!BA147, 1), 2)+ROUND(Source!CS147*Source!I147/IF(Source!BS147&lt;&gt; 0, Source!BS147, 1), 2))), 2)</f>
        <v>0</v>
      </c>
      <c r="V356">
        <f>Source!Y147</f>
        <v>0</v>
      </c>
      <c r="Y356">
        <f>IF(Source!BI147=3,H356, 0)</f>
        <v>0</v>
      </c>
    </row>
    <row r="357" spans="1:26" ht="15">
      <c r="G357" s="51">
        <f>ROUND(Source!CQ146*Source!I146/IF(Source!BC146&lt;&gt; 0, Source!BC146, 1), 2)+ROUND(Source!CT146*Source!I146/IF(Source!BA146&lt;&gt; 0, Source!BA146, 1), 2)+ROUND(Source!CR146*Source!I146/IF(Source!BB146&lt;&gt; 0, Source!BB146, 1), 2)+SUM(H353:H356)</f>
        <v>5356.05</v>
      </c>
      <c r="H357" s="51"/>
      <c r="J357" s="51">
        <f>Source!O146+SUM(K353:K356)</f>
        <v>5162.6499999999996</v>
      </c>
      <c r="K357" s="51"/>
      <c r="L357" s="32">
        <f>Source!U146</f>
        <v>31.905000000000001</v>
      </c>
      <c r="O357" s="31">
        <f>G357</f>
        <v>5356.05</v>
      </c>
      <c r="P357" s="31">
        <f>J357</f>
        <v>5162.6499999999996</v>
      </c>
      <c r="Q357" s="31">
        <f>L357</f>
        <v>31.905000000000001</v>
      </c>
      <c r="W357">
        <f>IF(Source!BI146&lt;=1,G357, 0)</f>
        <v>5356.05</v>
      </c>
      <c r="X357">
        <f>IF(Source!BI146=2,G357, 0)</f>
        <v>0</v>
      </c>
      <c r="Y357">
        <f>IF(Source!BI146=3,G357, 0)</f>
        <v>0</v>
      </c>
      <c r="Z357">
        <f>IF(Source!BI146=4,G357, 0)</f>
        <v>0</v>
      </c>
    </row>
    <row r="358" spans="1:26" ht="28.5">
      <c r="A358" s="20" t="str">
        <f>Source!E149</f>
        <v>35</v>
      </c>
      <c r="B358" s="21" t="str">
        <f>Source!F149</f>
        <v>18-07-001-3</v>
      </c>
      <c r="C358" s="18" t="str">
        <f>Source!G149</f>
        <v>Установка манометров с трехходовым краном и трубкой-сифоном</v>
      </c>
      <c r="D358" s="23" t="str">
        <f>Source!H149</f>
        <v>1 КОМПЛ.</v>
      </c>
      <c r="E358" s="22">
        <f>Source!I149</f>
        <v>8</v>
      </c>
      <c r="F358" s="25">
        <f>IF(Source!AK149&lt;&gt; 0, Source!AK149,Source!AL149 + Source!AM149 + Source!AO149)</f>
        <v>253.87</v>
      </c>
      <c r="G358" s="24"/>
      <c r="H358" s="26"/>
      <c r="I358" s="24" t="str">
        <f>Source!BO149</f>
        <v/>
      </c>
      <c r="J358" s="24"/>
      <c r="K358" s="26"/>
      <c r="L358" s="27"/>
      <c r="S358">
        <f>ROUND((Source!FX149/100)*((ROUND(Source!CT149*Source!I149/IF(Source!BA149&lt;&gt; 0, Source!BA149, 1), 2)+ROUND(Source!CS149*Source!I149/IF(Source!BS149&lt;&gt; 0, Source!BS149, 1), 2))), 2)</f>
        <v>31.03</v>
      </c>
      <c r="T358">
        <f>Source!X149</f>
        <v>26.42</v>
      </c>
      <c r="U358">
        <f>ROUND((Source!FY149/100)*((ROUND(Source!CT149*Source!I149/IF(Source!BA149&lt;&gt; 0, Source!BA149, 1), 2)+ROUND(Source!CS149*Source!I149/IF(Source!BS149&lt;&gt; 0, Source!BS149, 1), 2))), 2)</f>
        <v>20.12</v>
      </c>
      <c r="V358">
        <f>Source!Y149</f>
        <v>16</v>
      </c>
    </row>
    <row r="359" spans="1:26" ht="14.25">
      <c r="A359" s="20"/>
      <c r="B359" s="21"/>
      <c r="C359" s="18" t="s">
        <v>1284</v>
      </c>
      <c r="D359" s="23"/>
      <c r="E359" s="22"/>
      <c r="F359" s="25">
        <f>Source!AO149</f>
        <v>3.03</v>
      </c>
      <c r="G359" s="24" t="str">
        <f>Source!DG149</f>
        <v/>
      </c>
      <c r="H359" s="26">
        <f>ROUND(Source!CT149*Source!I149/IF(Source!BA149&lt;&gt; 0, Source!BA149, 1), 2)</f>
        <v>24.24</v>
      </c>
      <c r="I359" s="24"/>
      <c r="J359" s="24">
        <f>IF(Source!BA149&lt;&gt; 0, Source!BA149, 1)</f>
        <v>1</v>
      </c>
      <c r="K359" s="26">
        <f>Source!S149</f>
        <v>24.24</v>
      </c>
      <c r="L359" s="27"/>
      <c r="R359">
        <f>H359</f>
        <v>24.24</v>
      </c>
    </row>
    <row r="360" spans="1:26" ht="14.25">
      <c r="A360" s="20"/>
      <c r="B360" s="21"/>
      <c r="C360" s="18" t="s">
        <v>1286</v>
      </c>
      <c r="D360" s="23"/>
      <c r="E360" s="22"/>
      <c r="F360" s="25">
        <f>Source!AL149</f>
        <v>250.84</v>
      </c>
      <c r="G360" s="24" t="str">
        <f>Source!DD149</f>
        <v/>
      </c>
      <c r="H360" s="26">
        <f>ROUND(Source!CQ149*Source!I149/IF(Source!BC149&lt;&gt; 0, Source!BC149, 1), 2)</f>
        <v>2006.72</v>
      </c>
      <c r="I360" s="24"/>
      <c r="J360" s="24">
        <f>IF(Source!BC149&lt;&gt; 0, Source!BC149, 1)</f>
        <v>1</v>
      </c>
      <c r="K360" s="26">
        <f>Source!P149</f>
        <v>2006.72</v>
      </c>
      <c r="L360" s="27"/>
    </row>
    <row r="361" spans="1:26" ht="14.25">
      <c r="A361" s="20"/>
      <c r="B361" s="21"/>
      <c r="C361" s="18" t="s">
        <v>1287</v>
      </c>
      <c r="D361" s="23" t="s">
        <v>1288</v>
      </c>
      <c r="E361" s="22">
        <f>Source!BZ149</f>
        <v>128</v>
      </c>
      <c r="F361" s="28"/>
      <c r="G361" s="24"/>
      <c r="H361" s="26">
        <f>SUM(S358:S364)</f>
        <v>31.03</v>
      </c>
      <c r="I361" s="29" t="str">
        <f>CONCATENATE(Source!FX149, Source!FV149, "=")</f>
        <v>128*0,85=</v>
      </c>
      <c r="J361" s="18">
        <f>Source!AT149</f>
        <v>109</v>
      </c>
      <c r="K361" s="26">
        <f>SUM(T358:T364)</f>
        <v>26.42</v>
      </c>
      <c r="L361" s="27"/>
    </row>
    <row r="362" spans="1:26" ht="14.25">
      <c r="A362" s="20"/>
      <c r="B362" s="21"/>
      <c r="C362" s="18" t="s">
        <v>1289</v>
      </c>
      <c r="D362" s="23" t="s">
        <v>1288</v>
      </c>
      <c r="E362" s="22">
        <f>Source!CA149</f>
        <v>83</v>
      </c>
      <c r="F362" s="28"/>
      <c r="G362" s="24"/>
      <c r="H362" s="26">
        <f>SUM(U358:U364)</f>
        <v>20.12</v>
      </c>
      <c r="I362" s="29" t="str">
        <f>CONCATENATE(Source!FY149, Source!FW149, "=")</f>
        <v>83*0,8=</v>
      </c>
      <c r="J362" s="18">
        <f>Source!AU149</f>
        <v>66</v>
      </c>
      <c r="K362" s="26">
        <f>SUM(V358:V364)</f>
        <v>16</v>
      </c>
      <c r="L362" s="27"/>
    </row>
    <row r="363" spans="1:26" ht="14.25">
      <c r="A363" s="20"/>
      <c r="B363" s="21"/>
      <c r="C363" s="18" t="s">
        <v>1290</v>
      </c>
      <c r="D363" s="23" t="s">
        <v>1291</v>
      </c>
      <c r="E363" s="22">
        <f>Source!AQ149</f>
        <v>0.31</v>
      </c>
      <c r="F363" s="25"/>
      <c r="G363" s="24" t="str">
        <f>Source!DI149</f>
        <v/>
      </c>
      <c r="H363" s="26"/>
      <c r="I363" s="24"/>
      <c r="J363" s="24"/>
      <c r="K363" s="26"/>
      <c r="L363" s="30">
        <f>Source!U149</f>
        <v>2.48</v>
      </c>
    </row>
    <row r="364" spans="1:26" ht="28.5">
      <c r="A364" s="33" t="str">
        <f>Source!E150</f>
        <v>35,1</v>
      </c>
      <c r="B364" s="34" t="str">
        <f>Source!F150</f>
        <v>301-6692</v>
      </c>
      <c r="C364" s="35" t="str">
        <f>Source!G150</f>
        <v>Трубка импульсная с присоединениями для манометра</v>
      </c>
      <c r="D364" s="36" t="str">
        <f>Source!H150</f>
        <v>шт.</v>
      </c>
      <c r="E364" s="37">
        <f>Source!I150</f>
        <v>8</v>
      </c>
      <c r="F364" s="38">
        <f>Source!AK150</f>
        <v>72.510000000000005</v>
      </c>
      <c r="G364" s="39"/>
      <c r="H364" s="40">
        <f>ROUND(Source!CQ150*Source!I150/IF(Source!BC150&lt;&gt; 0, Source!BC150, 1), 2)+ROUND(Source!CR150*Source!I150/IF(Source!BB150&lt;&gt; 0, Source!BB150, 1), 2)+ROUND(Source!CT150*Source!I150/IF(Source!BA150&lt;&gt; 0, Source!BA150, 1), 2)</f>
        <v>580.08000000000004</v>
      </c>
      <c r="I364" s="39"/>
      <c r="J364" s="39">
        <f>IF(Source!BC150&lt;&gt; 0, Source!BC150, 1)</f>
        <v>1</v>
      </c>
      <c r="K364" s="40">
        <f>Source!O150</f>
        <v>580.08000000000004</v>
      </c>
      <c r="L364" s="41"/>
      <c r="S364">
        <f>ROUND((Source!FX150/100)*((ROUND(Source!CT150*Source!I150/IF(Source!BA150&lt;&gt; 0, Source!BA150, 1), 2)+ROUND(Source!CS150*Source!I150/IF(Source!BS150&lt;&gt; 0, Source!BS150, 1), 2))), 2)</f>
        <v>0</v>
      </c>
      <c r="T364">
        <f>Source!X150</f>
        <v>0</v>
      </c>
      <c r="U364">
        <f>ROUND((Source!FY150/100)*((ROUND(Source!CT150*Source!I150/IF(Source!BA150&lt;&gt; 0, Source!BA150, 1), 2)+ROUND(Source!CS150*Source!I150/IF(Source!BS150&lt;&gt; 0, Source!BS150, 1), 2))), 2)</f>
        <v>0</v>
      </c>
      <c r="V364">
        <f>Source!Y150</f>
        <v>0</v>
      </c>
      <c r="Y364">
        <f>IF(Source!BI150=3,H364, 0)</f>
        <v>0</v>
      </c>
    </row>
    <row r="365" spans="1:26" ht="15">
      <c r="G365" s="51">
        <f>ROUND(Source!CQ149*Source!I149/IF(Source!BC149&lt;&gt; 0, Source!BC149, 1), 2)+ROUND(Source!CT149*Source!I149/IF(Source!BA149&lt;&gt; 0, Source!BA149, 1), 2)+ROUND(Source!CR149*Source!I149/IF(Source!BB149&lt;&gt; 0, Source!BB149, 1), 2)+SUM(H361:H364)</f>
        <v>2662.19</v>
      </c>
      <c r="H365" s="51"/>
      <c r="J365" s="51">
        <f>Source!O149+SUM(K361:K364)</f>
        <v>2653.46</v>
      </c>
      <c r="K365" s="51"/>
      <c r="L365" s="32">
        <f>Source!U149</f>
        <v>2.48</v>
      </c>
      <c r="O365" s="31">
        <f>G365</f>
        <v>2662.19</v>
      </c>
      <c r="P365" s="31">
        <f>J365</f>
        <v>2653.46</v>
      </c>
      <c r="Q365" s="31">
        <f>L365</f>
        <v>2.48</v>
      </c>
      <c r="W365">
        <f>IF(Source!BI149&lt;=1,G365, 0)</f>
        <v>2662.19</v>
      </c>
      <c r="X365">
        <f>IF(Source!BI149=2,G365, 0)</f>
        <v>0</v>
      </c>
      <c r="Y365">
        <f>IF(Source!BI149=3,G365, 0)</f>
        <v>0</v>
      </c>
      <c r="Z365">
        <f>IF(Source!BI149=4,G365, 0)</f>
        <v>0</v>
      </c>
    </row>
    <row r="366" spans="1:26" ht="28.5">
      <c r="A366" s="20" t="str">
        <f>Source!E151</f>
        <v>36</v>
      </c>
      <c r="B366" s="21" t="str">
        <f>Source!F151</f>
        <v>м20-01-056-1</v>
      </c>
      <c r="C366" s="18" t="str">
        <f>Source!G151</f>
        <v>Клапан электропневматический или регулятор манометрический</v>
      </c>
      <c r="D366" s="23" t="str">
        <f>Source!H151</f>
        <v>1  ШТ.</v>
      </c>
      <c r="E366" s="22">
        <f>Source!I151</f>
        <v>8</v>
      </c>
      <c r="F366" s="25">
        <f>IF(Source!AK151&lt;&gt; 0, Source!AK151,Source!AL151 + Source!AM151 + Source!AO151)</f>
        <v>103.8</v>
      </c>
      <c r="G366" s="24"/>
      <c r="H366" s="26"/>
      <c r="I366" s="24" t="str">
        <f>Source!BO151</f>
        <v/>
      </c>
      <c r="J366" s="24"/>
      <c r="K366" s="26"/>
      <c r="L366" s="27"/>
      <c r="S366">
        <f>ROUND((Source!FX151/100)*((ROUND(Source!CT151*Source!I151/IF(Source!BA151&lt;&gt; 0, Source!BA151, 1), 2)+ROUND(Source!CS151*Source!I151/IF(Source!BS151&lt;&gt; 0, Source!BS151, 1), 2))), 2)</f>
        <v>763.97</v>
      </c>
      <c r="T366">
        <f>Source!X151</f>
        <v>647.71</v>
      </c>
      <c r="U366">
        <f>ROUND((Source!FY151/100)*((ROUND(Source!CT151*Source!I151/IF(Source!BA151&lt;&gt; 0, Source!BA151, 1), 2)+ROUND(Source!CS151*Source!I151/IF(Source!BS151&lt;&gt; 0, Source!BS151, 1), 2))), 2)</f>
        <v>415.2</v>
      </c>
      <c r="V366">
        <f>Source!Y151</f>
        <v>332.16</v>
      </c>
    </row>
    <row r="367" spans="1:26" ht="14.25">
      <c r="A367" s="20"/>
      <c r="B367" s="21"/>
      <c r="C367" s="18" t="s">
        <v>1284</v>
      </c>
      <c r="D367" s="23"/>
      <c r="E367" s="22"/>
      <c r="F367" s="25">
        <f>Source!AO151</f>
        <v>103.8</v>
      </c>
      <c r="G367" s="24" t="str">
        <f>Source!DG151</f>
        <v/>
      </c>
      <c r="H367" s="26">
        <f>ROUND(Source!CT151*Source!I151/IF(Source!BA151&lt;&gt; 0, Source!BA151, 1), 2)</f>
        <v>830.4</v>
      </c>
      <c r="I367" s="24"/>
      <c r="J367" s="24">
        <f>IF(Source!BA151&lt;&gt; 0, Source!BA151, 1)</f>
        <v>1</v>
      </c>
      <c r="K367" s="26">
        <f>Source!S151</f>
        <v>830.4</v>
      </c>
      <c r="L367" s="27"/>
      <c r="R367">
        <f>H367</f>
        <v>830.4</v>
      </c>
    </row>
    <row r="368" spans="1:26" ht="14.25">
      <c r="A368" s="20"/>
      <c r="B368" s="21"/>
      <c r="C368" s="18" t="s">
        <v>1287</v>
      </c>
      <c r="D368" s="23" t="s">
        <v>1288</v>
      </c>
      <c r="E368" s="22">
        <f>Source!BZ151</f>
        <v>92</v>
      </c>
      <c r="F368" s="28"/>
      <c r="G368" s="24"/>
      <c r="H368" s="26">
        <f>SUM(S366:S370)</f>
        <v>763.97</v>
      </c>
      <c r="I368" s="29" t="str">
        <f>CONCATENATE(Source!FX151, Source!FV151, "=")</f>
        <v>92*0,85=</v>
      </c>
      <c r="J368" s="18">
        <f>Source!AT151</f>
        <v>78</v>
      </c>
      <c r="K368" s="26">
        <f>SUM(T366:T370)</f>
        <v>647.71</v>
      </c>
      <c r="L368" s="27"/>
    </row>
    <row r="369" spans="1:32" ht="14.25">
      <c r="A369" s="20"/>
      <c r="B369" s="21"/>
      <c r="C369" s="18" t="s">
        <v>1289</v>
      </c>
      <c r="D369" s="23" t="s">
        <v>1288</v>
      </c>
      <c r="E369" s="22">
        <f>Source!CA151</f>
        <v>50</v>
      </c>
      <c r="F369" s="28"/>
      <c r="G369" s="24"/>
      <c r="H369" s="26">
        <f>SUM(U366:U370)</f>
        <v>415.2</v>
      </c>
      <c r="I369" s="29" t="str">
        <f>CONCATENATE(Source!FY151, Source!FW151, "=")</f>
        <v>50*0,8=</v>
      </c>
      <c r="J369" s="18">
        <f>Source!AU151</f>
        <v>40</v>
      </c>
      <c r="K369" s="26">
        <f>SUM(V366:V370)</f>
        <v>332.16</v>
      </c>
      <c r="L369" s="27"/>
    </row>
    <row r="370" spans="1:32" ht="14.25">
      <c r="A370" s="33"/>
      <c r="B370" s="34"/>
      <c r="C370" s="35" t="s">
        <v>1290</v>
      </c>
      <c r="D370" s="36" t="s">
        <v>1291</v>
      </c>
      <c r="E370" s="37">
        <f>Source!AQ151</f>
        <v>9.2100000000000009</v>
      </c>
      <c r="F370" s="38"/>
      <c r="G370" s="39" t="str">
        <f>Source!DI151</f>
        <v/>
      </c>
      <c r="H370" s="40"/>
      <c r="I370" s="39"/>
      <c r="J370" s="39"/>
      <c r="K370" s="40"/>
      <c r="L370" s="42">
        <f>Source!U151</f>
        <v>73.680000000000007</v>
      </c>
    </row>
    <row r="371" spans="1:32" ht="15">
      <c r="G371" s="51">
        <f>ROUND(Source!CQ151*Source!I151/IF(Source!BC151&lt;&gt; 0, Source!BC151, 1), 2)+ROUND(Source!CT151*Source!I151/IF(Source!BA151&lt;&gt; 0, Source!BA151, 1), 2)+ROUND(Source!CR151*Source!I151/IF(Source!BB151&lt;&gt; 0, Source!BB151, 1), 2)+SUM(H368:H370)</f>
        <v>2009.5700000000002</v>
      </c>
      <c r="H371" s="51"/>
      <c r="J371" s="51">
        <f>Source!O151+SUM(K368:K370)</f>
        <v>1810.27</v>
      </c>
      <c r="K371" s="51"/>
      <c r="L371" s="32">
        <f>Source!U151</f>
        <v>73.680000000000007</v>
      </c>
      <c r="O371" s="31">
        <f>G371</f>
        <v>2009.5700000000002</v>
      </c>
      <c r="P371" s="31">
        <f>J371</f>
        <v>1810.27</v>
      </c>
      <c r="Q371" s="31">
        <f>L371</f>
        <v>73.680000000000007</v>
      </c>
      <c r="W371">
        <f>IF(Source!BI151&lt;=1,G371, 0)</f>
        <v>0</v>
      </c>
      <c r="X371">
        <f>IF(Source!BI151=2,G371, 0)</f>
        <v>2009.5700000000002</v>
      </c>
      <c r="Y371">
        <f>IF(Source!BI151=3,G371, 0)</f>
        <v>0</v>
      </c>
      <c r="Z371">
        <f>IF(Source!BI151=4,G371, 0)</f>
        <v>0</v>
      </c>
    </row>
    <row r="372" spans="1:32" ht="42.75">
      <c r="A372" s="20" t="str">
        <f>Source!E152</f>
        <v>37</v>
      </c>
      <c r="B372" s="21" t="str">
        <f>Source!F152</f>
        <v>Цена поставщика</v>
      </c>
      <c r="C372" s="18" t="str">
        <f>Source!G152</f>
        <v>Клапан игольчатый для манометров 1/2 (цена=1208/1,18/6,32)</v>
      </c>
      <c r="D372" s="23" t="str">
        <f>Source!H152</f>
        <v>шт.</v>
      </c>
      <c r="E372" s="22">
        <f>Source!I152</f>
        <v>8</v>
      </c>
      <c r="F372" s="25">
        <f>IF(Source!AK152&lt;&gt; 0, Source!AK152,Source!AL152 + Source!AM152 + Source!AO152)</f>
        <v>161.97999999999999</v>
      </c>
      <c r="G372" s="24"/>
      <c r="H372" s="26"/>
      <c r="I372" s="24" t="str">
        <f>Source!BO152</f>
        <v/>
      </c>
      <c r="J372" s="24"/>
      <c r="K372" s="26"/>
      <c r="L372" s="27"/>
      <c r="S372">
        <f>ROUND((Source!FX152/100)*((ROUND(Source!CT152*Source!I152/IF(Source!BA152&lt;&gt; 0, Source!BA152, 1), 2)+ROUND(Source!CS152*Source!I152/IF(Source!BS152&lt;&gt; 0, Source!BS152, 1), 2))), 2)</f>
        <v>0</v>
      </c>
      <c r="T372">
        <f>Source!X152</f>
        <v>0</v>
      </c>
      <c r="U372">
        <f>ROUND((Source!FY152/100)*((ROUND(Source!CT152*Source!I152/IF(Source!BA152&lt;&gt; 0, Source!BA152, 1), 2)+ROUND(Source!CS152*Source!I152/IF(Source!BS152&lt;&gt; 0, Source!BS152, 1), 2))), 2)</f>
        <v>0</v>
      </c>
      <c r="V372">
        <f>Source!Y152</f>
        <v>0</v>
      </c>
    </row>
    <row r="373" spans="1:32" ht="14.25">
      <c r="A373" s="33"/>
      <c r="B373" s="34"/>
      <c r="C373" s="35" t="s">
        <v>1286</v>
      </c>
      <c r="D373" s="36"/>
      <c r="E373" s="37"/>
      <c r="F373" s="38">
        <f>Source!AL152</f>
        <v>161.97999999999999</v>
      </c>
      <c r="G373" s="39" t="str">
        <f>Source!DD152</f>
        <v/>
      </c>
      <c r="H373" s="40">
        <f>ROUND(Source!CQ152*Source!I152/IF(Source!BC152&lt;&gt; 0, Source!BC152, 1), 2)</f>
        <v>1295.8399999999999</v>
      </c>
      <c r="I373" s="39"/>
      <c r="J373" s="39">
        <f>IF(Source!BC152&lt;&gt; 0, Source!BC152, 1)</f>
        <v>1</v>
      </c>
      <c r="K373" s="40">
        <f>Source!P152</f>
        <v>1295.8399999999999</v>
      </c>
      <c r="L373" s="41"/>
    </row>
    <row r="374" spans="1:32" ht="15">
      <c r="G374" s="51">
        <f>ROUND(Source!CQ152*Source!I152/IF(Source!BC152&lt;&gt; 0, Source!BC152, 1), 2)+ROUND(Source!CT152*Source!I152/IF(Source!BA152&lt;&gt; 0, Source!BA152, 1), 2)+ROUND(Source!CR152*Source!I152/IF(Source!BB152&lt;&gt; 0, Source!BB152, 1), 2)</f>
        <v>1295.8399999999999</v>
      </c>
      <c r="H374" s="51"/>
      <c r="J374" s="51">
        <f>Source!O152</f>
        <v>1295.8399999999999</v>
      </c>
      <c r="K374" s="51"/>
      <c r="L374" s="32">
        <f>Source!U152</f>
        <v>0</v>
      </c>
      <c r="O374" s="31">
        <f>G374</f>
        <v>1295.8399999999999</v>
      </c>
      <c r="P374" s="31">
        <f>J374</f>
        <v>1295.8399999999999</v>
      </c>
      <c r="Q374" s="31">
        <f>L374</f>
        <v>0</v>
      </c>
      <c r="W374">
        <f>IF(Source!BI152&lt;=1,G374, 0)</f>
        <v>1295.8399999999999</v>
      </c>
      <c r="X374">
        <f>IF(Source!BI152=2,G374, 0)</f>
        <v>0</v>
      </c>
      <c r="Y374">
        <f>IF(Source!BI152=3,G374, 0)</f>
        <v>0</v>
      </c>
      <c r="Z374">
        <f>IF(Source!BI152=4,G374, 0)</f>
        <v>0</v>
      </c>
    </row>
    <row r="375" spans="1:32" ht="28.5">
      <c r="A375" s="20" t="str">
        <f>Source!E153</f>
        <v>38</v>
      </c>
      <c r="B375" s="21" t="str">
        <f>Source!F153</f>
        <v>18-07-001-4</v>
      </c>
      <c r="C375" s="18" t="str">
        <f>Source!G153</f>
        <v>Установка термометров в оправе прямых и угловых</v>
      </c>
      <c r="D375" s="23" t="str">
        <f>Source!H153</f>
        <v>1 КОМПЛ.</v>
      </c>
      <c r="E375" s="22">
        <f>Source!I153</f>
        <v>22</v>
      </c>
      <c r="F375" s="25">
        <f>IF(Source!AK153&lt;&gt; 0, Source!AK153,Source!AL153 + Source!AM153 + Source!AO153)</f>
        <v>338.87</v>
      </c>
      <c r="G375" s="24"/>
      <c r="H375" s="26"/>
      <c r="I375" s="24" t="str">
        <f>Source!BO153</f>
        <v/>
      </c>
      <c r="J375" s="24"/>
      <c r="K375" s="26"/>
      <c r="L375" s="27"/>
      <c r="S375">
        <f>ROUND((Source!FX153/100)*((ROUND(Source!CT153*Source!I153/IF(Source!BA153&lt;&gt; 0, Source!BA153, 1), 2)+ROUND(Source!CS153*Source!I153/IF(Source!BS153&lt;&gt; 0, Source!BS153, 1), 2))), 2)</f>
        <v>81.95</v>
      </c>
      <c r="T375">
        <f>Source!X153</f>
        <v>69.78</v>
      </c>
      <c r="U375">
        <f>ROUND((Source!FY153/100)*((ROUND(Source!CT153*Source!I153/IF(Source!BA153&lt;&gt; 0, Source!BA153, 1), 2)+ROUND(Source!CS153*Source!I153/IF(Source!BS153&lt;&gt; 0, Source!BS153, 1), 2))), 2)</f>
        <v>53.14</v>
      </c>
      <c r="V375">
        <f>Source!Y153</f>
        <v>42.25</v>
      </c>
    </row>
    <row r="376" spans="1:32" ht="14.25">
      <c r="A376" s="20"/>
      <c r="B376" s="21"/>
      <c r="C376" s="18" t="s">
        <v>1284</v>
      </c>
      <c r="D376" s="23"/>
      <c r="E376" s="22"/>
      <c r="F376" s="25">
        <f>Source!AO153</f>
        <v>2.91</v>
      </c>
      <c r="G376" s="24" t="str">
        <f>Source!DG153</f>
        <v/>
      </c>
      <c r="H376" s="26">
        <f>ROUND(Source!CT153*Source!I153/IF(Source!BA153&lt;&gt; 0, Source!BA153, 1), 2)</f>
        <v>64.02</v>
      </c>
      <c r="I376" s="24"/>
      <c r="J376" s="24">
        <f>IF(Source!BA153&lt;&gt; 0, Source!BA153, 1)</f>
        <v>1</v>
      </c>
      <c r="K376" s="26">
        <f>Source!S153</f>
        <v>64.02</v>
      </c>
      <c r="L376" s="27"/>
      <c r="R376">
        <f>H376</f>
        <v>64.02</v>
      </c>
    </row>
    <row r="377" spans="1:32" ht="14.25">
      <c r="A377" s="20"/>
      <c r="B377" s="21"/>
      <c r="C377" s="18" t="s">
        <v>1286</v>
      </c>
      <c r="D377" s="23"/>
      <c r="E377" s="22"/>
      <c r="F377" s="25">
        <f>Source!AL153</f>
        <v>335.96</v>
      </c>
      <c r="G377" s="24" t="str">
        <f>Source!DD153</f>
        <v/>
      </c>
      <c r="H377" s="26">
        <f>ROUND(Source!CQ153*Source!I153/IF(Source!BC153&lt;&gt; 0, Source!BC153, 1), 2)</f>
        <v>7391.12</v>
      </c>
      <c r="I377" s="24"/>
      <c r="J377" s="24">
        <f>IF(Source!BC153&lt;&gt; 0, Source!BC153, 1)</f>
        <v>1</v>
      </c>
      <c r="K377" s="26">
        <f>Source!P153</f>
        <v>7391.12</v>
      </c>
      <c r="L377" s="27"/>
    </row>
    <row r="378" spans="1:32" ht="14.25">
      <c r="A378" s="20"/>
      <c r="B378" s="21"/>
      <c r="C378" s="18" t="s">
        <v>1287</v>
      </c>
      <c r="D378" s="23" t="s">
        <v>1288</v>
      </c>
      <c r="E378" s="22">
        <f>Source!BZ153</f>
        <v>128</v>
      </c>
      <c r="F378" s="28"/>
      <c r="G378" s="24"/>
      <c r="H378" s="26">
        <f>SUM(S375:S380)</f>
        <v>81.95</v>
      </c>
      <c r="I378" s="29" t="str">
        <f>CONCATENATE(Source!FX153, Source!FV153, "=")</f>
        <v>128*0,85=</v>
      </c>
      <c r="J378" s="18">
        <f>Source!AT153</f>
        <v>109</v>
      </c>
      <c r="K378" s="26">
        <f>SUM(T375:T380)</f>
        <v>69.78</v>
      </c>
      <c r="L378" s="27"/>
    </row>
    <row r="379" spans="1:32" ht="14.25">
      <c r="A379" s="20"/>
      <c r="B379" s="21"/>
      <c r="C379" s="18" t="s">
        <v>1289</v>
      </c>
      <c r="D379" s="23" t="s">
        <v>1288</v>
      </c>
      <c r="E379" s="22">
        <f>Source!CA153</f>
        <v>83</v>
      </c>
      <c r="F379" s="28"/>
      <c r="G379" s="24"/>
      <c r="H379" s="26">
        <f>SUM(U375:U380)</f>
        <v>53.14</v>
      </c>
      <c r="I379" s="29" t="str">
        <f>CONCATENATE(Source!FY153, Source!FW153, "=")</f>
        <v>83*0,8=</v>
      </c>
      <c r="J379" s="18">
        <f>Source!AU153</f>
        <v>66</v>
      </c>
      <c r="K379" s="26">
        <f>SUM(V375:V380)</f>
        <v>42.25</v>
      </c>
      <c r="L379" s="27"/>
    </row>
    <row r="380" spans="1:32" ht="14.25">
      <c r="A380" s="33"/>
      <c r="B380" s="34"/>
      <c r="C380" s="35" t="s">
        <v>1290</v>
      </c>
      <c r="D380" s="36" t="s">
        <v>1291</v>
      </c>
      <c r="E380" s="37">
        <f>Source!AQ153</f>
        <v>0.31</v>
      </c>
      <c r="F380" s="38"/>
      <c r="G380" s="39" t="str">
        <f>Source!DI153</f>
        <v/>
      </c>
      <c r="H380" s="40"/>
      <c r="I380" s="39"/>
      <c r="J380" s="39"/>
      <c r="K380" s="40"/>
      <c r="L380" s="42">
        <f>Source!U153</f>
        <v>6.82</v>
      </c>
    </row>
    <row r="381" spans="1:32" ht="15">
      <c r="G381" s="51">
        <f>ROUND(Source!CQ153*Source!I153/IF(Source!BC153&lt;&gt; 0, Source!BC153, 1), 2)+ROUND(Source!CT153*Source!I153/IF(Source!BA153&lt;&gt; 0, Source!BA153, 1), 2)+ROUND(Source!CR153*Source!I153/IF(Source!BB153&lt;&gt; 0, Source!BB153, 1), 2)+SUM(H378:H380)</f>
        <v>7590.2300000000005</v>
      </c>
      <c r="H381" s="51"/>
      <c r="J381" s="51">
        <f>Source!O153+SUM(K378:K380)</f>
        <v>7567.17</v>
      </c>
      <c r="K381" s="51"/>
      <c r="L381" s="32">
        <f>Source!U153</f>
        <v>6.82</v>
      </c>
      <c r="O381" s="31">
        <f>G381</f>
        <v>7590.2300000000005</v>
      </c>
      <c r="P381" s="31">
        <f>J381</f>
        <v>7567.17</v>
      </c>
      <c r="Q381" s="31">
        <f>L381</f>
        <v>6.82</v>
      </c>
      <c r="W381">
        <f>IF(Source!BI153&lt;=1,G381, 0)</f>
        <v>7590.2300000000005</v>
      </c>
      <c r="X381">
        <f>IF(Source!BI153=2,G381, 0)</f>
        <v>0</v>
      </c>
      <c r="Y381">
        <f>IF(Source!BI153=3,G381, 0)</f>
        <v>0</v>
      </c>
      <c r="Z381">
        <f>IF(Source!BI153=4,G381, 0)</f>
        <v>0</v>
      </c>
    </row>
    <row r="383" spans="1:32" ht="15">
      <c r="A383" s="52" t="str">
        <f>CONCATENATE("Итого по подразделу: ", Source!G155)</f>
        <v>Итого по подразделу: Монтаж системы кондиционирования</v>
      </c>
      <c r="B383" s="52"/>
      <c r="C383" s="52"/>
      <c r="D383" s="52"/>
      <c r="E383" s="52"/>
      <c r="F383" s="52"/>
      <c r="G383" s="51">
        <f>SUM(O52:O382)</f>
        <v>718726.91999999993</v>
      </c>
      <c r="H383" s="53"/>
      <c r="I383" s="43"/>
      <c r="J383" s="51">
        <f>SUM(P52:P382)</f>
        <v>709123.22000000009</v>
      </c>
      <c r="K383" s="53"/>
      <c r="L383" s="32">
        <f>SUM(Q52:Q382)</f>
        <v>2677.73927</v>
      </c>
      <c r="AF383" s="44" t="str">
        <f>CONCATENATE("Итого по подразделу: ", Source!G155)</f>
        <v>Итого по подразделу: Монтаж системы кондиционирования</v>
      </c>
    </row>
    <row r="386" spans="1:31" ht="16.5">
      <c r="A386" s="54" t="str">
        <f>CONCATENATE("Подраздел: ", Source!G176)</f>
        <v>Подраздел: Монтаж оборудования</v>
      </c>
      <c r="B386" s="54"/>
      <c r="C386" s="54"/>
      <c r="D386" s="54"/>
      <c r="E386" s="54"/>
      <c r="F386" s="54"/>
      <c r="G386" s="54"/>
      <c r="H386" s="54"/>
      <c r="I386" s="54"/>
      <c r="J386" s="54"/>
      <c r="K386" s="54"/>
      <c r="L386" s="54"/>
      <c r="AE386" s="19" t="str">
        <f>CONCATENATE("Подраздел: ", Source!G176)</f>
        <v>Подраздел: Монтаж оборудования</v>
      </c>
    </row>
    <row r="387" spans="1:31" ht="28.5">
      <c r="A387" s="20" t="str">
        <f>Source!E180</f>
        <v>39</v>
      </c>
      <c r="B387" s="21" t="str">
        <f>Source!F180</f>
        <v>м07-01-035-1</v>
      </c>
      <c r="C387" s="18" t="str">
        <f>Source!G180</f>
        <v>Агрегат или машина компрессорно-конденсаторная, масса 0,18 т</v>
      </c>
      <c r="D387" s="23" t="str">
        <f>Source!H180</f>
        <v>1  ШТ.</v>
      </c>
      <c r="E387" s="22">
        <f>Source!I180</f>
        <v>17</v>
      </c>
      <c r="F387" s="25">
        <f>IF(Source!AK180&lt;&gt; 0, Source!AK180,Source!AL180 + Source!AM180 + Source!AO180)</f>
        <v>625.13</v>
      </c>
      <c r="G387" s="24"/>
      <c r="H387" s="26"/>
      <c r="I387" s="24" t="str">
        <f>Source!BO180</f>
        <v/>
      </c>
      <c r="J387" s="24"/>
      <c r="K387" s="26"/>
      <c r="L387" s="27"/>
      <c r="S387">
        <f>ROUND((Source!FX180/100)*((ROUND(Source!CT180*Source!I180/IF(Source!BA180&lt;&gt; 0, Source!BA180, 1), 2)+ROUND(Source!CS180*Source!I180/IF(Source!BS180&lt;&gt; 0, Source!BS180, 1), 2))), 2)</f>
        <v>4258.3</v>
      </c>
      <c r="T387">
        <f>Source!X180</f>
        <v>3619.55</v>
      </c>
      <c r="U387">
        <f>ROUND((Source!FY180/100)*((ROUND(Source!CT180*Source!I180/IF(Source!BA180&lt;&gt; 0, Source!BA180, 1), 2)+ROUND(Source!CS180*Source!I180/IF(Source!BS180&lt;&gt; 0, Source!BS180, 1), 2))), 2)</f>
        <v>3193.72</v>
      </c>
      <c r="V387">
        <f>Source!Y180</f>
        <v>2554.98</v>
      </c>
    </row>
    <row r="388" spans="1:31" ht="14.25">
      <c r="A388" s="20"/>
      <c r="B388" s="21"/>
      <c r="C388" s="18" t="s">
        <v>1284</v>
      </c>
      <c r="D388" s="23"/>
      <c r="E388" s="22"/>
      <c r="F388" s="25">
        <f>Source!AO180</f>
        <v>311.49</v>
      </c>
      <c r="G388" s="24" t="str">
        <f>Source!DG180</f>
        <v/>
      </c>
      <c r="H388" s="26">
        <f>ROUND(Source!CT180*Source!I180/IF(Source!BA180&lt;&gt; 0, Source!BA180, 1), 2)</f>
        <v>5295.33</v>
      </c>
      <c r="I388" s="24"/>
      <c r="J388" s="24">
        <f>IF(Source!BA180&lt;&gt; 0, Source!BA180, 1)</f>
        <v>1</v>
      </c>
      <c r="K388" s="26">
        <f>Source!S180</f>
        <v>5295.33</v>
      </c>
      <c r="L388" s="27"/>
      <c r="R388">
        <f>H388</f>
        <v>5295.33</v>
      </c>
    </row>
    <row r="389" spans="1:31" ht="14.25">
      <c r="A389" s="20"/>
      <c r="B389" s="21"/>
      <c r="C389" s="18" t="s">
        <v>58</v>
      </c>
      <c r="D389" s="23"/>
      <c r="E389" s="22"/>
      <c r="F389" s="25">
        <f>Source!AM180</f>
        <v>31.66</v>
      </c>
      <c r="G389" s="24" t="str">
        <f>Source!DE180</f>
        <v/>
      </c>
      <c r="H389" s="26">
        <f>ROUND(Source!CR180*Source!I180/IF(Source!BB180&lt;&gt; 0, Source!BB180, 1), 2)</f>
        <v>538.22</v>
      </c>
      <c r="I389" s="24"/>
      <c r="J389" s="24">
        <f>IF(Source!BB180&lt;&gt; 0, Source!BB180, 1)</f>
        <v>1</v>
      </c>
      <c r="K389" s="26">
        <f>Source!Q180</f>
        <v>538.22</v>
      </c>
      <c r="L389" s="27"/>
    </row>
    <row r="390" spans="1:31" ht="14.25">
      <c r="A390" s="20"/>
      <c r="B390" s="21"/>
      <c r="C390" s="18" t="s">
        <v>1285</v>
      </c>
      <c r="D390" s="23"/>
      <c r="E390" s="22"/>
      <c r="F390" s="25">
        <f>Source!AN180</f>
        <v>1.62</v>
      </c>
      <c r="G390" s="24" t="str">
        <f>Source!DF180</f>
        <v/>
      </c>
      <c r="H390" s="26">
        <f>ROUND(Source!CS180*Source!I180/IF(Source!BS180&lt;&gt; 0, Source!BS180, 1), 2)</f>
        <v>27.54</v>
      </c>
      <c r="I390" s="24"/>
      <c r="J390" s="24">
        <f>IF(Source!BS180&lt;&gt; 0, Source!BS180, 1)</f>
        <v>1</v>
      </c>
      <c r="K390" s="26">
        <f>Source!R180</f>
        <v>27.54</v>
      </c>
      <c r="L390" s="27"/>
      <c r="R390">
        <f>H390</f>
        <v>27.54</v>
      </c>
    </row>
    <row r="391" spans="1:31" ht="14.25">
      <c r="A391" s="20"/>
      <c r="B391" s="21"/>
      <c r="C391" s="18" t="s">
        <v>1286</v>
      </c>
      <c r="D391" s="23"/>
      <c r="E391" s="22"/>
      <c r="F391" s="25">
        <f>Source!AL180</f>
        <v>281.98</v>
      </c>
      <c r="G391" s="24" t="str">
        <f>Source!DD180</f>
        <v/>
      </c>
      <c r="H391" s="26">
        <f>ROUND(Source!CQ180*Source!I180/IF(Source!BC180&lt;&gt; 0, Source!BC180, 1), 2)</f>
        <v>4793.66</v>
      </c>
      <c r="I391" s="24"/>
      <c r="J391" s="24">
        <f>IF(Source!BC180&lt;&gt; 0, Source!BC180, 1)</f>
        <v>1</v>
      </c>
      <c r="K391" s="26">
        <f>Source!P180</f>
        <v>4793.66</v>
      </c>
      <c r="L391" s="27"/>
    </row>
    <row r="392" spans="1:31" ht="14.25">
      <c r="A392" s="20"/>
      <c r="B392" s="21"/>
      <c r="C392" s="18" t="s">
        <v>1287</v>
      </c>
      <c r="D392" s="23" t="s">
        <v>1288</v>
      </c>
      <c r="E392" s="22">
        <f>Source!BZ180</f>
        <v>80</v>
      </c>
      <c r="F392" s="28"/>
      <c r="G392" s="24"/>
      <c r="H392" s="26">
        <f>SUM(S387:S394)</f>
        <v>4258.3</v>
      </c>
      <c r="I392" s="29" t="str">
        <f>CONCATENATE(Source!FX180, Source!FV180, "=")</f>
        <v>80*0,85=</v>
      </c>
      <c r="J392" s="18">
        <f>Source!AT180</f>
        <v>68</v>
      </c>
      <c r="K392" s="26">
        <f>SUM(T387:T394)</f>
        <v>3619.55</v>
      </c>
      <c r="L392" s="27"/>
    </row>
    <row r="393" spans="1:31" ht="14.25">
      <c r="A393" s="20"/>
      <c r="B393" s="21"/>
      <c r="C393" s="18" t="s">
        <v>1289</v>
      </c>
      <c r="D393" s="23" t="s">
        <v>1288</v>
      </c>
      <c r="E393" s="22">
        <f>Source!CA180</f>
        <v>60</v>
      </c>
      <c r="F393" s="28"/>
      <c r="G393" s="24"/>
      <c r="H393" s="26">
        <f>SUM(U387:U394)</f>
        <v>3193.72</v>
      </c>
      <c r="I393" s="29" t="str">
        <f>CONCATENATE(Source!FY180, Source!FW180, "=")</f>
        <v>60*0,8=</v>
      </c>
      <c r="J393" s="18">
        <f>Source!AU180</f>
        <v>48</v>
      </c>
      <c r="K393" s="26">
        <f>SUM(V387:V394)</f>
        <v>2554.98</v>
      </c>
      <c r="L393" s="27"/>
    </row>
    <row r="394" spans="1:31" ht="14.25">
      <c r="A394" s="33"/>
      <c r="B394" s="34"/>
      <c r="C394" s="35" t="s">
        <v>1290</v>
      </c>
      <c r="D394" s="36" t="s">
        <v>1291</v>
      </c>
      <c r="E394" s="37">
        <f>Source!AQ180</f>
        <v>31.4</v>
      </c>
      <c r="F394" s="38"/>
      <c r="G394" s="39" t="str">
        <f>Source!DI180</f>
        <v/>
      </c>
      <c r="H394" s="40"/>
      <c r="I394" s="39"/>
      <c r="J394" s="39"/>
      <c r="K394" s="40"/>
      <c r="L394" s="42">
        <f>Source!U180</f>
        <v>533.79999999999995</v>
      </c>
    </row>
    <row r="395" spans="1:31" ht="15">
      <c r="G395" s="51">
        <f>ROUND(Source!CQ180*Source!I180/IF(Source!BC180&lt;&gt; 0, Source!BC180, 1), 2)+ROUND(Source!CT180*Source!I180/IF(Source!BA180&lt;&gt; 0, Source!BA180, 1), 2)+ROUND(Source!CR180*Source!I180/IF(Source!BB180&lt;&gt; 0, Source!BB180, 1), 2)+SUM(H392:H394)</f>
        <v>18079.23</v>
      </c>
      <c r="H395" s="51"/>
      <c r="J395" s="51">
        <f>Source!O180+SUM(K392:K394)</f>
        <v>16801.739999999998</v>
      </c>
      <c r="K395" s="51"/>
      <c r="L395" s="32">
        <f>Source!U180</f>
        <v>533.79999999999995</v>
      </c>
      <c r="O395" s="31">
        <f>G395</f>
        <v>18079.23</v>
      </c>
      <c r="P395" s="31">
        <f>J395</f>
        <v>16801.739999999998</v>
      </c>
      <c r="Q395" s="31">
        <f>L395</f>
        <v>533.79999999999995</v>
      </c>
      <c r="W395">
        <f>IF(Source!BI180&lt;=1,G395, 0)</f>
        <v>0</v>
      </c>
      <c r="X395">
        <f>IF(Source!BI180=2,G395, 0)</f>
        <v>18079.23</v>
      </c>
      <c r="Y395">
        <f>IF(Source!BI180=3,G395, 0)</f>
        <v>0</v>
      </c>
      <c r="Z395">
        <f>IF(Source!BI180=4,G395, 0)</f>
        <v>0</v>
      </c>
    </row>
    <row r="396" spans="1:31" ht="42.75">
      <c r="A396" s="20" t="str">
        <f>Source!E181</f>
        <v>40</v>
      </c>
      <c r="B396" s="21" t="str">
        <f>Source!F181</f>
        <v>Цена поставщика</v>
      </c>
      <c r="C396" s="18" t="str">
        <f>Source!G181</f>
        <v>Фанкойл канальный 24,75 кВт с узлом обвязки (цена=79465/1,18/6,32)</v>
      </c>
      <c r="D396" s="23" t="str">
        <f>Source!H181</f>
        <v>шт.</v>
      </c>
      <c r="E396" s="22">
        <f>Source!I181</f>
        <v>12</v>
      </c>
      <c r="F396" s="25">
        <f>IF(Source!AK181&lt;&gt; 0, Source!AK181,Source!AL181 + Source!AM181 + Source!AO181)</f>
        <v>10655.57</v>
      </c>
      <c r="G396" s="24"/>
      <c r="H396" s="26"/>
      <c r="I396" s="24" t="str">
        <f>Source!BO181</f>
        <v/>
      </c>
      <c r="J396" s="24"/>
      <c r="K396" s="26"/>
      <c r="L396" s="27"/>
      <c r="S396">
        <f>ROUND((Source!FX181/100)*((ROUND(Source!CT181*Source!I181/IF(Source!BA181&lt;&gt; 0, Source!BA181, 1), 2)+ROUND(Source!CS181*Source!I181/IF(Source!BS181&lt;&gt; 0, Source!BS181, 1), 2))), 2)</f>
        <v>0</v>
      </c>
      <c r="T396">
        <f>Source!X181</f>
        <v>0</v>
      </c>
      <c r="U396">
        <f>ROUND((Source!FY181/100)*((ROUND(Source!CT181*Source!I181/IF(Source!BA181&lt;&gt; 0, Source!BA181, 1), 2)+ROUND(Source!CS181*Source!I181/IF(Source!BS181&lt;&gt; 0, Source!BS181, 1), 2))), 2)</f>
        <v>0</v>
      </c>
      <c r="V396">
        <f>Source!Y181</f>
        <v>0</v>
      </c>
    </row>
    <row r="397" spans="1:31" ht="14.25">
      <c r="A397" s="33"/>
      <c r="B397" s="34"/>
      <c r="C397" s="35" t="s">
        <v>1286</v>
      </c>
      <c r="D397" s="36"/>
      <c r="E397" s="37"/>
      <c r="F397" s="38">
        <f>Source!AL181</f>
        <v>10655.57</v>
      </c>
      <c r="G397" s="39" t="str">
        <f>Source!DD181</f>
        <v/>
      </c>
      <c r="H397" s="40">
        <f>ROUND(Source!CQ181*Source!I181/IF(Source!BC181&lt;&gt; 0, Source!BC181, 1), 2)</f>
        <v>127866.84</v>
      </c>
      <c r="I397" s="39"/>
      <c r="J397" s="39">
        <f>IF(Source!BC181&lt;&gt; 0, Source!BC181, 1)</f>
        <v>1</v>
      </c>
      <c r="K397" s="40">
        <f>Source!P181</f>
        <v>127866.84</v>
      </c>
      <c r="L397" s="41"/>
    </row>
    <row r="398" spans="1:31" ht="15">
      <c r="G398" s="51">
        <f>ROUND(Source!CQ181*Source!I181/IF(Source!BC181&lt;&gt; 0, Source!BC181, 1), 2)+ROUND(Source!CT181*Source!I181/IF(Source!BA181&lt;&gt; 0, Source!BA181, 1), 2)+ROUND(Source!CR181*Source!I181/IF(Source!BB181&lt;&gt; 0, Source!BB181, 1), 2)</f>
        <v>127866.84</v>
      </c>
      <c r="H398" s="51"/>
      <c r="J398" s="51">
        <f>Source!O181</f>
        <v>127866.84</v>
      </c>
      <c r="K398" s="51"/>
      <c r="L398" s="32">
        <f>Source!U181</f>
        <v>0</v>
      </c>
      <c r="O398" s="31">
        <f>G398</f>
        <v>127866.84</v>
      </c>
      <c r="P398" s="31">
        <f>J398</f>
        <v>127866.84</v>
      </c>
      <c r="Q398" s="31">
        <f>L398</f>
        <v>0</v>
      </c>
      <c r="W398">
        <f>IF(Source!BI181&lt;=1,G398, 0)</f>
        <v>0</v>
      </c>
      <c r="X398">
        <f>IF(Source!BI181=2,G398, 0)</f>
        <v>0</v>
      </c>
      <c r="Y398">
        <f>IF(Source!BI181=3,G398, 0)</f>
        <v>127866.84</v>
      </c>
      <c r="Z398">
        <f>IF(Source!BI181=4,G398, 0)</f>
        <v>0</v>
      </c>
    </row>
    <row r="399" spans="1:31" ht="42.75">
      <c r="A399" s="20" t="str">
        <f>Source!E182</f>
        <v>41</v>
      </c>
      <c r="B399" s="21" t="str">
        <f>Source!F182</f>
        <v>Цена поставщика</v>
      </c>
      <c r="C399" s="18" t="str">
        <f>Source!G182</f>
        <v>Фанкойл канальный 4,2 кВт с узлом обвязки (цена=31108/1,18/6,32)</v>
      </c>
      <c r="D399" s="23" t="str">
        <f>Source!H182</f>
        <v>шт.</v>
      </c>
      <c r="E399" s="22">
        <f>Source!I182</f>
        <v>3</v>
      </c>
      <c r="F399" s="25">
        <f>IF(Source!AK182&lt;&gt; 0, Source!AK182,Source!AL182 + Source!AM182 + Source!AO182)</f>
        <v>4171.32</v>
      </c>
      <c r="G399" s="24"/>
      <c r="H399" s="26"/>
      <c r="I399" s="24" t="str">
        <f>Source!BO182</f>
        <v/>
      </c>
      <c r="J399" s="24"/>
      <c r="K399" s="26"/>
      <c r="L399" s="27"/>
      <c r="S399">
        <f>ROUND((Source!FX182/100)*((ROUND(Source!CT182*Source!I182/IF(Source!BA182&lt;&gt; 0, Source!BA182, 1), 2)+ROUND(Source!CS182*Source!I182/IF(Source!BS182&lt;&gt; 0, Source!BS182, 1), 2))), 2)</f>
        <v>0</v>
      </c>
      <c r="T399">
        <f>Source!X182</f>
        <v>0</v>
      </c>
      <c r="U399">
        <f>ROUND((Source!FY182/100)*((ROUND(Source!CT182*Source!I182/IF(Source!BA182&lt;&gt; 0, Source!BA182, 1), 2)+ROUND(Source!CS182*Source!I182/IF(Source!BS182&lt;&gt; 0, Source!BS182, 1), 2))), 2)</f>
        <v>0</v>
      </c>
      <c r="V399">
        <f>Source!Y182</f>
        <v>0</v>
      </c>
    </row>
    <row r="400" spans="1:31" ht="14.25">
      <c r="A400" s="33"/>
      <c r="B400" s="34"/>
      <c r="C400" s="35" t="s">
        <v>1286</v>
      </c>
      <c r="D400" s="36"/>
      <c r="E400" s="37"/>
      <c r="F400" s="38">
        <f>Source!AL182</f>
        <v>4171.32</v>
      </c>
      <c r="G400" s="39" t="str">
        <f>Source!DD182</f>
        <v/>
      </c>
      <c r="H400" s="40">
        <f>ROUND(Source!CQ182*Source!I182/IF(Source!BC182&lt;&gt; 0, Source!BC182, 1), 2)</f>
        <v>12513.96</v>
      </c>
      <c r="I400" s="39"/>
      <c r="J400" s="39">
        <f>IF(Source!BC182&lt;&gt; 0, Source!BC182, 1)</f>
        <v>1</v>
      </c>
      <c r="K400" s="40">
        <f>Source!P182</f>
        <v>12513.96</v>
      </c>
      <c r="L400" s="41"/>
    </row>
    <row r="401" spans="1:26" ht="15">
      <c r="G401" s="51">
        <f>ROUND(Source!CQ182*Source!I182/IF(Source!BC182&lt;&gt; 0, Source!BC182, 1), 2)+ROUND(Source!CT182*Source!I182/IF(Source!BA182&lt;&gt; 0, Source!BA182, 1), 2)+ROUND(Source!CR182*Source!I182/IF(Source!BB182&lt;&gt; 0, Source!BB182, 1), 2)</f>
        <v>12513.96</v>
      </c>
      <c r="H401" s="51"/>
      <c r="J401" s="51">
        <f>Source!O182</f>
        <v>12513.96</v>
      </c>
      <c r="K401" s="51"/>
      <c r="L401" s="32">
        <f>Source!U182</f>
        <v>0</v>
      </c>
      <c r="O401" s="31">
        <f>G401</f>
        <v>12513.96</v>
      </c>
      <c r="P401" s="31">
        <f>J401</f>
        <v>12513.96</v>
      </c>
      <c r="Q401" s="31">
        <f>L401</f>
        <v>0</v>
      </c>
      <c r="W401">
        <f>IF(Source!BI182&lt;=1,G401, 0)</f>
        <v>0</v>
      </c>
      <c r="X401">
        <f>IF(Source!BI182=2,G401, 0)</f>
        <v>0</v>
      </c>
      <c r="Y401">
        <f>IF(Source!BI182=3,G401, 0)</f>
        <v>12513.96</v>
      </c>
      <c r="Z401">
        <f>IF(Source!BI182=4,G401, 0)</f>
        <v>0</v>
      </c>
    </row>
    <row r="402" spans="1:26" ht="42.75">
      <c r="A402" s="20" t="str">
        <f>Source!E183</f>
        <v>42</v>
      </c>
      <c r="B402" s="21" t="str">
        <f>Source!F183</f>
        <v>Цена поставщика</v>
      </c>
      <c r="C402" s="18" t="str">
        <f>Source!G183</f>
        <v>Фанкойл канальный 2,1 кВт с узлом обвязки (цена=23863/1,18/6,32)</v>
      </c>
      <c r="D402" s="23" t="str">
        <f>Source!H183</f>
        <v>шт.</v>
      </c>
      <c r="E402" s="22">
        <f>Source!I183</f>
        <v>1</v>
      </c>
      <c r="F402" s="25">
        <f>IF(Source!AK183&lt;&gt; 0, Source!AK183,Source!AL183 + Source!AM183 + Source!AO183)</f>
        <v>3199.82</v>
      </c>
      <c r="G402" s="24"/>
      <c r="H402" s="26"/>
      <c r="I402" s="24" t="str">
        <f>Source!BO183</f>
        <v/>
      </c>
      <c r="J402" s="24"/>
      <c r="K402" s="26"/>
      <c r="L402" s="27"/>
      <c r="S402">
        <f>ROUND((Source!FX183/100)*((ROUND(Source!CT183*Source!I183/IF(Source!BA183&lt;&gt; 0, Source!BA183, 1), 2)+ROUND(Source!CS183*Source!I183/IF(Source!BS183&lt;&gt; 0, Source!BS183, 1), 2))), 2)</f>
        <v>0</v>
      </c>
      <c r="T402">
        <f>Source!X183</f>
        <v>0</v>
      </c>
      <c r="U402">
        <f>ROUND((Source!FY183/100)*((ROUND(Source!CT183*Source!I183/IF(Source!BA183&lt;&gt; 0, Source!BA183, 1), 2)+ROUND(Source!CS183*Source!I183/IF(Source!BS183&lt;&gt; 0, Source!BS183, 1), 2))), 2)</f>
        <v>0</v>
      </c>
      <c r="V402">
        <f>Source!Y183</f>
        <v>0</v>
      </c>
    </row>
    <row r="403" spans="1:26" ht="14.25">
      <c r="A403" s="33"/>
      <c r="B403" s="34"/>
      <c r="C403" s="35" t="s">
        <v>1286</v>
      </c>
      <c r="D403" s="36"/>
      <c r="E403" s="37"/>
      <c r="F403" s="38">
        <f>Source!AL183</f>
        <v>3199.82</v>
      </c>
      <c r="G403" s="39" t="str">
        <f>Source!DD183</f>
        <v/>
      </c>
      <c r="H403" s="40">
        <f>ROUND(Source!CQ183*Source!I183/IF(Source!BC183&lt;&gt; 0, Source!BC183, 1), 2)</f>
        <v>3199.82</v>
      </c>
      <c r="I403" s="39"/>
      <c r="J403" s="39">
        <f>IF(Source!BC183&lt;&gt; 0, Source!BC183, 1)</f>
        <v>1</v>
      </c>
      <c r="K403" s="40">
        <f>Source!P183</f>
        <v>3199.82</v>
      </c>
      <c r="L403" s="41"/>
    </row>
    <row r="404" spans="1:26" ht="15">
      <c r="G404" s="51">
        <f>ROUND(Source!CQ183*Source!I183/IF(Source!BC183&lt;&gt; 0, Source!BC183, 1), 2)+ROUND(Source!CT183*Source!I183/IF(Source!BA183&lt;&gt; 0, Source!BA183, 1), 2)+ROUND(Source!CR183*Source!I183/IF(Source!BB183&lt;&gt; 0, Source!BB183, 1), 2)</f>
        <v>3199.82</v>
      </c>
      <c r="H404" s="51"/>
      <c r="J404" s="51">
        <f>Source!O183</f>
        <v>3199.82</v>
      </c>
      <c r="K404" s="51"/>
      <c r="L404" s="32">
        <f>Source!U183</f>
        <v>0</v>
      </c>
      <c r="O404" s="31">
        <f>G404</f>
        <v>3199.82</v>
      </c>
      <c r="P404" s="31">
        <f>J404</f>
        <v>3199.82</v>
      </c>
      <c r="Q404" s="31">
        <f>L404</f>
        <v>0</v>
      </c>
      <c r="W404">
        <f>IF(Source!BI183&lt;=1,G404, 0)</f>
        <v>0</v>
      </c>
      <c r="X404">
        <f>IF(Source!BI183=2,G404, 0)</f>
        <v>0</v>
      </c>
      <c r="Y404">
        <f>IF(Source!BI183=3,G404, 0)</f>
        <v>3199.82</v>
      </c>
      <c r="Z404">
        <f>IF(Source!BI183=4,G404, 0)</f>
        <v>0</v>
      </c>
    </row>
    <row r="405" spans="1:26" ht="42.75">
      <c r="A405" s="20" t="str">
        <f>Source!E184</f>
        <v>43</v>
      </c>
      <c r="B405" s="21" t="str">
        <f>Source!F184</f>
        <v>Цена поставщика</v>
      </c>
      <c r="C405" s="18" t="str">
        <f>Source!G184</f>
        <v>Фанкойл канальный 1,45 кВт с узлом обвязки (цена=21103/1,18/6,32)</v>
      </c>
      <c r="D405" s="23" t="str">
        <f>Source!H184</f>
        <v>шт.</v>
      </c>
      <c r="E405" s="22">
        <f>Source!I184</f>
        <v>1</v>
      </c>
      <c r="F405" s="25">
        <f>IF(Source!AK184&lt;&gt; 0, Source!AK184,Source!AL184 + Source!AM184 + Source!AO184)</f>
        <v>134.38999999999999</v>
      </c>
      <c r="G405" s="24"/>
      <c r="H405" s="26"/>
      <c r="I405" s="24" t="str">
        <f>Source!BO184</f>
        <v/>
      </c>
      <c r="J405" s="24"/>
      <c r="K405" s="26"/>
      <c r="L405" s="27"/>
      <c r="S405">
        <f>ROUND((Source!FX184/100)*((ROUND(Source!CT184*Source!I184/IF(Source!BA184&lt;&gt; 0, Source!BA184, 1), 2)+ROUND(Source!CS184*Source!I184/IF(Source!BS184&lt;&gt; 0, Source!BS184, 1), 2))), 2)</f>
        <v>0</v>
      </c>
      <c r="T405">
        <f>Source!X184</f>
        <v>0</v>
      </c>
      <c r="U405">
        <f>ROUND((Source!FY184/100)*((ROUND(Source!CT184*Source!I184/IF(Source!BA184&lt;&gt; 0, Source!BA184, 1), 2)+ROUND(Source!CS184*Source!I184/IF(Source!BS184&lt;&gt; 0, Source!BS184, 1), 2))), 2)</f>
        <v>0</v>
      </c>
      <c r="V405">
        <f>Source!Y184</f>
        <v>0</v>
      </c>
    </row>
    <row r="406" spans="1:26" ht="14.25">
      <c r="A406" s="33"/>
      <c r="B406" s="34"/>
      <c r="C406" s="35" t="s">
        <v>1286</v>
      </c>
      <c r="D406" s="36"/>
      <c r="E406" s="37"/>
      <c r="F406" s="38">
        <f>Source!AL184</f>
        <v>134.38999999999999</v>
      </c>
      <c r="G406" s="39" t="str">
        <f>Source!DD184</f>
        <v/>
      </c>
      <c r="H406" s="40">
        <f>ROUND(Source!CQ184*Source!I184/IF(Source!BC184&lt;&gt; 0, Source!BC184, 1), 2)</f>
        <v>134.38999999999999</v>
      </c>
      <c r="I406" s="39"/>
      <c r="J406" s="39">
        <f>IF(Source!BC184&lt;&gt; 0, Source!BC184, 1)</f>
        <v>1</v>
      </c>
      <c r="K406" s="40">
        <f>Source!P184</f>
        <v>134.38999999999999</v>
      </c>
      <c r="L406" s="41"/>
    </row>
    <row r="407" spans="1:26" ht="15">
      <c r="G407" s="51">
        <f>ROUND(Source!CQ184*Source!I184/IF(Source!BC184&lt;&gt; 0, Source!BC184, 1), 2)+ROUND(Source!CT184*Source!I184/IF(Source!BA184&lt;&gt; 0, Source!BA184, 1), 2)+ROUND(Source!CR184*Source!I184/IF(Source!BB184&lt;&gt; 0, Source!BB184, 1), 2)</f>
        <v>134.38999999999999</v>
      </c>
      <c r="H407" s="51"/>
      <c r="J407" s="51">
        <f>Source!O184</f>
        <v>134.38999999999999</v>
      </c>
      <c r="K407" s="51"/>
      <c r="L407" s="32">
        <f>Source!U184</f>
        <v>0</v>
      </c>
      <c r="O407" s="31">
        <f>G407</f>
        <v>134.38999999999999</v>
      </c>
      <c r="P407" s="31">
        <f>J407</f>
        <v>134.38999999999999</v>
      </c>
      <c r="Q407" s="31">
        <f>L407</f>
        <v>0</v>
      </c>
      <c r="W407">
        <f>IF(Source!BI184&lt;=1,G407, 0)</f>
        <v>0</v>
      </c>
      <c r="X407">
        <f>IF(Source!BI184=2,G407, 0)</f>
        <v>0</v>
      </c>
      <c r="Y407">
        <f>IF(Source!BI184=3,G407, 0)</f>
        <v>134.38999999999999</v>
      </c>
      <c r="Z407">
        <f>IF(Source!BI184=4,G407, 0)</f>
        <v>0</v>
      </c>
    </row>
    <row r="408" spans="1:26" ht="42.75">
      <c r="A408" s="20" t="str">
        <f>Source!E185</f>
        <v>44</v>
      </c>
      <c r="B408" s="21" t="str">
        <f>Source!F185</f>
        <v>Цена поставщика</v>
      </c>
      <c r="C408" s="18" t="str">
        <f>Source!G185</f>
        <v>Пульт управления проводной для канального фанкойла (цена=2588/1,18/6,32)</v>
      </c>
      <c r="D408" s="23" t="str">
        <f>Source!H185</f>
        <v>шт.</v>
      </c>
      <c r="E408" s="22">
        <f>Source!I185</f>
        <v>17</v>
      </c>
      <c r="F408" s="25">
        <f>IF(Source!AK185&lt;&gt; 0, Source!AK185,Source!AL185 + Source!AM185 + Source!AO185)</f>
        <v>134.49</v>
      </c>
      <c r="G408" s="24"/>
      <c r="H408" s="26"/>
      <c r="I408" s="24" t="str">
        <f>Source!BO185</f>
        <v/>
      </c>
      <c r="J408" s="24"/>
      <c r="K408" s="26"/>
      <c r="L408" s="27"/>
      <c r="S408">
        <f>ROUND((Source!FX185/100)*((ROUND(Source!CT185*Source!I185/IF(Source!BA185&lt;&gt; 0, Source!BA185, 1), 2)+ROUND(Source!CS185*Source!I185/IF(Source!BS185&lt;&gt; 0, Source!BS185, 1), 2))), 2)</f>
        <v>0</v>
      </c>
      <c r="T408">
        <f>Source!X185</f>
        <v>0</v>
      </c>
      <c r="U408">
        <f>ROUND((Source!FY185/100)*((ROUND(Source!CT185*Source!I185/IF(Source!BA185&lt;&gt; 0, Source!BA185, 1), 2)+ROUND(Source!CS185*Source!I185/IF(Source!BS185&lt;&gt; 0, Source!BS185, 1), 2))), 2)</f>
        <v>0</v>
      </c>
      <c r="V408">
        <f>Source!Y185</f>
        <v>0</v>
      </c>
    </row>
    <row r="409" spans="1:26" ht="14.25">
      <c r="A409" s="33"/>
      <c r="B409" s="34"/>
      <c r="C409" s="35" t="s">
        <v>1286</v>
      </c>
      <c r="D409" s="36"/>
      <c r="E409" s="37"/>
      <c r="F409" s="38">
        <f>Source!AL185</f>
        <v>134.49</v>
      </c>
      <c r="G409" s="39" t="str">
        <f>Source!DD185</f>
        <v/>
      </c>
      <c r="H409" s="40">
        <f>ROUND(Source!CQ185*Source!I185/IF(Source!BC185&lt;&gt; 0, Source!BC185, 1), 2)</f>
        <v>2286.33</v>
      </c>
      <c r="I409" s="39"/>
      <c r="J409" s="39">
        <f>IF(Source!BC185&lt;&gt; 0, Source!BC185, 1)</f>
        <v>1</v>
      </c>
      <c r="K409" s="40">
        <f>Source!P185</f>
        <v>2286.33</v>
      </c>
      <c r="L409" s="41"/>
    </row>
    <row r="410" spans="1:26" ht="15">
      <c r="G410" s="51">
        <f>ROUND(Source!CQ185*Source!I185/IF(Source!BC185&lt;&gt; 0, Source!BC185, 1), 2)+ROUND(Source!CT185*Source!I185/IF(Source!BA185&lt;&gt; 0, Source!BA185, 1), 2)+ROUND(Source!CR185*Source!I185/IF(Source!BB185&lt;&gt; 0, Source!BB185, 1), 2)</f>
        <v>2286.33</v>
      </c>
      <c r="H410" s="51"/>
      <c r="J410" s="51">
        <f>Source!O185</f>
        <v>2286.33</v>
      </c>
      <c r="K410" s="51"/>
      <c r="L410" s="32">
        <f>Source!U185</f>
        <v>0</v>
      </c>
      <c r="O410" s="31">
        <f>G410</f>
        <v>2286.33</v>
      </c>
      <c r="P410" s="31">
        <f>J410</f>
        <v>2286.33</v>
      </c>
      <c r="Q410" s="31">
        <f>L410</f>
        <v>0</v>
      </c>
      <c r="W410">
        <f>IF(Source!BI185&lt;=1,G410, 0)</f>
        <v>0</v>
      </c>
      <c r="X410">
        <f>IF(Source!BI185=2,G410, 0)</f>
        <v>0</v>
      </c>
      <c r="Y410">
        <f>IF(Source!BI185=3,G410, 0)</f>
        <v>2286.33</v>
      </c>
      <c r="Z410">
        <f>IF(Source!BI185=4,G410, 0)</f>
        <v>0</v>
      </c>
    </row>
    <row r="411" spans="1:26" ht="42.75">
      <c r="A411" s="20" t="str">
        <f>Source!E186</f>
        <v>45</v>
      </c>
      <c r="B411" s="21" t="str">
        <f>Source!F186</f>
        <v>Цена поставщика</v>
      </c>
      <c r="C411" s="18" t="str">
        <f>Source!G186</f>
        <v>Пленум нагнетания канального фанкойла (цена=2990/1,18/6,32)</v>
      </c>
      <c r="D411" s="23" t="str">
        <f>Source!H186</f>
        <v>шт.</v>
      </c>
      <c r="E411" s="22">
        <f>Source!I186</f>
        <v>17</v>
      </c>
      <c r="F411" s="25">
        <f>IF(Source!AK186&lt;&gt; 0, Source!AK186,Source!AL186 + Source!AM186 + Source!AO186)</f>
        <v>400.93</v>
      </c>
      <c r="G411" s="24"/>
      <c r="H411" s="26"/>
      <c r="I411" s="24" t="str">
        <f>Source!BO186</f>
        <v/>
      </c>
      <c r="J411" s="24"/>
      <c r="K411" s="26"/>
      <c r="L411" s="27"/>
      <c r="S411">
        <f>ROUND((Source!FX186/100)*((ROUND(Source!CT186*Source!I186/IF(Source!BA186&lt;&gt; 0, Source!BA186, 1), 2)+ROUND(Source!CS186*Source!I186/IF(Source!BS186&lt;&gt; 0, Source!BS186, 1), 2))), 2)</f>
        <v>0</v>
      </c>
      <c r="T411">
        <f>Source!X186</f>
        <v>0</v>
      </c>
      <c r="U411">
        <f>ROUND((Source!FY186/100)*((ROUND(Source!CT186*Source!I186/IF(Source!BA186&lt;&gt; 0, Source!BA186, 1), 2)+ROUND(Source!CS186*Source!I186/IF(Source!BS186&lt;&gt; 0, Source!BS186, 1), 2))), 2)</f>
        <v>0</v>
      </c>
      <c r="V411">
        <f>Source!Y186</f>
        <v>0</v>
      </c>
    </row>
    <row r="412" spans="1:26" ht="14.25">
      <c r="A412" s="33"/>
      <c r="B412" s="34"/>
      <c r="C412" s="35" t="s">
        <v>1286</v>
      </c>
      <c r="D412" s="36"/>
      <c r="E412" s="37"/>
      <c r="F412" s="38">
        <f>Source!AL186</f>
        <v>400.93</v>
      </c>
      <c r="G412" s="39" t="str">
        <f>Source!DD186</f>
        <v/>
      </c>
      <c r="H412" s="40">
        <f>ROUND(Source!CQ186*Source!I186/IF(Source!BC186&lt;&gt; 0, Source!BC186, 1), 2)</f>
        <v>6815.81</v>
      </c>
      <c r="I412" s="39"/>
      <c r="J412" s="39">
        <f>IF(Source!BC186&lt;&gt; 0, Source!BC186, 1)</f>
        <v>1</v>
      </c>
      <c r="K412" s="40">
        <f>Source!P186</f>
        <v>6815.81</v>
      </c>
      <c r="L412" s="41"/>
    </row>
    <row r="413" spans="1:26" ht="15">
      <c r="G413" s="51">
        <f>ROUND(Source!CQ186*Source!I186/IF(Source!BC186&lt;&gt; 0, Source!BC186, 1), 2)+ROUND(Source!CT186*Source!I186/IF(Source!BA186&lt;&gt; 0, Source!BA186, 1), 2)+ROUND(Source!CR186*Source!I186/IF(Source!BB186&lt;&gt; 0, Source!BB186, 1), 2)</f>
        <v>6815.81</v>
      </c>
      <c r="H413" s="51"/>
      <c r="J413" s="51">
        <f>Source!O186</f>
        <v>6815.81</v>
      </c>
      <c r="K413" s="51"/>
      <c r="L413" s="32">
        <f>Source!U186</f>
        <v>0</v>
      </c>
      <c r="O413" s="31">
        <f>G413</f>
        <v>6815.81</v>
      </c>
      <c r="P413" s="31">
        <f>J413</f>
        <v>6815.81</v>
      </c>
      <c r="Q413" s="31">
        <f>L413</f>
        <v>0</v>
      </c>
      <c r="W413">
        <f>IF(Source!BI186&lt;=1,G413, 0)</f>
        <v>0</v>
      </c>
      <c r="X413">
        <f>IF(Source!BI186=2,G413, 0)</f>
        <v>0</v>
      </c>
      <c r="Y413">
        <f>IF(Source!BI186=3,G413, 0)</f>
        <v>6815.81</v>
      </c>
      <c r="Z413">
        <f>IF(Source!BI186=4,G413, 0)</f>
        <v>0</v>
      </c>
    </row>
    <row r="414" spans="1:26" ht="42.75">
      <c r="A414" s="20" t="str">
        <f>Source!E187</f>
        <v>46</v>
      </c>
      <c r="B414" s="21" t="str">
        <f>Source!F187</f>
        <v>м07-01-036-1</v>
      </c>
      <c r="C414" s="18" t="str">
        <f>Source!G187</f>
        <v>Установка компрессорная оппозитная с приводом от электродвигателя, масса 9,3 т</v>
      </c>
      <c r="D414" s="23" t="str">
        <f>Source!H187</f>
        <v>1 КОМПЛ.</v>
      </c>
      <c r="E414" s="22">
        <f>Source!I187</f>
        <v>1</v>
      </c>
      <c r="F414" s="25">
        <f>IF(Source!AK187&lt;&gt; 0, Source!AK187,Source!AL187 + Source!AM187 + Source!AO187)</f>
        <v>9486.7000000000007</v>
      </c>
      <c r="G414" s="24"/>
      <c r="H414" s="26"/>
      <c r="I414" s="24" t="str">
        <f>Source!BO187</f>
        <v/>
      </c>
      <c r="J414" s="24"/>
      <c r="K414" s="26"/>
      <c r="L414" s="27"/>
      <c r="S414">
        <f>ROUND((Source!FX187/100)*((ROUND(Source!CT187*Source!I187/IF(Source!BA187&lt;&gt; 0, Source!BA187, 1), 2)+ROUND(Source!CS187*Source!I187/IF(Source!BS187&lt;&gt; 0, Source!BS187, 1), 2))), 2)</f>
        <v>4027.67</v>
      </c>
      <c r="T414">
        <f>Source!X187</f>
        <v>3423.52</v>
      </c>
      <c r="U414">
        <f>ROUND((Source!FY187/100)*((ROUND(Source!CT187*Source!I187/IF(Source!BA187&lt;&gt; 0, Source!BA187, 1), 2)+ROUND(Source!CS187*Source!I187/IF(Source!BS187&lt;&gt; 0, Source!BS187, 1), 2))), 2)</f>
        <v>3020.75</v>
      </c>
      <c r="V414">
        <f>Source!Y187</f>
        <v>2416.6</v>
      </c>
    </row>
    <row r="415" spans="1:26" ht="14.25">
      <c r="A415" s="20"/>
      <c r="B415" s="21"/>
      <c r="C415" s="18" t="s">
        <v>1284</v>
      </c>
      <c r="D415" s="23"/>
      <c r="E415" s="22"/>
      <c r="F415" s="25">
        <f>Source!AO187</f>
        <v>4617.54</v>
      </c>
      <c r="G415" s="24" t="str">
        <f>Source!DG187</f>
        <v/>
      </c>
      <c r="H415" s="26">
        <f>ROUND(Source!CT187*Source!I187/IF(Source!BA187&lt;&gt; 0, Source!BA187, 1), 2)</f>
        <v>4617.54</v>
      </c>
      <c r="I415" s="24"/>
      <c r="J415" s="24">
        <f>IF(Source!BA187&lt;&gt; 0, Source!BA187, 1)</f>
        <v>1</v>
      </c>
      <c r="K415" s="26">
        <f>Source!S187</f>
        <v>4617.54</v>
      </c>
      <c r="L415" s="27"/>
      <c r="R415">
        <f>H415</f>
        <v>4617.54</v>
      </c>
    </row>
    <row r="416" spans="1:26" ht="14.25">
      <c r="A416" s="20"/>
      <c r="B416" s="21"/>
      <c r="C416" s="18" t="s">
        <v>58</v>
      </c>
      <c r="D416" s="23"/>
      <c r="E416" s="22"/>
      <c r="F416" s="25">
        <f>Source!AM187</f>
        <v>2768.03</v>
      </c>
      <c r="G416" s="24" t="str">
        <f>Source!DE187</f>
        <v/>
      </c>
      <c r="H416" s="26">
        <f>ROUND(Source!CR187*Source!I187/IF(Source!BB187&lt;&gt; 0, Source!BB187, 1), 2)</f>
        <v>2768.03</v>
      </c>
      <c r="I416" s="24"/>
      <c r="J416" s="24">
        <f>IF(Source!BB187&lt;&gt; 0, Source!BB187, 1)</f>
        <v>1</v>
      </c>
      <c r="K416" s="26">
        <f>Source!Q187</f>
        <v>2768.03</v>
      </c>
      <c r="L416" s="27"/>
    </row>
    <row r="417" spans="1:26" ht="14.25">
      <c r="A417" s="20"/>
      <c r="B417" s="21"/>
      <c r="C417" s="18" t="s">
        <v>1285</v>
      </c>
      <c r="D417" s="23"/>
      <c r="E417" s="22"/>
      <c r="F417" s="25">
        <f>Source!AN187</f>
        <v>417.05</v>
      </c>
      <c r="G417" s="24" t="str">
        <f>Source!DF187</f>
        <v/>
      </c>
      <c r="H417" s="26">
        <f>ROUND(Source!CS187*Source!I187/IF(Source!BS187&lt;&gt; 0, Source!BS187, 1), 2)</f>
        <v>417.05</v>
      </c>
      <c r="I417" s="24"/>
      <c r="J417" s="24">
        <f>IF(Source!BS187&lt;&gt; 0, Source!BS187, 1)</f>
        <v>1</v>
      </c>
      <c r="K417" s="26">
        <f>Source!R187</f>
        <v>417.05</v>
      </c>
      <c r="L417" s="27"/>
      <c r="R417">
        <f>H417</f>
        <v>417.05</v>
      </c>
    </row>
    <row r="418" spans="1:26" ht="14.25">
      <c r="A418" s="20"/>
      <c r="B418" s="21"/>
      <c r="C418" s="18" t="s">
        <v>1286</v>
      </c>
      <c r="D418" s="23"/>
      <c r="E418" s="22"/>
      <c r="F418" s="25">
        <f>Source!AL187</f>
        <v>2101.13</v>
      </c>
      <c r="G418" s="24" t="str">
        <f>Source!DD187</f>
        <v/>
      </c>
      <c r="H418" s="26">
        <f>ROUND(Source!CQ187*Source!I187/IF(Source!BC187&lt;&gt; 0, Source!BC187, 1), 2)</f>
        <v>2101.13</v>
      </c>
      <c r="I418" s="24"/>
      <c r="J418" s="24">
        <f>IF(Source!BC187&lt;&gt; 0, Source!BC187, 1)</f>
        <v>1</v>
      </c>
      <c r="K418" s="26">
        <f>Source!P187</f>
        <v>2101.13</v>
      </c>
      <c r="L418" s="27"/>
    </row>
    <row r="419" spans="1:26" ht="14.25">
      <c r="A419" s="20"/>
      <c r="B419" s="21"/>
      <c r="C419" s="18" t="s">
        <v>1287</v>
      </c>
      <c r="D419" s="23" t="s">
        <v>1288</v>
      </c>
      <c r="E419" s="22">
        <f>Source!BZ187</f>
        <v>80</v>
      </c>
      <c r="F419" s="28"/>
      <c r="G419" s="24"/>
      <c r="H419" s="26">
        <f>SUM(S414:S421)</f>
        <v>4027.67</v>
      </c>
      <c r="I419" s="29" t="str">
        <f>CONCATENATE(Source!FX187, Source!FV187, "=")</f>
        <v>80*0,85=</v>
      </c>
      <c r="J419" s="18">
        <f>Source!AT187</f>
        <v>68</v>
      </c>
      <c r="K419" s="26">
        <f>SUM(T414:T421)</f>
        <v>3423.52</v>
      </c>
      <c r="L419" s="27"/>
    </row>
    <row r="420" spans="1:26" ht="14.25">
      <c r="A420" s="20"/>
      <c r="B420" s="21"/>
      <c r="C420" s="18" t="s">
        <v>1289</v>
      </c>
      <c r="D420" s="23" t="s">
        <v>1288</v>
      </c>
      <c r="E420" s="22">
        <f>Source!CA187</f>
        <v>60</v>
      </c>
      <c r="F420" s="28"/>
      <c r="G420" s="24"/>
      <c r="H420" s="26">
        <f>SUM(U414:U421)</f>
        <v>3020.75</v>
      </c>
      <c r="I420" s="29" t="str">
        <f>CONCATENATE(Source!FY187, Source!FW187, "=")</f>
        <v>60*0,8=</v>
      </c>
      <c r="J420" s="18">
        <f>Source!AU187</f>
        <v>48</v>
      </c>
      <c r="K420" s="26">
        <f>SUM(V414:V421)</f>
        <v>2416.6</v>
      </c>
      <c r="L420" s="27"/>
    </row>
    <row r="421" spans="1:26" ht="14.25">
      <c r="A421" s="33"/>
      <c r="B421" s="34"/>
      <c r="C421" s="35" t="s">
        <v>1290</v>
      </c>
      <c r="D421" s="36" t="s">
        <v>1291</v>
      </c>
      <c r="E421" s="37">
        <f>Source!AQ187</f>
        <v>459</v>
      </c>
      <c r="F421" s="38"/>
      <c r="G421" s="39" t="str">
        <f>Source!DI187</f>
        <v/>
      </c>
      <c r="H421" s="40"/>
      <c r="I421" s="39"/>
      <c r="J421" s="39"/>
      <c r="K421" s="40"/>
      <c r="L421" s="42">
        <f>Source!U187</f>
        <v>459</v>
      </c>
    </row>
    <row r="422" spans="1:26" ht="15">
      <c r="G422" s="51">
        <f>ROUND(Source!CQ187*Source!I187/IF(Source!BC187&lt;&gt; 0, Source!BC187, 1), 2)+ROUND(Source!CT187*Source!I187/IF(Source!BA187&lt;&gt; 0, Source!BA187, 1), 2)+ROUND(Source!CR187*Source!I187/IF(Source!BB187&lt;&gt; 0, Source!BB187, 1), 2)+SUM(H419:H421)</f>
        <v>16535.120000000003</v>
      </c>
      <c r="H422" s="51"/>
      <c r="J422" s="51">
        <f>Source!O187+SUM(K419:K421)</f>
        <v>15326.82</v>
      </c>
      <c r="K422" s="51"/>
      <c r="L422" s="32">
        <f>Source!U187</f>
        <v>459</v>
      </c>
      <c r="O422" s="31">
        <f>G422</f>
        <v>16535.120000000003</v>
      </c>
      <c r="P422" s="31">
        <f>J422</f>
        <v>15326.82</v>
      </c>
      <c r="Q422" s="31">
        <f>L422</f>
        <v>459</v>
      </c>
      <c r="W422">
        <f>IF(Source!BI187&lt;=1,G422, 0)</f>
        <v>0</v>
      </c>
      <c r="X422">
        <f>IF(Source!BI187=2,G422, 0)</f>
        <v>16535.120000000003</v>
      </c>
      <c r="Y422">
        <f>IF(Source!BI187=3,G422, 0)</f>
        <v>0</v>
      </c>
      <c r="Z422">
        <f>IF(Source!BI187=4,G422, 0)</f>
        <v>0</v>
      </c>
    </row>
    <row r="423" spans="1:26" ht="42.75">
      <c r="A423" s="20" t="str">
        <f>Source!E188</f>
        <v>47</v>
      </c>
      <c r="B423" s="21" t="str">
        <f>Source!F188</f>
        <v>Цена поставщика</v>
      </c>
      <c r="C423" s="18" t="str">
        <f>Source!G188</f>
        <v>Чиллер Q=316кВт (цена=3558540/1,18/6,32)</v>
      </c>
      <c r="D423" s="23" t="str">
        <f>Source!H188</f>
        <v>шт.</v>
      </c>
      <c r="E423" s="22">
        <f>Source!I188</f>
        <v>1</v>
      </c>
      <c r="F423" s="25">
        <f>IF(Source!AK188&lt;&gt; 0, Source!AK188,Source!AL188 + Source!AM188 + Source!AO188)</f>
        <v>477169.6</v>
      </c>
      <c r="G423" s="24"/>
      <c r="H423" s="26"/>
      <c r="I423" s="24" t="str">
        <f>Source!BO188</f>
        <v/>
      </c>
      <c r="J423" s="24"/>
      <c r="K423" s="26"/>
      <c r="L423" s="27"/>
      <c r="S423">
        <f>ROUND((Source!FX188/100)*((ROUND(Source!CT188*Source!I188/IF(Source!BA188&lt;&gt; 0, Source!BA188, 1), 2)+ROUND(Source!CS188*Source!I188/IF(Source!BS188&lt;&gt; 0, Source!BS188, 1), 2))), 2)</f>
        <v>0</v>
      </c>
      <c r="T423">
        <f>Source!X188</f>
        <v>0</v>
      </c>
      <c r="U423">
        <f>ROUND((Source!FY188/100)*((ROUND(Source!CT188*Source!I188/IF(Source!BA188&lt;&gt; 0, Source!BA188, 1), 2)+ROUND(Source!CS188*Source!I188/IF(Source!BS188&lt;&gt; 0, Source!BS188, 1), 2))), 2)</f>
        <v>0</v>
      </c>
      <c r="V423">
        <f>Source!Y188</f>
        <v>0</v>
      </c>
    </row>
    <row r="424" spans="1:26" ht="14.25">
      <c r="A424" s="33"/>
      <c r="B424" s="34"/>
      <c r="C424" s="35" t="s">
        <v>1286</v>
      </c>
      <c r="D424" s="36"/>
      <c r="E424" s="37"/>
      <c r="F424" s="38">
        <f>Source!AL188</f>
        <v>477169.6</v>
      </c>
      <c r="G424" s="39" t="str">
        <f>Source!DD188</f>
        <v/>
      </c>
      <c r="H424" s="40">
        <f>ROUND(Source!CQ188*Source!I188/IF(Source!BC188&lt;&gt; 0, Source!BC188, 1), 2)</f>
        <v>477169.6</v>
      </c>
      <c r="I424" s="39"/>
      <c r="J424" s="39">
        <f>IF(Source!BC188&lt;&gt; 0, Source!BC188, 1)</f>
        <v>1</v>
      </c>
      <c r="K424" s="40">
        <f>Source!P188</f>
        <v>477169.6</v>
      </c>
      <c r="L424" s="41"/>
    </row>
    <row r="425" spans="1:26" ht="15">
      <c r="G425" s="51">
        <f>ROUND(Source!CQ188*Source!I188/IF(Source!BC188&lt;&gt; 0, Source!BC188, 1), 2)+ROUND(Source!CT188*Source!I188/IF(Source!BA188&lt;&gt; 0, Source!BA188, 1), 2)+ROUND(Source!CR188*Source!I188/IF(Source!BB188&lt;&gt; 0, Source!BB188, 1), 2)</f>
        <v>477169.6</v>
      </c>
      <c r="H425" s="51"/>
      <c r="J425" s="51">
        <f>Source!O188</f>
        <v>477169.6</v>
      </c>
      <c r="K425" s="51"/>
      <c r="L425" s="32">
        <f>Source!U188</f>
        <v>0</v>
      </c>
      <c r="O425" s="31">
        <f>G425</f>
        <v>477169.6</v>
      </c>
      <c r="P425" s="31">
        <f>J425</f>
        <v>477169.6</v>
      </c>
      <c r="Q425" s="31">
        <f>L425</f>
        <v>0</v>
      </c>
      <c r="W425">
        <f>IF(Source!BI188&lt;=1,G425, 0)</f>
        <v>0</v>
      </c>
      <c r="X425">
        <f>IF(Source!BI188=2,G425, 0)</f>
        <v>0</v>
      </c>
      <c r="Y425">
        <f>IF(Source!BI188=3,G425, 0)</f>
        <v>477169.6</v>
      </c>
      <c r="Z425">
        <f>IF(Source!BI188=4,G425, 0)</f>
        <v>0</v>
      </c>
    </row>
    <row r="426" spans="1:26" ht="42.75">
      <c r="A426" s="20" t="str">
        <f>Source!E189</f>
        <v>48</v>
      </c>
      <c r="B426" s="21" t="str">
        <f>Source!F189</f>
        <v>Цена поставщика</v>
      </c>
      <c r="C426" s="18" t="str">
        <f>Source!G189</f>
        <v>Этиленгликоль 40% (цена=62100/1,18/6,32)</v>
      </c>
      <c r="D426" s="23" t="str">
        <f>Source!H189</f>
        <v>м3</v>
      </c>
      <c r="E426" s="22">
        <f>Source!I189</f>
        <v>6.5</v>
      </c>
      <c r="F426" s="25">
        <f>IF(Source!AK189&lt;&gt; 0, Source!AK189,Source!AL189 + Source!AM189 + Source!AO189)</f>
        <v>8327.08</v>
      </c>
      <c r="G426" s="24"/>
      <c r="H426" s="26"/>
      <c r="I426" s="24" t="str">
        <f>Source!BO189</f>
        <v/>
      </c>
      <c r="J426" s="24"/>
      <c r="K426" s="26"/>
      <c r="L426" s="27"/>
      <c r="S426">
        <f>ROUND((Source!FX189/100)*((ROUND(Source!CT189*Source!I189/IF(Source!BA189&lt;&gt; 0, Source!BA189, 1), 2)+ROUND(Source!CS189*Source!I189/IF(Source!BS189&lt;&gt; 0, Source!BS189, 1), 2))), 2)</f>
        <v>0</v>
      </c>
      <c r="T426">
        <f>Source!X189</f>
        <v>0</v>
      </c>
      <c r="U426">
        <f>ROUND((Source!FY189/100)*((ROUND(Source!CT189*Source!I189/IF(Source!BA189&lt;&gt; 0, Source!BA189, 1), 2)+ROUND(Source!CS189*Source!I189/IF(Source!BS189&lt;&gt; 0, Source!BS189, 1), 2))), 2)</f>
        <v>0</v>
      </c>
      <c r="V426">
        <f>Source!Y189</f>
        <v>0</v>
      </c>
    </row>
    <row r="427" spans="1:26" ht="14.25">
      <c r="A427" s="33"/>
      <c r="B427" s="34"/>
      <c r="C427" s="35" t="s">
        <v>1286</v>
      </c>
      <c r="D427" s="36"/>
      <c r="E427" s="37"/>
      <c r="F427" s="38">
        <f>Source!AL189</f>
        <v>8327.08</v>
      </c>
      <c r="G427" s="39" t="str">
        <f>Source!DD189</f>
        <v/>
      </c>
      <c r="H427" s="40">
        <f>ROUND(Source!CQ189*Source!I189/IF(Source!BC189&lt;&gt; 0, Source!BC189, 1), 2)</f>
        <v>54126.02</v>
      </c>
      <c r="I427" s="39"/>
      <c r="J427" s="39">
        <f>IF(Source!BC189&lt;&gt; 0, Source!BC189, 1)</f>
        <v>1</v>
      </c>
      <c r="K427" s="40">
        <f>Source!P189</f>
        <v>54126.02</v>
      </c>
      <c r="L427" s="41"/>
    </row>
    <row r="428" spans="1:26" ht="15">
      <c r="G428" s="51">
        <f>ROUND(Source!CQ189*Source!I189/IF(Source!BC189&lt;&gt; 0, Source!BC189, 1), 2)+ROUND(Source!CT189*Source!I189/IF(Source!BA189&lt;&gt; 0, Source!BA189, 1), 2)+ROUND(Source!CR189*Source!I189/IF(Source!BB189&lt;&gt; 0, Source!BB189, 1), 2)</f>
        <v>54126.02</v>
      </c>
      <c r="H428" s="51"/>
      <c r="J428" s="51">
        <f>Source!O189</f>
        <v>54126.02</v>
      </c>
      <c r="K428" s="51"/>
      <c r="L428" s="32">
        <f>Source!U189</f>
        <v>0</v>
      </c>
      <c r="O428" s="31">
        <f>G428</f>
        <v>54126.02</v>
      </c>
      <c r="P428" s="31">
        <f>J428</f>
        <v>54126.02</v>
      </c>
      <c r="Q428" s="31">
        <f>L428</f>
        <v>0</v>
      </c>
      <c r="W428">
        <f>IF(Source!BI189&lt;=1,G428, 0)</f>
        <v>54126.02</v>
      </c>
      <c r="X428">
        <f>IF(Source!BI189=2,G428, 0)</f>
        <v>0</v>
      </c>
      <c r="Y428">
        <f>IF(Source!BI189=3,G428, 0)</f>
        <v>0</v>
      </c>
      <c r="Z428">
        <f>IF(Source!BI189=4,G428, 0)</f>
        <v>0</v>
      </c>
    </row>
    <row r="429" spans="1:26" ht="42.75">
      <c r="A429" s="20" t="str">
        <f>Source!E190</f>
        <v>49</v>
      </c>
      <c r="B429" s="21" t="str">
        <f>Source!F190</f>
        <v>м07-04-027-1</v>
      </c>
      <c r="C429" s="18" t="str">
        <f>Source!G190</f>
        <v>Агрегат вакуум-насосный поршневой ротационный водокольцевой, масса 0,3 т</v>
      </c>
      <c r="D429" s="23" t="str">
        <f>Source!H190</f>
        <v>1  ШТ.</v>
      </c>
      <c r="E429" s="22">
        <f>Source!I190</f>
        <v>1</v>
      </c>
      <c r="F429" s="25">
        <f>IF(Source!AK190&lt;&gt; 0, Source!AK190,Source!AL190 + Source!AM190 + Source!AO190)</f>
        <v>940.7</v>
      </c>
      <c r="G429" s="24"/>
      <c r="H429" s="26"/>
      <c r="I429" s="24" t="str">
        <f>Source!BO190</f>
        <v/>
      </c>
      <c r="J429" s="24"/>
      <c r="K429" s="26"/>
      <c r="L429" s="27"/>
      <c r="S429">
        <f>ROUND((Source!FX190/100)*((ROUND(Source!CT190*Source!I190/IF(Source!BA190&lt;&gt; 0, Source!BA190, 1), 2)+ROUND(Source!CS190*Source!I190/IF(Source!BS190&lt;&gt; 0, Source!BS190, 1), 2))), 2)</f>
        <v>148.78</v>
      </c>
      <c r="T429">
        <f>Source!X190</f>
        <v>126.46</v>
      </c>
      <c r="U429">
        <f>ROUND((Source!FY190/100)*((ROUND(Source!CT190*Source!I190/IF(Source!BA190&lt;&gt; 0, Source!BA190, 1), 2)+ROUND(Source!CS190*Source!I190/IF(Source!BS190&lt;&gt; 0, Source!BS190, 1), 2))), 2)</f>
        <v>111.58</v>
      </c>
      <c r="V429">
        <f>Source!Y190</f>
        <v>89.27</v>
      </c>
    </row>
    <row r="430" spans="1:26" ht="14.25">
      <c r="A430" s="20"/>
      <c r="B430" s="21"/>
      <c r="C430" s="18" t="s">
        <v>1284</v>
      </c>
      <c r="D430" s="23"/>
      <c r="E430" s="22"/>
      <c r="F430" s="25">
        <f>Source!AO190</f>
        <v>118.33</v>
      </c>
      <c r="G430" s="24" t="str">
        <f>Source!DG190</f>
        <v/>
      </c>
      <c r="H430" s="26">
        <f>ROUND(Source!CT190*Source!I190/IF(Source!BA190&lt;&gt; 0, Source!BA190, 1), 2)</f>
        <v>118.33</v>
      </c>
      <c r="I430" s="24"/>
      <c r="J430" s="24">
        <f>IF(Source!BA190&lt;&gt; 0, Source!BA190, 1)</f>
        <v>1</v>
      </c>
      <c r="K430" s="26">
        <f>Source!S190</f>
        <v>118.33</v>
      </c>
      <c r="L430" s="27"/>
      <c r="R430">
        <f>H430</f>
        <v>118.33</v>
      </c>
    </row>
    <row r="431" spans="1:26" ht="14.25">
      <c r="A431" s="20"/>
      <c r="B431" s="21"/>
      <c r="C431" s="18" t="s">
        <v>58</v>
      </c>
      <c r="D431" s="23"/>
      <c r="E431" s="22"/>
      <c r="F431" s="25">
        <f>Source!AM190</f>
        <v>691.16</v>
      </c>
      <c r="G431" s="24" t="str">
        <f>Source!DE190</f>
        <v/>
      </c>
      <c r="H431" s="26">
        <f>ROUND(Source!CR190*Source!I190/IF(Source!BB190&lt;&gt; 0, Source!BB190, 1), 2)</f>
        <v>691.16</v>
      </c>
      <c r="I431" s="24"/>
      <c r="J431" s="24">
        <f>IF(Source!BB190&lt;&gt; 0, Source!BB190, 1)</f>
        <v>1</v>
      </c>
      <c r="K431" s="26">
        <f>Source!Q190</f>
        <v>691.16</v>
      </c>
      <c r="L431" s="27"/>
    </row>
    <row r="432" spans="1:26" ht="14.25">
      <c r="A432" s="20"/>
      <c r="B432" s="21"/>
      <c r="C432" s="18" t="s">
        <v>1285</v>
      </c>
      <c r="D432" s="23"/>
      <c r="E432" s="22"/>
      <c r="F432" s="25">
        <f>Source!AN190</f>
        <v>67.64</v>
      </c>
      <c r="G432" s="24" t="str">
        <f>Source!DF190</f>
        <v/>
      </c>
      <c r="H432" s="26">
        <f>ROUND(Source!CS190*Source!I190/IF(Source!BS190&lt;&gt; 0, Source!BS190, 1), 2)</f>
        <v>67.64</v>
      </c>
      <c r="I432" s="24"/>
      <c r="J432" s="24">
        <f>IF(Source!BS190&lt;&gt; 0, Source!BS190, 1)</f>
        <v>1</v>
      </c>
      <c r="K432" s="26">
        <f>Source!R190</f>
        <v>67.64</v>
      </c>
      <c r="L432" s="27"/>
      <c r="R432">
        <f>H432</f>
        <v>67.64</v>
      </c>
    </row>
    <row r="433" spans="1:26" ht="14.25">
      <c r="A433" s="20"/>
      <c r="B433" s="21"/>
      <c r="C433" s="18" t="s">
        <v>1286</v>
      </c>
      <c r="D433" s="23"/>
      <c r="E433" s="22"/>
      <c r="F433" s="25">
        <f>Source!AL190</f>
        <v>131.21</v>
      </c>
      <c r="G433" s="24" t="str">
        <f>Source!DD190</f>
        <v/>
      </c>
      <c r="H433" s="26">
        <f>ROUND(Source!CQ190*Source!I190/IF(Source!BC190&lt;&gt; 0, Source!BC190, 1), 2)</f>
        <v>131.21</v>
      </c>
      <c r="I433" s="24"/>
      <c r="J433" s="24">
        <f>IF(Source!BC190&lt;&gt; 0, Source!BC190, 1)</f>
        <v>1</v>
      </c>
      <c r="K433" s="26">
        <f>Source!P190</f>
        <v>131.21</v>
      </c>
      <c r="L433" s="27"/>
    </row>
    <row r="434" spans="1:26" ht="14.25">
      <c r="A434" s="20"/>
      <c r="B434" s="21"/>
      <c r="C434" s="18" t="s">
        <v>1287</v>
      </c>
      <c r="D434" s="23" t="s">
        <v>1288</v>
      </c>
      <c r="E434" s="22">
        <f>Source!BZ190</f>
        <v>80</v>
      </c>
      <c r="F434" s="28"/>
      <c r="G434" s="24"/>
      <c r="H434" s="26">
        <f>SUM(S429:S436)</f>
        <v>148.78</v>
      </c>
      <c r="I434" s="29" t="str">
        <f>CONCATENATE(Source!FX190, Source!FV190, "=")</f>
        <v>80*0,85=</v>
      </c>
      <c r="J434" s="18">
        <f>Source!AT190</f>
        <v>68</v>
      </c>
      <c r="K434" s="26">
        <f>SUM(T429:T436)</f>
        <v>126.46</v>
      </c>
      <c r="L434" s="27"/>
    </row>
    <row r="435" spans="1:26" ht="14.25">
      <c r="A435" s="20"/>
      <c r="B435" s="21"/>
      <c r="C435" s="18" t="s">
        <v>1289</v>
      </c>
      <c r="D435" s="23" t="s">
        <v>1288</v>
      </c>
      <c r="E435" s="22">
        <f>Source!CA190</f>
        <v>60</v>
      </c>
      <c r="F435" s="28"/>
      <c r="G435" s="24"/>
      <c r="H435" s="26">
        <f>SUM(U429:U436)</f>
        <v>111.58</v>
      </c>
      <c r="I435" s="29" t="str">
        <f>CONCATENATE(Source!FY190, Source!FW190, "=")</f>
        <v>60*0,8=</v>
      </c>
      <c r="J435" s="18">
        <f>Source!AU190</f>
        <v>48</v>
      </c>
      <c r="K435" s="26">
        <f>SUM(V429:V436)</f>
        <v>89.27</v>
      </c>
      <c r="L435" s="27"/>
    </row>
    <row r="436" spans="1:26" ht="14.25">
      <c r="A436" s="33"/>
      <c r="B436" s="34"/>
      <c r="C436" s="35" t="s">
        <v>1290</v>
      </c>
      <c r="D436" s="36" t="s">
        <v>1291</v>
      </c>
      <c r="E436" s="37">
        <f>Source!AQ190</f>
        <v>12.3</v>
      </c>
      <c r="F436" s="38"/>
      <c r="G436" s="39" t="str">
        <f>Source!DI190</f>
        <v/>
      </c>
      <c r="H436" s="40"/>
      <c r="I436" s="39"/>
      <c r="J436" s="39"/>
      <c r="K436" s="40"/>
      <c r="L436" s="42">
        <f>Source!U190</f>
        <v>12.3</v>
      </c>
    </row>
    <row r="437" spans="1:26" ht="15">
      <c r="G437" s="51">
        <f>ROUND(Source!CQ190*Source!I190/IF(Source!BC190&lt;&gt; 0, Source!BC190, 1), 2)+ROUND(Source!CT190*Source!I190/IF(Source!BA190&lt;&gt; 0, Source!BA190, 1), 2)+ROUND(Source!CR190*Source!I190/IF(Source!BB190&lt;&gt; 0, Source!BB190, 1), 2)+SUM(H434:H436)</f>
        <v>1201.06</v>
      </c>
      <c r="H437" s="51"/>
      <c r="J437" s="51">
        <f>Source!O190+SUM(K434:K436)</f>
        <v>1156.43</v>
      </c>
      <c r="K437" s="51"/>
      <c r="L437" s="32">
        <f>Source!U190</f>
        <v>12.3</v>
      </c>
      <c r="O437" s="31">
        <f>G437</f>
        <v>1201.06</v>
      </c>
      <c r="P437" s="31">
        <f>J437</f>
        <v>1156.43</v>
      </c>
      <c r="Q437" s="31">
        <f>L437</f>
        <v>12.3</v>
      </c>
      <c r="W437">
        <f>IF(Source!BI190&lt;=1,G437, 0)</f>
        <v>0</v>
      </c>
      <c r="X437">
        <f>IF(Source!BI190=2,G437, 0)</f>
        <v>1201.06</v>
      </c>
      <c r="Y437">
        <f>IF(Source!BI190=3,G437, 0)</f>
        <v>0</v>
      </c>
      <c r="Z437">
        <f>IF(Source!BI190=4,G437, 0)</f>
        <v>0</v>
      </c>
    </row>
    <row r="438" spans="1:26" ht="42.75">
      <c r="A438" s="20" t="str">
        <f>Source!E191</f>
        <v>50</v>
      </c>
      <c r="B438" s="21" t="str">
        <f>Source!F191</f>
        <v>Цена поставщика</v>
      </c>
      <c r="C438" s="18" t="str">
        <f>Source!G191</f>
        <v>Циркуляционный насос 61м3/ч, 31м вод. ст. (цена=110630/1,18/6,32)</v>
      </c>
      <c r="D438" s="23" t="str">
        <f>Source!H191</f>
        <v>шт.</v>
      </c>
      <c r="E438" s="22">
        <f>Source!I191</f>
        <v>1</v>
      </c>
      <c r="F438" s="25">
        <f>IF(Source!AK191&lt;&gt; 0, Source!AK191,Source!AL191 + Source!AM191 + Source!AO191)</f>
        <v>14834.53</v>
      </c>
      <c r="G438" s="24"/>
      <c r="H438" s="26"/>
      <c r="I438" s="24" t="str">
        <f>Source!BO191</f>
        <v/>
      </c>
      <c r="J438" s="24"/>
      <c r="K438" s="26"/>
      <c r="L438" s="27"/>
      <c r="S438">
        <f>ROUND((Source!FX191/100)*((ROUND(Source!CT191*Source!I191/IF(Source!BA191&lt;&gt; 0, Source!BA191, 1), 2)+ROUND(Source!CS191*Source!I191/IF(Source!BS191&lt;&gt; 0, Source!BS191, 1), 2))), 2)</f>
        <v>0</v>
      </c>
      <c r="T438">
        <f>Source!X191</f>
        <v>0</v>
      </c>
      <c r="U438">
        <f>ROUND((Source!FY191/100)*((ROUND(Source!CT191*Source!I191/IF(Source!BA191&lt;&gt; 0, Source!BA191, 1), 2)+ROUND(Source!CS191*Source!I191/IF(Source!BS191&lt;&gt; 0, Source!BS191, 1), 2))), 2)</f>
        <v>0</v>
      </c>
      <c r="V438">
        <f>Source!Y191</f>
        <v>0</v>
      </c>
    </row>
    <row r="439" spans="1:26" ht="14.25">
      <c r="A439" s="33"/>
      <c r="B439" s="34"/>
      <c r="C439" s="35" t="s">
        <v>1286</v>
      </c>
      <c r="D439" s="36"/>
      <c r="E439" s="37"/>
      <c r="F439" s="38">
        <f>Source!AL191</f>
        <v>14834.53</v>
      </c>
      <c r="G439" s="39" t="str">
        <f>Source!DD191</f>
        <v/>
      </c>
      <c r="H439" s="40">
        <f>ROUND(Source!CQ191*Source!I191/IF(Source!BC191&lt;&gt; 0, Source!BC191, 1), 2)</f>
        <v>14834.53</v>
      </c>
      <c r="I439" s="39"/>
      <c r="J439" s="39">
        <f>IF(Source!BC191&lt;&gt; 0, Source!BC191, 1)</f>
        <v>1</v>
      </c>
      <c r="K439" s="40">
        <f>Source!P191</f>
        <v>14834.53</v>
      </c>
      <c r="L439" s="41"/>
    </row>
    <row r="440" spans="1:26" ht="15">
      <c r="G440" s="51">
        <f>ROUND(Source!CQ191*Source!I191/IF(Source!BC191&lt;&gt; 0, Source!BC191, 1), 2)+ROUND(Source!CT191*Source!I191/IF(Source!BA191&lt;&gt; 0, Source!BA191, 1), 2)+ROUND(Source!CR191*Source!I191/IF(Source!BB191&lt;&gt; 0, Source!BB191, 1), 2)</f>
        <v>14834.53</v>
      </c>
      <c r="H440" s="51"/>
      <c r="J440" s="51">
        <f>Source!O191</f>
        <v>14834.53</v>
      </c>
      <c r="K440" s="51"/>
      <c r="L440" s="32">
        <f>Source!U191</f>
        <v>0</v>
      </c>
      <c r="O440" s="31">
        <f>G440</f>
        <v>14834.53</v>
      </c>
      <c r="P440" s="31">
        <f>J440</f>
        <v>14834.53</v>
      </c>
      <c r="Q440" s="31">
        <f>L440</f>
        <v>0</v>
      </c>
      <c r="W440">
        <f>IF(Source!BI191&lt;=1,G440, 0)</f>
        <v>14834.53</v>
      </c>
      <c r="X440">
        <f>IF(Source!BI191=2,G440, 0)</f>
        <v>0</v>
      </c>
      <c r="Y440">
        <f>IF(Source!BI191=3,G440, 0)</f>
        <v>0</v>
      </c>
      <c r="Z440">
        <f>IF(Source!BI191=4,G440, 0)</f>
        <v>0</v>
      </c>
    </row>
    <row r="441" spans="1:26" ht="57">
      <c r="A441" s="20" t="str">
        <f>Source!E192</f>
        <v>51</v>
      </c>
      <c r="B441" s="21" t="str">
        <f>Source!F192</f>
        <v>м06-03-021-1</v>
      </c>
      <c r="C441" s="18" t="str">
        <f>Source!G192</f>
        <v>Деаэратор двухступенчатый, рабочее давление 0,0075-0,05 МПа, производительность 5 т/ч, вертикальный</v>
      </c>
      <c r="D441" s="23" t="str">
        <f>Source!H192</f>
        <v>1 Т</v>
      </c>
      <c r="E441" s="22">
        <f>Source!I192</f>
        <v>0.1</v>
      </c>
      <c r="F441" s="25">
        <f>IF(Source!AK192&lt;&gt; 0, Source!AK192,Source!AL192 + Source!AM192 + Source!AO192)</f>
        <v>11595.59</v>
      </c>
      <c r="G441" s="24"/>
      <c r="H441" s="26"/>
      <c r="I441" s="24" t="str">
        <f>Source!BO192</f>
        <v/>
      </c>
      <c r="J441" s="24"/>
      <c r="K441" s="26"/>
      <c r="L441" s="27"/>
      <c r="S441">
        <f>ROUND((Source!FX192/100)*((ROUND(Source!CT192*Source!I192/IF(Source!BA192&lt;&gt; 0, Source!BA192, 1), 2)+ROUND(Source!CS192*Source!I192/IF(Source!BS192&lt;&gt; 0, Source!BS192, 1), 2))), 2)</f>
        <v>343</v>
      </c>
      <c r="T441">
        <f>Source!X192</f>
        <v>291.55</v>
      </c>
      <c r="U441">
        <f>ROUND((Source!FY192/100)*((ROUND(Source!CT192*Source!I192/IF(Source!BA192&lt;&gt; 0, Source!BA192, 1), 2)+ROUND(Source!CS192*Source!I192/IF(Source!BS192&lt;&gt; 0, Source!BS192, 1), 2))), 2)</f>
        <v>257.25</v>
      </c>
      <c r="V441">
        <f>Source!Y192</f>
        <v>205.8</v>
      </c>
    </row>
    <row r="442" spans="1:26" ht="14.25">
      <c r="A442" s="20"/>
      <c r="B442" s="21"/>
      <c r="C442" s="18" t="s">
        <v>1284</v>
      </c>
      <c r="D442" s="23"/>
      <c r="E442" s="22"/>
      <c r="F442" s="25">
        <f>Source!AO192</f>
        <v>3956.58</v>
      </c>
      <c r="G442" s="24" t="str">
        <f>Source!DG192</f>
        <v/>
      </c>
      <c r="H442" s="26">
        <f>ROUND(Source!CT192*Source!I192/IF(Source!BA192&lt;&gt; 0, Source!BA192, 1), 2)</f>
        <v>395.66</v>
      </c>
      <c r="I442" s="24"/>
      <c r="J442" s="24">
        <f>IF(Source!BA192&lt;&gt; 0, Source!BA192, 1)</f>
        <v>1</v>
      </c>
      <c r="K442" s="26">
        <f>Source!S192</f>
        <v>395.66</v>
      </c>
      <c r="L442" s="27"/>
      <c r="R442">
        <f>H442</f>
        <v>395.66</v>
      </c>
    </row>
    <row r="443" spans="1:26" ht="14.25">
      <c r="A443" s="20"/>
      <c r="B443" s="21"/>
      <c r="C443" s="18" t="s">
        <v>58</v>
      </c>
      <c r="D443" s="23"/>
      <c r="E443" s="22"/>
      <c r="F443" s="25">
        <f>Source!AM192</f>
        <v>5031.1400000000003</v>
      </c>
      <c r="G443" s="24" t="str">
        <f>Source!DE192</f>
        <v/>
      </c>
      <c r="H443" s="26">
        <f>ROUND(Source!CR192*Source!I192/IF(Source!BB192&lt;&gt; 0, Source!BB192, 1), 2)</f>
        <v>503.11</v>
      </c>
      <c r="I443" s="24"/>
      <c r="J443" s="24">
        <f>IF(Source!BB192&lt;&gt; 0, Source!BB192, 1)</f>
        <v>1</v>
      </c>
      <c r="K443" s="26">
        <f>Source!Q192</f>
        <v>503.11</v>
      </c>
      <c r="L443" s="27"/>
    </row>
    <row r="444" spans="1:26" ht="14.25">
      <c r="A444" s="20"/>
      <c r="B444" s="21"/>
      <c r="C444" s="18" t="s">
        <v>1285</v>
      </c>
      <c r="D444" s="23"/>
      <c r="E444" s="22"/>
      <c r="F444" s="25">
        <f>Source!AN192</f>
        <v>330.85</v>
      </c>
      <c r="G444" s="24" t="str">
        <f>Source!DF192</f>
        <v/>
      </c>
      <c r="H444" s="26">
        <f>ROUND(Source!CS192*Source!I192/IF(Source!BS192&lt;&gt; 0, Source!BS192, 1), 2)</f>
        <v>33.090000000000003</v>
      </c>
      <c r="I444" s="24"/>
      <c r="J444" s="24">
        <f>IF(Source!BS192&lt;&gt; 0, Source!BS192, 1)</f>
        <v>1</v>
      </c>
      <c r="K444" s="26">
        <f>Source!R192</f>
        <v>33.090000000000003</v>
      </c>
      <c r="L444" s="27"/>
      <c r="R444">
        <f>H444</f>
        <v>33.090000000000003</v>
      </c>
    </row>
    <row r="445" spans="1:26" ht="14.25">
      <c r="A445" s="20"/>
      <c r="B445" s="21"/>
      <c r="C445" s="18" t="s">
        <v>1286</v>
      </c>
      <c r="D445" s="23"/>
      <c r="E445" s="22"/>
      <c r="F445" s="25">
        <f>Source!AL192</f>
        <v>2607.87</v>
      </c>
      <c r="G445" s="24" t="str">
        <f>Source!DD192</f>
        <v/>
      </c>
      <c r="H445" s="26">
        <f>ROUND(Source!CQ192*Source!I192/IF(Source!BC192&lt;&gt; 0, Source!BC192, 1), 2)</f>
        <v>260.79000000000002</v>
      </c>
      <c r="I445" s="24"/>
      <c r="J445" s="24">
        <f>IF(Source!BC192&lt;&gt; 0, Source!BC192, 1)</f>
        <v>1</v>
      </c>
      <c r="K445" s="26">
        <f>Source!P192</f>
        <v>260.79000000000002</v>
      </c>
      <c r="L445" s="27"/>
    </row>
    <row r="446" spans="1:26" ht="14.25">
      <c r="A446" s="20"/>
      <c r="B446" s="21"/>
      <c r="C446" s="18" t="s">
        <v>1287</v>
      </c>
      <c r="D446" s="23" t="s">
        <v>1288</v>
      </c>
      <c r="E446" s="22">
        <f>Source!BZ192</f>
        <v>80</v>
      </c>
      <c r="F446" s="28"/>
      <c r="G446" s="24"/>
      <c r="H446" s="26">
        <f>SUM(S441:S448)</f>
        <v>343</v>
      </c>
      <c r="I446" s="29" t="str">
        <f>CONCATENATE(Source!FX192, Source!FV192, "=")</f>
        <v>80*0,85=</v>
      </c>
      <c r="J446" s="18">
        <f>Source!AT192</f>
        <v>68</v>
      </c>
      <c r="K446" s="26">
        <f>SUM(T441:T448)</f>
        <v>291.55</v>
      </c>
      <c r="L446" s="27"/>
    </row>
    <row r="447" spans="1:26" ht="14.25">
      <c r="A447" s="20"/>
      <c r="B447" s="21"/>
      <c r="C447" s="18" t="s">
        <v>1289</v>
      </c>
      <c r="D447" s="23" t="s">
        <v>1288</v>
      </c>
      <c r="E447" s="22">
        <f>Source!CA192</f>
        <v>60</v>
      </c>
      <c r="F447" s="28"/>
      <c r="G447" s="24"/>
      <c r="H447" s="26">
        <f>SUM(U441:U448)</f>
        <v>257.25</v>
      </c>
      <c r="I447" s="29" t="str">
        <f>CONCATENATE(Source!FY192, Source!FW192, "=")</f>
        <v>60*0,8=</v>
      </c>
      <c r="J447" s="18">
        <f>Source!AU192</f>
        <v>48</v>
      </c>
      <c r="K447" s="26">
        <f>SUM(V441:V448)</f>
        <v>205.8</v>
      </c>
      <c r="L447" s="27"/>
    </row>
    <row r="448" spans="1:26" ht="14.25">
      <c r="A448" s="33"/>
      <c r="B448" s="34"/>
      <c r="C448" s="35" t="s">
        <v>1290</v>
      </c>
      <c r="D448" s="36" t="s">
        <v>1291</v>
      </c>
      <c r="E448" s="37">
        <f>Source!AQ192</f>
        <v>431</v>
      </c>
      <c r="F448" s="38"/>
      <c r="G448" s="39" t="str">
        <f>Source!DI192</f>
        <v/>
      </c>
      <c r="H448" s="40"/>
      <c r="I448" s="39"/>
      <c r="J448" s="39"/>
      <c r="K448" s="40"/>
      <c r="L448" s="42">
        <f>Source!U192</f>
        <v>43.1</v>
      </c>
    </row>
    <row r="449" spans="1:26" ht="15">
      <c r="G449" s="51">
        <f>ROUND(Source!CQ192*Source!I192/IF(Source!BC192&lt;&gt; 0, Source!BC192, 1), 2)+ROUND(Source!CT192*Source!I192/IF(Source!BA192&lt;&gt; 0, Source!BA192, 1), 2)+ROUND(Source!CR192*Source!I192/IF(Source!BB192&lt;&gt; 0, Source!BB192, 1), 2)+SUM(H446:H448)</f>
        <v>1759.81</v>
      </c>
      <c r="H449" s="51"/>
      <c r="J449" s="51">
        <f>Source!O192+SUM(K446:K448)</f>
        <v>1656.9099999999999</v>
      </c>
      <c r="K449" s="51"/>
      <c r="L449" s="32">
        <f>Source!U192</f>
        <v>43.1</v>
      </c>
      <c r="O449" s="31">
        <f>G449</f>
        <v>1759.81</v>
      </c>
      <c r="P449" s="31">
        <f>J449</f>
        <v>1656.9099999999999</v>
      </c>
      <c r="Q449" s="31">
        <f>L449</f>
        <v>43.1</v>
      </c>
      <c r="W449">
        <f>IF(Source!BI192&lt;=1,G449, 0)</f>
        <v>0</v>
      </c>
      <c r="X449">
        <f>IF(Source!BI192=2,G449, 0)</f>
        <v>1759.81</v>
      </c>
      <c r="Y449">
        <f>IF(Source!BI192=3,G449, 0)</f>
        <v>0</v>
      </c>
      <c r="Z449">
        <f>IF(Source!BI192=4,G449, 0)</f>
        <v>0</v>
      </c>
    </row>
    <row r="450" spans="1:26" ht="42.75">
      <c r="A450" s="20" t="str">
        <f>Source!E193</f>
        <v>52</v>
      </c>
      <c r="B450" s="21" t="str">
        <f>Source!F193</f>
        <v>Цена поставщика</v>
      </c>
      <c r="C450" s="18" t="str">
        <f>Source!G193</f>
        <v>Станция подпитки 21м3 (цена=161288/1,18/6,32)</v>
      </c>
      <c r="D450" s="23" t="str">
        <f>Source!H193</f>
        <v>шт.</v>
      </c>
      <c r="E450" s="22">
        <f>Source!I193</f>
        <v>1</v>
      </c>
      <c r="F450" s="25">
        <f>IF(Source!AK193&lt;&gt; 0, Source!AK193,Source!AL193 + Source!AM193 + Source!AO193)</f>
        <v>21627.33</v>
      </c>
      <c r="G450" s="24"/>
      <c r="H450" s="26"/>
      <c r="I450" s="24" t="str">
        <f>Source!BO193</f>
        <v/>
      </c>
      <c r="J450" s="24"/>
      <c r="K450" s="26"/>
      <c r="L450" s="27"/>
      <c r="S450">
        <f>ROUND((Source!FX193/100)*((ROUND(Source!CT193*Source!I193/IF(Source!BA193&lt;&gt; 0, Source!BA193, 1), 2)+ROUND(Source!CS193*Source!I193/IF(Source!BS193&lt;&gt; 0, Source!BS193, 1), 2))), 2)</f>
        <v>0</v>
      </c>
      <c r="T450">
        <f>Source!X193</f>
        <v>0</v>
      </c>
      <c r="U450">
        <f>ROUND((Source!FY193/100)*((ROUND(Source!CT193*Source!I193/IF(Source!BA193&lt;&gt; 0, Source!BA193, 1), 2)+ROUND(Source!CS193*Source!I193/IF(Source!BS193&lt;&gt; 0, Source!BS193, 1), 2))), 2)</f>
        <v>0</v>
      </c>
      <c r="V450">
        <f>Source!Y193</f>
        <v>0</v>
      </c>
    </row>
    <row r="451" spans="1:26" ht="14.25">
      <c r="A451" s="33"/>
      <c r="B451" s="34"/>
      <c r="C451" s="35" t="s">
        <v>1286</v>
      </c>
      <c r="D451" s="36"/>
      <c r="E451" s="37"/>
      <c r="F451" s="38">
        <f>Source!AL193</f>
        <v>21627.33</v>
      </c>
      <c r="G451" s="39" t="str">
        <f>Source!DD193</f>
        <v/>
      </c>
      <c r="H451" s="40">
        <f>ROUND(Source!CQ193*Source!I193/IF(Source!BC193&lt;&gt; 0, Source!BC193, 1), 2)</f>
        <v>21627.33</v>
      </c>
      <c r="I451" s="39"/>
      <c r="J451" s="39">
        <f>IF(Source!BC193&lt;&gt; 0, Source!BC193, 1)</f>
        <v>1</v>
      </c>
      <c r="K451" s="40">
        <f>Source!P193</f>
        <v>21627.33</v>
      </c>
      <c r="L451" s="41"/>
    </row>
    <row r="452" spans="1:26" ht="15">
      <c r="G452" s="51">
        <f>ROUND(Source!CQ193*Source!I193/IF(Source!BC193&lt;&gt; 0, Source!BC193, 1), 2)+ROUND(Source!CT193*Source!I193/IF(Source!BA193&lt;&gt; 0, Source!BA193, 1), 2)+ROUND(Source!CR193*Source!I193/IF(Source!BB193&lt;&gt; 0, Source!BB193, 1), 2)</f>
        <v>21627.33</v>
      </c>
      <c r="H452" s="51"/>
      <c r="J452" s="51">
        <f>Source!O193</f>
        <v>21627.33</v>
      </c>
      <c r="K452" s="51"/>
      <c r="L452" s="32">
        <f>Source!U193</f>
        <v>0</v>
      </c>
      <c r="O452" s="31">
        <f>G452</f>
        <v>21627.33</v>
      </c>
      <c r="P452" s="31">
        <f>J452</f>
        <v>21627.33</v>
      </c>
      <c r="Q452" s="31">
        <f>L452</f>
        <v>0</v>
      </c>
      <c r="W452">
        <f>IF(Source!BI193&lt;=1,G452, 0)</f>
        <v>21627.33</v>
      </c>
      <c r="X452">
        <f>IF(Source!BI193=2,G452, 0)</f>
        <v>0</v>
      </c>
      <c r="Y452">
        <f>IF(Source!BI193=3,G452, 0)</f>
        <v>0</v>
      </c>
      <c r="Z452">
        <f>IF(Source!BI193=4,G452, 0)</f>
        <v>0</v>
      </c>
    </row>
    <row r="453" spans="1:26" ht="57">
      <c r="A453" s="20" t="str">
        <f>Source!E194</f>
        <v>53</v>
      </c>
      <c r="B453" s="21" t="str">
        <f>Source!F194</f>
        <v>м08-03-572-4</v>
      </c>
      <c r="C453" s="18" t="str">
        <f>Source!G194</f>
        <v>Блок управления шкафного исполнения или распределительный пункт (шкаф), устанавливаемый на стене, высота и ширина до 1200х1000 мм</v>
      </c>
      <c r="D453" s="23" t="str">
        <f>Source!H194</f>
        <v>1  ШТ.</v>
      </c>
      <c r="E453" s="22">
        <f>Source!I194</f>
        <v>1</v>
      </c>
      <c r="F453" s="25">
        <f>IF(Source!AK194&lt;&gt; 0, Source!AK194,Source!AL194 + Source!AM194 + Source!AO194)</f>
        <v>407.33</v>
      </c>
      <c r="G453" s="24"/>
      <c r="H453" s="26"/>
      <c r="I453" s="24" t="str">
        <f>Source!BO194</f>
        <v/>
      </c>
      <c r="J453" s="24"/>
      <c r="K453" s="26"/>
      <c r="L453" s="27"/>
      <c r="S453">
        <f>ROUND((Source!FX194/100)*((ROUND(Source!CT194*Source!I194/IF(Source!BA194&lt;&gt; 0, Source!BA194, 1), 2)+ROUND(Source!CS194*Source!I194/IF(Source!BS194&lt;&gt; 0, Source!BS194, 1), 2))), 2)</f>
        <v>36.61</v>
      </c>
      <c r="T453">
        <f>Source!X194</f>
        <v>31.22</v>
      </c>
      <c r="U453">
        <f>ROUND((Source!FY194/100)*((ROUND(Source!CT194*Source!I194/IF(Source!BA194&lt;&gt; 0, Source!BA194, 1), 2)+ROUND(Source!CS194*Source!I194/IF(Source!BS194&lt;&gt; 0, Source!BS194, 1), 2))), 2)</f>
        <v>25.05</v>
      </c>
      <c r="V453">
        <f>Source!Y194</f>
        <v>20.04</v>
      </c>
    </row>
    <row r="454" spans="1:26" ht="14.25">
      <c r="A454" s="20"/>
      <c r="B454" s="21"/>
      <c r="C454" s="18" t="s">
        <v>1284</v>
      </c>
      <c r="D454" s="23"/>
      <c r="E454" s="22"/>
      <c r="F454" s="25">
        <f>Source!AO194</f>
        <v>34.619999999999997</v>
      </c>
      <c r="G454" s="24" t="str">
        <f>Source!DG194</f>
        <v/>
      </c>
      <c r="H454" s="26">
        <f>ROUND(Source!CT194*Source!I194/IF(Source!BA194&lt;&gt; 0, Source!BA194, 1), 2)</f>
        <v>34.619999999999997</v>
      </c>
      <c r="I454" s="24"/>
      <c r="J454" s="24">
        <f>IF(Source!BA194&lt;&gt; 0, Source!BA194, 1)</f>
        <v>1</v>
      </c>
      <c r="K454" s="26">
        <f>Source!S194</f>
        <v>34.619999999999997</v>
      </c>
      <c r="L454" s="27"/>
      <c r="R454">
        <f>H454</f>
        <v>34.619999999999997</v>
      </c>
    </row>
    <row r="455" spans="1:26" ht="14.25">
      <c r="A455" s="20"/>
      <c r="B455" s="21"/>
      <c r="C455" s="18" t="s">
        <v>58</v>
      </c>
      <c r="D455" s="23"/>
      <c r="E455" s="22"/>
      <c r="F455" s="25">
        <f>Source!AM194</f>
        <v>79.48</v>
      </c>
      <c r="G455" s="24" t="str">
        <f>Source!DE194</f>
        <v/>
      </c>
      <c r="H455" s="26">
        <f>ROUND(Source!CR194*Source!I194/IF(Source!BB194&lt;&gt; 0, Source!BB194, 1), 2)</f>
        <v>79.48</v>
      </c>
      <c r="I455" s="24"/>
      <c r="J455" s="24">
        <f>IF(Source!BB194&lt;&gt; 0, Source!BB194, 1)</f>
        <v>1</v>
      </c>
      <c r="K455" s="26">
        <f>Source!Q194</f>
        <v>79.48</v>
      </c>
      <c r="L455" s="27"/>
    </row>
    <row r="456" spans="1:26" ht="14.25">
      <c r="A456" s="20"/>
      <c r="B456" s="21"/>
      <c r="C456" s="18" t="s">
        <v>1285</v>
      </c>
      <c r="D456" s="23"/>
      <c r="E456" s="22"/>
      <c r="F456" s="25">
        <f>Source!AN194</f>
        <v>3.92</v>
      </c>
      <c r="G456" s="24" t="str">
        <f>Source!DF194</f>
        <v/>
      </c>
      <c r="H456" s="26">
        <f>ROUND(Source!CS194*Source!I194/IF(Source!BS194&lt;&gt; 0, Source!BS194, 1), 2)</f>
        <v>3.92</v>
      </c>
      <c r="I456" s="24"/>
      <c r="J456" s="24">
        <f>IF(Source!BS194&lt;&gt; 0, Source!BS194, 1)</f>
        <v>1</v>
      </c>
      <c r="K456" s="26">
        <f>Source!R194</f>
        <v>3.92</v>
      </c>
      <c r="L456" s="27"/>
      <c r="R456">
        <f>H456</f>
        <v>3.92</v>
      </c>
    </row>
    <row r="457" spans="1:26" ht="14.25">
      <c r="A457" s="20"/>
      <c r="B457" s="21"/>
      <c r="C457" s="18" t="s">
        <v>1286</v>
      </c>
      <c r="D457" s="23"/>
      <c r="E457" s="22"/>
      <c r="F457" s="25">
        <f>Source!AL194</f>
        <v>293.23</v>
      </c>
      <c r="G457" s="24" t="str">
        <f>Source!DD194</f>
        <v/>
      </c>
      <c r="H457" s="26">
        <f>ROUND(Source!CQ194*Source!I194/IF(Source!BC194&lt;&gt; 0, Source!BC194, 1), 2)</f>
        <v>293.23</v>
      </c>
      <c r="I457" s="24"/>
      <c r="J457" s="24">
        <f>IF(Source!BC194&lt;&gt; 0, Source!BC194, 1)</f>
        <v>1</v>
      </c>
      <c r="K457" s="26">
        <f>Source!P194</f>
        <v>293.23</v>
      </c>
      <c r="L457" s="27"/>
    </row>
    <row r="458" spans="1:26" ht="14.25">
      <c r="A458" s="20"/>
      <c r="B458" s="21"/>
      <c r="C458" s="18" t="s">
        <v>1287</v>
      </c>
      <c r="D458" s="23" t="s">
        <v>1288</v>
      </c>
      <c r="E458" s="22">
        <f>Source!BZ194</f>
        <v>95</v>
      </c>
      <c r="F458" s="28"/>
      <c r="G458" s="24"/>
      <c r="H458" s="26">
        <f>SUM(S453:S460)</f>
        <v>36.61</v>
      </c>
      <c r="I458" s="29" t="str">
        <f>CONCATENATE(Source!FX194, Source!FV194, "=")</f>
        <v>95*0,85=</v>
      </c>
      <c r="J458" s="18">
        <f>Source!AT194</f>
        <v>81</v>
      </c>
      <c r="K458" s="26">
        <f>SUM(T453:T460)</f>
        <v>31.22</v>
      </c>
      <c r="L458" s="27"/>
    </row>
    <row r="459" spans="1:26" ht="14.25">
      <c r="A459" s="20"/>
      <c r="B459" s="21"/>
      <c r="C459" s="18" t="s">
        <v>1289</v>
      </c>
      <c r="D459" s="23" t="s">
        <v>1288</v>
      </c>
      <c r="E459" s="22">
        <f>Source!CA194</f>
        <v>65</v>
      </c>
      <c r="F459" s="28"/>
      <c r="G459" s="24"/>
      <c r="H459" s="26">
        <f>SUM(U453:U460)</f>
        <v>25.05</v>
      </c>
      <c r="I459" s="29" t="str">
        <f>CONCATENATE(Source!FY194, Source!FW194, "=")</f>
        <v>65*0,8=</v>
      </c>
      <c r="J459" s="18">
        <f>Source!AU194</f>
        <v>52</v>
      </c>
      <c r="K459" s="26">
        <f>SUM(V453:V460)</f>
        <v>20.04</v>
      </c>
      <c r="L459" s="27"/>
    </row>
    <row r="460" spans="1:26" ht="14.25">
      <c r="A460" s="33"/>
      <c r="B460" s="34"/>
      <c r="C460" s="35" t="s">
        <v>1290</v>
      </c>
      <c r="D460" s="36" t="s">
        <v>1291</v>
      </c>
      <c r="E460" s="37">
        <f>Source!AQ194</f>
        <v>3.49</v>
      </c>
      <c r="F460" s="38"/>
      <c r="G460" s="39" t="str">
        <f>Source!DI194</f>
        <v/>
      </c>
      <c r="H460" s="40"/>
      <c r="I460" s="39"/>
      <c r="J460" s="39"/>
      <c r="K460" s="40"/>
      <c r="L460" s="42">
        <f>Source!U194</f>
        <v>3.49</v>
      </c>
    </row>
    <row r="461" spans="1:26" ht="15">
      <c r="G461" s="51">
        <f>ROUND(Source!CQ194*Source!I194/IF(Source!BC194&lt;&gt; 0, Source!BC194, 1), 2)+ROUND(Source!CT194*Source!I194/IF(Source!BA194&lt;&gt; 0, Source!BA194, 1), 2)+ROUND(Source!CR194*Source!I194/IF(Source!BB194&lt;&gt; 0, Source!BB194, 1), 2)+SUM(H458:H460)</f>
        <v>468.99</v>
      </c>
      <c r="H461" s="51"/>
      <c r="J461" s="51">
        <f>Source!O194+SUM(K458:K460)</f>
        <v>458.59</v>
      </c>
      <c r="K461" s="51"/>
      <c r="L461" s="32">
        <f>Source!U194</f>
        <v>3.49</v>
      </c>
      <c r="O461" s="31">
        <f>G461</f>
        <v>468.99</v>
      </c>
      <c r="P461" s="31">
        <f>J461</f>
        <v>458.59</v>
      </c>
      <c r="Q461" s="31">
        <f>L461</f>
        <v>3.49</v>
      </c>
      <c r="W461">
        <f>IF(Source!BI194&lt;=1,G461, 0)</f>
        <v>0</v>
      </c>
      <c r="X461">
        <f>IF(Source!BI194=2,G461, 0)</f>
        <v>468.99</v>
      </c>
      <c r="Y461">
        <f>IF(Source!BI194=3,G461, 0)</f>
        <v>0</v>
      </c>
      <c r="Z461">
        <f>IF(Source!BI194=4,G461, 0)</f>
        <v>0</v>
      </c>
    </row>
    <row r="462" spans="1:26" ht="42.75">
      <c r="A462" s="20" t="str">
        <f>Source!E195</f>
        <v>54</v>
      </c>
      <c r="B462" s="21" t="str">
        <f>Source!F195</f>
        <v>Цена поставщика</v>
      </c>
      <c r="C462" s="18" t="str">
        <f>Source!G195</f>
        <v>Щит управления (цена=189750/1,18/6,32)</v>
      </c>
      <c r="D462" s="23" t="str">
        <f>Source!H195</f>
        <v>шт.</v>
      </c>
      <c r="E462" s="22">
        <f>Source!I195</f>
        <v>1</v>
      </c>
      <c r="F462" s="25">
        <f>IF(Source!AK195&lt;&gt; 0, Source!AK195,Source!AL195 + Source!AM195 + Source!AO195)</f>
        <v>25443.84</v>
      </c>
      <c r="G462" s="24"/>
      <c r="H462" s="26"/>
      <c r="I462" s="24" t="str">
        <f>Source!BO195</f>
        <v/>
      </c>
      <c r="J462" s="24"/>
      <c r="K462" s="26"/>
      <c r="L462" s="27"/>
      <c r="S462">
        <f>ROUND((Source!FX195/100)*((ROUND(Source!CT195*Source!I195/IF(Source!BA195&lt;&gt; 0, Source!BA195, 1), 2)+ROUND(Source!CS195*Source!I195/IF(Source!BS195&lt;&gt; 0, Source!BS195, 1), 2))), 2)</f>
        <v>0</v>
      </c>
      <c r="T462">
        <f>Source!X195</f>
        <v>0</v>
      </c>
      <c r="U462">
        <f>ROUND((Source!FY195/100)*((ROUND(Source!CT195*Source!I195/IF(Source!BA195&lt;&gt; 0, Source!BA195, 1), 2)+ROUND(Source!CS195*Source!I195/IF(Source!BS195&lt;&gt; 0, Source!BS195, 1), 2))), 2)</f>
        <v>0</v>
      </c>
      <c r="V462">
        <f>Source!Y195</f>
        <v>0</v>
      </c>
    </row>
    <row r="463" spans="1:26" ht="14.25">
      <c r="A463" s="33"/>
      <c r="B463" s="34"/>
      <c r="C463" s="35" t="s">
        <v>1286</v>
      </c>
      <c r="D463" s="36"/>
      <c r="E463" s="37"/>
      <c r="F463" s="38">
        <f>Source!AL195</f>
        <v>25443.84</v>
      </c>
      <c r="G463" s="39" t="str">
        <f>Source!DD195</f>
        <v/>
      </c>
      <c r="H463" s="40">
        <f>ROUND(Source!CQ195*Source!I195/IF(Source!BC195&lt;&gt; 0, Source!BC195, 1), 2)</f>
        <v>25443.84</v>
      </c>
      <c r="I463" s="39"/>
      <c r="J463" s="39">
        <f>IF(Source!BC195&lt;&gt; 0, Source!BC195, 1)</f>
        <v>1</v>
      </c>
      <c r="K463" s="40">
        <f>Source!P195</f>
        <v>25443.84</v>
      </c>
      <c r="L463" s="41"/>
    </row>
    <row r="464" spans="1:26" ht="15">
      <c r="G464" s="51">
        <f>ROUND(Source!CQ195*Source!I195/IF(Source!BC195&lt;&gt; 0, Source!BC195, 1), 2)+ROUND(Source!CT195*Source!I195/IF(Source!BA195&lt;&gt; 0, Source!BA195, 1), 2)+ROUND(Source!CR195*Source!I195/IF(Source!BB195&lt;&gt; 0, Source!BB195, 1), 2)</f>
        <v>25443.84</v>
      </c>
      <c r="H464" s="51"/>
      <c r="J464" s="51">
        <f>Source!O195</f>
        <v>25443.84</v>
      </c>
      <c r="K464" s="51"/>
      <c r="L464" s="32">
        <f>Source!U195</f>
        <v>0</v>
      </c>
      <c r="O464" s="31">
        <f>G464</f>
        <v>25443.84</v>
      </c>
      <c r="P464" s="31">
        <f>J464</f>
        <v>25443.84</v>
      </c>
      <c r="Q464" s="31">
        <f>L464</f>
        <v>0</v>
      </c>
      <c r="W464">
        <f>IF(Source!BI195&lt;=1,G464, 0)</f>
        <v>25443.84</v>
      </c>
      <c r="X464">
        <f>IF(Source!BI195=2,G464, 0)</f>
        <v>0</v>
      </c>
      <c r="Y464">
        <f>IF(Source!BI195=3,G464, 0)</f>
        <v>0</v>
      </c>
      <c r="Z464">
        <f>IF(Source!BI195=4,G464, 0)</f>
        <v>0</v>
      </c>
    </row>
    <row r="466" spans="1:32" ht="15">
      <c r="A466" s="52" t="str">
        <f>CONCATENATE("Итого по подразделу: ", Source!G197)</f>
        <v>Итого по подразделу: Монтаж оборудования</v>
      </c>
      <c r="B466" s="52"/>
      <c r="C466" s="52"/>
      <c r="D466" s="52"/>
      <c r="E466" s="52"/>
      <c r="F466" s="52"/>
      <c r="G466" s="51">
        <f>SUM(O386:O465)</f>
        <v>784062.68</v>
      </c>
      <c r="H466" s="53"/>
      <c r="I466" s="43"/>
      <c r="J466" s="51">
        <f>SUM(P386:P465)</f>
        <v>781418.96</v>
      </c>
      <c r="K466" s="53"/>
      <c r="L466" s="32">
        <f>SUM(Q386:Q465)</f>
        <v>1051.6899999999998</v>
      </c>
      <c r="AF466" s="44" t="str">
        <f>CONCATENATE("Итого по подразделу: ", Source!G197)</f>
        <v>Итого по подразделу: Монтаж оборудования</v>
      </c>
    </row>
    <row r="469" spans="1:32" ht="15">
      <c r="A469" s="52" t="str">
        <f>CONCATENATE("Итого по разделу: ", Source!G218)</f>
        <v>Итого по разделу: Система кондиционирования. Строение 1.</v>
      </c>
      <c r="B469" s="52"/>
      <c r="C469" s="52"/>
      <c r="D469" s="52"/>
      <c r="E469" s="52"/>
      <c r="F469" s="52"/>
      <c r="G469" s="51">
        <f>SUM(O50:O468)</f>
        <v>1502789.6</v>
      </c>
      <c r="H469" s="53"/>
      <c r="I469" s="43"/>
      <c r="J469" s="51">
        <f>SUM(P50:P468)</f>
        <v>1490542.18</v>
      </c>
      <c r="K469" s="53"/>
      <c r="L469" s="32">
        <f>SUM(Q50:Q468)</f>
        <v>3729.4292700000001</v>
      </c>
      <c r="AF469" s="44" t="str">
        <f>CONCATENATE("Итого по разделу: ", Source!G218)</f>
        <v>Итого по разделу: Система кондиционирования. Строение 1.</v>
      </c>
    </row>
    <row r="472" spans="1:32" ht="16.5">
      <c r="A472" s="54" t="str">
        <f>CONCATENATE("Раздел: ", Source!G239)</f>
        <v>Раздел: Монтаж системы кондиционирования. Строение 2.</v>
      </c>
      <c r="B472" s="54"/>
      <c r="C472" s="54"/>
      <c r="D472" s="54"/>
      <c r="E472" s="54"/>
      <c r="F472" s="54"/>
      <c r="G472" s="54"/>
      <c r="H472" s="54"/>
      <c r="I472" s="54"/>
      <c r="J472" s="54"/>
      <c r="K472" s="54"/>
      <c r="L472" s="54"/>
      <c r="AE472" s="19" t="str">
        <f>CONCATENATE("Раздел: ", Source!G239)</f>
        <v>Раздел: Монтаж системы кондиционирования. Строение 2.</v>
      </c>
    </row>
    <row r="474" spans="1:32" ht="16.5">
      <c r="A474" s="54" t="str">
        <f>CONCATENATE("Подраздел: ", Source!G243)</f>
        <v>Подраздел: Монтаж системы кондиционирования</v>
      </c>
      <c r="B474" s="54"/>
      <c r="C474" s="54"/>
      <c r="D474" s="54"/>
      <c r="E474" s="54"/>
      <c r="F474" s="54"/>
      <c r="G474" s="54"/>
      <c r="H474" s="54"/>
      <c r="I474" s="54"/>
      <c r="J474" s="54"/>
      <c r="K474" s="54"/>
      <c r="L474" s="54"/>
      <c r="AE474" s="19" t="str">
        <f>CONCATENATE("Подраздел: ", Source!G243)</f>
        <v>Подраздел: Монтаж системы кондиционирования</v>
      </c>
    </row>
    <row r="475" spans="1:32" ht="28.5">
      <c r="A475" s="20" t="str">
        <f>Source!E247</f>
        <v>55</v>
      </c>
      <c r="B475" s="21" t="str">
        <f>Source!F247</f>
        <v>18-04-002-8</v>
      </c>
      <c r="C475" s="18" t="str">
        <f>Source!G247</f>
        <v>Установка баков конденсационных вместимостью до 2 м3</v>
      </c>
      <c r="D475" s="23" t="str">
        <f>Source!H247</f>
        <v>1 бак</v>
      </c>
      <c r="E475" s="22">
        <f>Source!I247</f>
        <v>2</v>
      </c>
      <c r="F475" s="25">
        <f>IF(Source!AK247&lt;&gt; 0, Source!AK247,Source!AL247 + Source!AM247 + Source!AO247)</f>
        <v>2666.86</v>
      </c>
      <c r="G475" s="24"/>
      <c r="H475" s="26"/>
      <c r="I475" s="24" t="str">
        <f>Source!BO247</f>
        <v/>
      </c>
      <c r="J475" s="24"/>
      <c r="K475" s="26"/>
      <c r="L475" s="27"/>
      <c r="S475">
        <f>ROUND((Source!FX247/100)*((ROUND(Source!CT247*Source!I247/IF(Source!BA247&lt;&gt; 0, Source!BA247, 1), 2)+ROUND(Source!CS247*Source!I247/IF(Source!BS247&lt;&gt; 0, Source!BS247, 1), 2))), 2)</f>
        <v>431.39</v>
      </c>
      <c r="T475">
        <f>Source!X247</f>
        <v>367.35</v>
      </c>
      <c r="U475">
        <f>ROUND((Source!FY247/100)*((ROUND(Source!CT247*Source!I247/IF(Source!BA247&lt;&gt; 0, Source!BA247, 1), 2)+ROUND(Source!CS247*Source!I247/IF(Source!BS247&lt;&gt; 0, Source!BS247, 1), 2))), 2)</f>
        <v>279.73</v>
      </c>
      <c r="V475">
        <f>Source!Y247</f>
        <v>222.43</v>
      </c>
    </row>
    <row r="476" spans="1:32" ht="14.25">
      <c r="A476" s="20"/>
      <c r="B476" s="21"/>
      <c r="C476" s="18" t="s">
        <v>1284</v>
      </c>
      <c r="D476" s="23"/>
      <c r="E476" s="22"/>
      <c r="F476" s="25">
        <f>Source!AO247</f>
        <v>166.21</v>
      </c>
      <c r="G476" s="24" t="str">
        <f>Source!DG247</f>
        <v/>
      </c>
      <c r="H476" s="26">
        <f>ROUND(Source!CT247*Source!I247/IF(Source!BA247&lt;&gt; 0, Source!BA247, 1), 2)</f>
        <v>332.42</v>
      </c>
      <c r="I476" s="24"/>
      <c r="J476" s="24">
        <f>IF(Source!BA247&lt;&gt; 0, Source!BA247, 1)</f>
        <v>1</v>
      </c>
      <c r="K476" s="26">
        <f>Source!S247</f>
        <v>332.42</v>
      </c>
      <c r="L476" s="27"/>
      <c r="R476">
        <f>H476</f>
        <v>332.42</v>
      </c>
    </row>
    <row r="477" spans="1:32" ht="14.25">
      <c r="A477" s="20"/>
      <c r="B477" s="21"/>
      <c r="C477" s="18" t="s">
        <v>58</v>
      </c>
      <c r="D477" s="23"/>
      <c r="E477" s="22"/>
      <c r="F477" s="25">
        <f>Source!AM247</f>
        <v>61.44</v>
      </c>
      <c r="G477" s="24" t="str">
        <f>Source!DE247</f>
        <v/>
      </c>
      <c r="H477" s="26">
        <f>ROUND(Source!CR247*Source!I247/IF(Source!BB247&lt;&gt; 0, Source!BB247, 1), 2)</f>
        <v>122.88</v>
      </c>
      <c r="I477" s="24"/>
      <c r="J477" s="24">
        <f>IF(Source!BB247&lt;&gt; 0, Source!BB247, 1)</f>
        <v>1</v>
      </c>
      <c r="K477" s="26">
        <f>Source!Q247</f>
        <v>122.88</v>
      </c>
      <c r="L477" s="27"/>
    </row>
    <row r="478" spans="1:32" ht="14.25">
      <c r="A478" s="20"/>
      <c r="B478" s="21"/>
      <c r="C478" s="18" t="s">
        <v>1285</v>
      </c>
      <c r="D478" s="23"/>
      <c r="E478" s="22"/>
      <c r="F478" s="25">
        <f>Source!AN247</f>
        <v>2.2999999999999998</v>
      </c>
      <c r="G478" s="24" t="str">
        <f>Source!DF247</f>
        <v/>
      </c>
      <c r="H478" s="26">
        <f>ROUND(Source!CS247*Source!I247/IF(Source!BS247&lt;&gt; 0, Source!BS247, 1), 2)</f>
        <v>4.5999999999999996</v>
      </c>
      <c r="I478" s="24"/>
      <c r="J478" s="24">
        <f>IF(Source!BS247&lt;&gt; 0, Source!BS247, 1)</f>
        <v>1</v>
      </c>
      <c r="K478" s="26">
        <f>Source!R247</f>
        <v>4.5999999999999996</v>
      </c>
      <c r="L478" s="27"/>
      <c r="R478">
        <f>H478</f>
        <v>4.5999999999999996</v>
      </c>
    </row>
    <row r="479" spans="1:32" ht="14.25">
      <c r="A479" s="20"/>
      <c r="B479" s="21"/>
      <c r="C479" s="18" t="s">
        <v>1286</v>
      </c>
      <c r="D479" s="23"/>
      <c r="E479" s="22"/>
      <c r="F479" s="25">
        <f>Source!AL247</f>
        <v>2439.21</v>
      </c>
      <c r="G479" s="24" t="str">
        <f>Source!DD247</f>
        <v/>
      </c>
      <c r="H479" s="26">
        <f>ROUND(Source!CQ247*Source!I247/IF(Source!BC247&lt;&gt; 0, Source!BC247, 1), 2)</f>
        <v>4878.42</v>
      </c>
      <c r="I479" s="24"/>
      <c r="J479" s="24">
        <f>IF(Source!BC247&lt;&gt; 0, Source!BC247, 1)</f>
        <v>1</v>
      </c>
      <c r="K479" s="26">
        <f>Source!P247</f>
        <v>4878.42</v>
      </c>
      <c r="L479" s="27"/>
    </row>
    <row r="480" spans="1:32" ht="14.25">
      <c r="A480" s="20"/>
      <c r="B480" s="21"/>
      <c r="C480" s="18" t="s">
        <v>1287</v>
      </c>
      <c r="D480" s="23" t="s">
        <v>1288</v>
      </c>
      <c r="E480" s="22">
        <f>Source!BZ247</f>
        <v>128</v>
      </c>
      <c r="F480" s="28"/>
      <c r="G480" s="24"/>
      <c r="H480" s="26">
        <f>SUM(S475:S482)</f>
        <v>431.39</v>
      </c>
      <c r="I480" s="29" t="str">
        <f>CONCATENATE(Source!FX247, Source!FV247, "=")</f>
        <v>128*0,85=</v>
      </c>
      <c r="J480" s="18">
        <f>Source!AT247</f>
        <v>109</v>
      </c>
      <c r="K480" s="26">
        <f>SUM(T475:T482)</f>
        <v>367.35</v>
      </c>
      <c r="L480" s="27"/>
    </row>
    <row r="481" spans="1:26" ht="14.25">
      <c r="A481" s="20"/>
      <c r="B481" s="21"/>
      <c r="C481" s="18" t="s">
        <v>1289</v>
      </c>
      <c r="D481" s="23" t="s">
        <v>1288</v>
      </c>
      <c r="E481" s="22">
        <f>Source!CA247</f>
        <v>83</v>
      </c>
      <c r="F481" s="28"/>
      <c r="G481" s="24"/>
      <c r="H481" s="26">
        <f>SUM(U475:U482)</f>
        <v>279.73</v>
      </c>
      <c r="I481" s="29" t="str">
        <f>CONCATENATE(Source!FY247, Source!FW247, "=")</f>
        <v>83*0,8=</v>
      </c>
      <c r="J481" s="18">
        <f>Source!AU247</f>
        <v>66</v>
      </c>
      <c r="K481" s="26">
        <f>SUM(V475:V482)</f>
        <v>222.43</v>
      </c>
      <c r="L481" s="27"/>
    </row>
    <row r="482" spans="1:26" ht="14.25">
      <c r="A482" s="33"/>
      <c r="B482" s="34"/>
      <c r="C482" s="35" t="s">
        <v>1290</v>
      </c>
      <c r="D482" s="36" t="s">
        <v>1291</v>
      </c>
      <c r="E482" s="37">
        <f>Source!AQ247</f>
        <v>18.53</v>
      </c>
      <c r="F482" s="38"/>
      <c r="G482" s="39" t="str">
        <f>Source!DI247</f>
        <v/>
      </c>
      <c r="H482" s="40"/>
      <c r="I482" s="39"/>
      <c r="J482" s="39"/>
      <c r="K482" s="40"/>
      <c r="L482" s="42">
        <f>Source!U247</f>
        <v>37.06</v>
      </c>
    </row>
    <row r="483" spans="1:26" ht="15">
      <c r="G483" s="51">
        <f>ROUND(Source!CQ247*Source!I247/IF(Source!BC247&lt;&gt; 0, Source!BC247, 1), 2)+ROUND(Source!CT247*Source!I247/IF(Source!BA247&lt;&gt; 0, Source!BA247, 1), 2)+ROUND(Source!CR247*Source!I247/IF(Source!BB247&lt;&gt; 0, Source!BB247, 1), 2)+SUM(H480:H482)</f>
        <v>6044.84</v>
      </c>
      <c r="H483" s="51"/>
      <c r="J483" s="51">
        <f>Source!O247+SUM(K480:K482)</f>
        <v>5923.5</v>
      </c>
      <c r="K483" s="51"/>
      <c r="L483" s="32">
        <f>Source!U247</f>
        <v>37.06</v>
      </c>
      <c r="O483" s="31">
        <f>G483</f>
        <v>6044.84</v>
      </c>
      <c r="P483" s="31">
        <f>J483</f>
        <v>5923.5</v>
      </c>
      <c r="Q483" s="31">
        <f>L483</f>
        <v>37.06</v>
      </c>
      <c r="W483">
        <f>IF(Source!BI247&lt;=1,G483, 0)</f>
        <v>6044.84</v>
      </c>
      <c r="X483">
        <f>IF(Source!BI247=2,G483, 0)</f>
        <v>0</v>
      </c>
      <c r="Y483">
        <f>IF(Source!BI247=3,G483, 0)</f>
        <v>0</v>
      </c>
      <c r="Z483">
        <f>IF(Source!BI247=4,G483, 0)</f>
        <v>0</v>
      </c>
    </row>
    <row r="484" spans="1:26" ht="42.75">
      <c r="A484" s="20" t="str">
        <f>Source!E248</f>
        <v>56</v>
      </c>
      <c r="B484" s="21" t="str">
        <f>Source!F248</f>
        <v>Цена поставщика</v>
      </c>
      <c r="C484" s="18" t="str">
        <f>Source!G248</f>
        <v>Мембранный расширительный бак 0,2м3 (цена=15871/1,18/6,32)</v>
      </c>
      <c r="D484" s="23" t="str">
        <f>Source!H248</f>
        <v>шт.</v>
      </c>
      <c r="E484" s="22">
        <f>Source!I248</f>
        <v>1</v>
      </c>
      <c r="F484" s="25">
        <f>IF(Source!AK248&lt;&gt; 0, Source!AK248,Source!AL248 + Source!AM248 + Source!AO248)</f>
        <v>824.14</v>
      </c>
      <c r="G484" s="24"/>
      <c r="H484" s="26"/>
      <c r="I484" s="24" t="str">
        <f>Source!BO248</f>
        <v/>
      </c>
      <c r="J484" s="24"/>
      <c r="K484" s="26"/>
      <c r="L484" s="27"/>
      <c r="S484">
        <f>ROUND((Source!FX248/100)*((ROUND(Source!CT248*Source!I248/IF(Source!BA248&lt;&gt; 0, Source!BA248, 1), 2)+ROUND(Source!CS248*Source!I248/IF(Source!BS248&lt;&gt; 0, Source!BS248, 1), 2))), 2)</f>
        <v>0</v>
      </c>
      <c r="T484">
        <f>Source!X248</f>
        <v>0</v>
      </c>
      <c r="U484">
        <f>ROUND((Source!FY248/100)*((ROUND(Source!CT248*Source!I248/IF(Source!BA248&lt;&gt; 0, Source!BA248, 1), 2)+ROUND(Source!CS248*Source!I248/IF(Source!BS248&lt;&gt; 0, Source!BS248, 1), 2))), 2)</f>
        <v>0</v>
      </c>
      <c r="V484">
        <f>Source!Y248</f>
        <v>0</v>
      </c>
    </row>
    <row r="485" spans="1:26" ht="14.25">
      <c r="A485" s="33"/>
      <c r="B485" s="34"/>
      <c r="C485" s="35" t="s">
        <v>1286</v>
      </c>
      <c r="D485" s="36"/>
      <c r="E485" s="37"/>
      <c r="F485" s="38">
        <f>Source!AL248</f>
        <v>824.14</v>
      </c>
      <c r="G485" s="39" t="str">
        <f>Source!DD248</f>
        <v/>
      </c>
      <c r="H485" s="40">
        <f>ROUND(Source!CQ248*Source!I248/IF(Source!BC248&lt;&gt; 0, Source!BC248, 1), 2)</f>
        <v>824.14</v>
      </c>
      <c r="I485" s="39"/>
      <c r="J485" s="39">
        <f>IF(Source!BC248&lt;&gt; 0, Source!BC248, 1)</f>
        <v>1</v>
      </c>
      <c r="K485" s="40">
        <f>Source!P248</f>
        <v>824.14</v>
      </c>
      <c r="L485" s="41"/>
    </row>
    <row r="486" spans="1:26" ht="15">
      <c r="G486" s="51">
        <f>ROUND(Source!CQ248*Source!I248/IF(Source!BC248&lt;&gt; 0, Source!BC248, 1), 2)+ROUND(Source!CT248*Source!I248/IF(Source!BA248&lt;&gt; 0, Source!BA248, 1), 2)+ROUND(Source!CR248*Source!I248/IF(Source!BB248&lt;&gt; 0, Source!BB248, 1), 2)</f>
        <v>824.14</v>
      </c>
      <c r="H486" s="51"/>
      <c r="J486" s="51">
        <f>Source!O248</f>
        <v>824.14</v>
      </c>
      <c r="K486" s="51"/>
      <c r="L486" s="32">
        <f>Source!U248</f>
        <v>0</v>
      </c>
      <c r="O486" s="31">
        <f>G486</f>
        <v>824.14</v>
      </c>
      <c r="P486" s="31">
        <f>J486</f>
        <v>824.14</v>
      </c>
      <c r="Q486" s="31">
        <f>L486</f>
        <v>0</v>
      </c>
      <c r="W486">
        <f>IF(Source!BI248&lt;=1,G486, 0)</f>
        <v>824.14</v>
      </c>
      <c r="X486">
        <f>IF(Source!BI248=2,G486, 0)</f>
        <v>0</v>
      </c>
      <c r="Y486">
        <f>IF(Source!BI248=3,G486, 0)</f>
        <v>0</v>
      </c>
      <c r="Z486">
        <f>IF(Source!BI248=4,G486, 0)</f>
        <v>0</v>
      </c>
    </row>
    <row r="487" spans="1:26" ht="42.75">
      <c r="A487" s="20" t="str">
        <f>Source!E249</f>
        <v>57</v>
      </c>
      <c r="B487" s="21" t="str">
        <f>Source!F249</f>
        <v>Цена поставщика</v>
      </c>
      <c r="C487" s="18" t="str">
        <f>Source!G249</f>
        <v>Бак накопительный 200л (цена=29419/1,18/6,32)</v>
      </c>
      <c r="D487" s="23" t="str">
        <f>Source!H249</f>
        <v>шт.</v>
      </c>
      <c r="E487" s="22">
        <f>Source!I249</f>
        <v>1</v>
      </c>
      <c r="F487" s="25">
        <f>IF(Source!AK249&lt;&gt; 0, Source!AK249,Source!AL249 + Source!AM249 + Source!AO249)</f>
        <v>3944.83</v>
      </c>
      <c r="G487" s="24"/>
      <c r="H487" s="26"/>
      <c r="I487" s="24" t="str">
        <f>Source!BO249</f>
        <v/>
      </c>
      <c r="J487" s="24"/>
      <c r="K487" s="26"/>
      <c r="L487" s="27"/>
      <c r="S487">
        <f>ROUND((Source!FX249/100)*((ROUND(Source!CT249*Source!I249/IF(Source!BA249&lt;&gt; 0, Source!BA249, 1), 2)+ROUND(Source!CS249*Source!I249/IF(Source!BS249&lt;&gt; 0, Source!BS249, 1), 2))), 2)</f>
        <v>0</v>
      </c>
      <c r="T487">
        <f>Source!X249</f>
        <v>0</v>
      </c>
      <c r="U487">
        <f>ROUND((Source!FY249/100)*((ROUND(Source!CT249*Source!I249/IF(Source!BA249&lt;&gt; 0, Source!BA249, 1), 2)+ROUND(Source!CS249*Source!I249/IF(Source!BS249&lt;&gt; 0, Source!BS249, 1), 2))), 2)</f>
        <v>0</v>
      </c>
      <c r="V487">
        <f>Source!Y249</f>
        <v>0</v>
      </c>
    </row>
    <row r="488" spans="1:26" ht="14.25">
      <c r="A488" s="33"/>
      <c r="B488" s="34"/>
      <c r="C488" s="35" t="s">
        <v>1286</v>
      </c>
      <c r="D488" s="36"/>
      <c r="E488" s="37"/>
      <c r="F488" s="38">
        <f>Source!AL249</f>
        <v>3944.83</v>
      </c>
      <c r="G488" s="39" t="str">
        <f>Source!DD249</f>
        <v/>
      </c>
      <c r="H488" s="40">
        <f>ROUND(Source!CQ249*Source!I249/IF(Source!BC249&lt;&gt; 0, Source!BC249, 1), 2)</f>
        <v>3944.83</v>
      </c>
      <c r="I488" s="39"/>
      <c r="J488" s="39">
        <f>IF(Source!BC249&lt;&gt; 0, Source!BC249, 1)</f>
        <v>1</v>
      </c>
      <c r="K488" s="40">
        <f>Source!P249</f>
        <v>3944.83</v>
      </c>
      <c r="L488" s="41"/>
    </row>
    <row r="489" spans="1:26" ht="15">
      <c r="G489" s="51">
        <f>ROUND(Source!CQ249*Source!I249/IF(Source!BC249&lt;&gt; 0, Source!BC249, 1), 2)+ROUND(Source!CT249*Source!I249/IF(Source!BA249&lt;&gt; 0, Source!BA249, 1), 2)+ROUND(Source!CR249*Source!I249/IF(Source!BB249&lt;&gt; 0, Source!BB249, 1), 2)</f>
        <v>3944.83</v>
      </c>
      <c r="H489" s="51"/>
      <c r="J489" s="51">
        <f>Source!O249</f>
        <v>3944.83</v>
      </c>
      <c r="K489" s="51"/>
      <c r="L489" s="32">
        <f>Source!U249</f>
        <v>0</v>
      </c>
      <c r="O489" s="31">
        <f>G489</f>
        <v>3944.83</v>
      </c>
      <c r="P489" s="31">
        <f>J489</f>
        <v>3944.83</v>
      </c>
      <c r="Q489" s="31">
        <f>L489</f>
        <v>0</v>
      </c>
      <c r="W489">
        <f>IF(Source!BI249&lt;=1,G489, 0)</f>
        <v>3944.83</v>
      </c>
      <c r="X489">
        <f>IF(Source!BI249=2,G489, 0)</f>
        <v>0</v>
      </c>
      <c r="Y489">
        <f>IF(Source!BI249=3,G489, 0)</f>
        <v>0</v>
      </c>
      <c r="Z489">
        <f>IF(Source!BI249=4,G489, 0)</f>
        <v>0</v>
      </c>
    </row>
    <row r="490" spans="1:26" ht="28.5">
      <c r="A490" s="20" t="str">
        <f>Source!E250</f>
        <v>58</v>
      </c>
      <c r="B490" s="21" t="str">
        <f>Source!F250</f>
        <v>18-04-003-1</v>
      </c>
      <c r="C490" s="18" t="str">
        <f>Source!G250</f>
        <v>Установка поддонов металлических для баков вместимостью до 2 м3</v>
      </c>
      <c r="D490" s="23" t="str">
        <f>Source!H250</f>
        <v>1 поддон</v>
      </c>
      <c r="E490" s="22">
        <f>Source!I250</f>
        <v>2</v>
      </c>
      <c r="F490" s="25">
        <f>IF(Source!AK250&lt;&gt; 0, Source!AK250,Source!AL250 + Source!AM250 + Source!AO250)</f>
        <v>825.22</v>
      </c>
      <c r="G490" s="24"/>
      <c r="H490" s="26"/>
      <c r="I490" s="24" t="str">
        <f>Source!BO250</f>
        <v/>
      </c>
      <c r="J490" s="24"/>
      <c r="K490" s="26"/>
      <c r="L490" s="27"/>
      <c r="S490">
        <f>ROUND((Source!FX250/100)*((ROUND(Source!CT250*Source!I250/IF(Source!BA250&lt;&gt; 0, Source!BA250, 1), 2)+ROUND(Source!CS250*Source!I250/IF(Source!BS250&lt;&gt; 0, Source!BS250, 1), 2))), 2)</f>
        <v>33.020000000000003</v>
      </c>
      <c r="T490">
        <f>Source!X250</f>
        <v>28.12</v>
      </c>
      <c r="U490">
        <f>ROUND((Source!FY250/100)*((ROUND(Source!CT250*Source!I250/IF(Source!BA250&lt;&gt; 0, Source!BA250, 1), 2)+ROUND(Source!CS250*Source!I250/IF(Source!BS250&lt;&gt; 0, Source!BS250, 1), 2))), 2)</f>
        <v>21.41</v>
      </c>
      <c r="V490">
        <f>Source!Y250</f>
        <v>17.03</v>
      </c>
    </row>
    <row r="491" spans="1:26" ht="14.25">
      <c r="A491" s="20"/>
      <c r="B491" s="21"/>
      <c r="C491" s="18" t="s">
        <v>1284</v>
      </c>
      <c r="D491" s="23"/>
      <c r="E491" s="22"/>
      <c r="F491" s="25">
        <f>Source!AO250</f>
        <v>12.76</v>
      </c>
      <c r="G491" s="24" t="str">
        <f>Source!DG250</f>
        <v/>
      </c>
      <c r="H491" s="26">
        <f>ROUND(Source!CT250*Source!I250/IF(Source!BA250&lt;&gt; 0, Source!BA250, 1), 2)</f>
        <v>25.52</v>
      </c>
      <c r="I491" s="24"/>
      <c r="J491" s="24">
        <f>IF(Source!BA250&lt;&gt; 0, Source!BA250, 1)</f>
        <v>1</v>
      </c>
      <c r="K491" s="26">
        <f>Source!S250</f>
        <v>25.52</v>
      </c>
      <c r="L491" s="27"/>
      <c r="R491">
        <f>H491</f>
        <v>25.52</v>
      </c>
    </row>
    <row r="492" spans="1:26" ht="14.25">
      <c r="A492" s="20"/>
      <c r="B492" s="21"/>
      <c r="C492" s="18" t="s">
        <v>58</v>
      </c>
      <c r="D492" s="23"/>
      <c r="E492" s="22"/>
      <c r="F492" s="25">
        <f>Source!AM250</f>
        <v>6.97</v>
      </c>
      <c r="G492" s="24" t="str">
        <f>Source!DE250</f>
        <v/>
      </c>
      <c r="H492" s="26">
        <f>ROUND(Source!CR250*Source!I250/IF(Source!BB250&lt;&gt; 0, Source!BB250, 1), 2)</f>
        <v>13.94</v>
      </c>
      <c r="I492" s="24"/>
      <c r="J492" s="24">
        <f>IF(Source!BB250&lt;&gt; 0, Source!BB250, 1)</f>
        <v>1</v>
      </c>
      <c r="K492" s="26">
        <f>Source!Q250</f>
        <v>13.94</v>
      </c>
      <c r="L492" s="27"/>
    </row>
    <row r="493" spans="1:26" ht="14.25">
      <c r="A493" s="20"/>
      <c r="B493" s="21"/>
      <c r="C493" s="18" t="s">
        <v>1285</v>
      </c>
      <c r="D493" s="23"/>
      <c r="E493" s="22"/>
      <c r="F493" s="25">
        <f>Source!AN250</f>
        <v>0.14000000000000001</v>
      </c>
      <c r="G493" s="24" t="str">
        <f>Source!DF250</f>
        <v/>
      </c>
      <c r="H493" s="26">
        <f>ROUND(Source!CS250*Source!I250/IF(Source!BS250&lt;&gt; 0, Source!BS250, 1), 2)</f>
        <v>0.28000000000000003</v>
      </c>
      <c r="I493" s="24"/>
      <c r="J493" s="24">
        <f>IF(Source!BS250&lt;&gt; 0, Source!BS250, 1)</f>
        <v>1</v>
      </c>
      <c r="K493" s="26">
        <f>Source!R250</f>
        <v>0.28000000000000003</v>
      </c>
      <c r="L493" s="27"/>
      <c r="R493">
        <f>H493</f>
        <v>0.28000000000000003</v>
      </c>
    </row>
    <row r="494" spans="1:26" ht="14.25">
      <c r="A494" s="20"/>
      <c r="B494" s="21"/>
      <c r="C494" s="18" t="s">
        <v>1286</v>
      </c>
      <c r="D494" s="23"/>
      <c r="E494" s="22"/>
      <c r="F494" s="25">
        <f>Source!AL250</f>
        <v>805.49</v>
      </c>
      <c r="G494" s="24" t="str">
        <f>Source!DD250</f>
        <v/>
      </c>
      <c r="H494" s="26">
        <f>ROUND(Source!CQ250*Source!I250/IF(Source!BC250&lt;&gt; 0, Source!BC250, 1), 2)</f>
        <v>1610.98</v>
      </c>
      <c r="I494" s="24"/>
      <c r="J494" s="24">
        <f>IF(Source!BC250&lt;&gt; 0, Source!BC250, 1)</f>
        <v>1</v>
      </c>
      <c r="K494" s="26">
        <f>Source!P250</f>
        <v>1610.98</v>
      </c>
      <c r="L494" s="27"/>
    </row>
    <row r="495" spans="1:26" ht="14.25">
      <c r="A495" s="20"/>
      <c r="B495" s="21"/>
      <c r="C495" s="18" t="s">
        <v>1287</v>
      </c>
      <c r="D495" s="23" t="s">
        <v>1288</v>
      </c>
      <c r="E495" s="22">
        <f>Source!BZ250</f>
        <v>128</v>
      </c>
      <c r="F495" s="28"/>
      <c r="G495" s="24"/>
      <c r="H495" s="26">
        <f>SUM(S490:S497)</f>
        <v>33.020000000000003</v>
      </c>
      <c r="I495" s="29" t="str">
        <f>CONCATENATE(Source!FX250, Source!FV250, "=")</f>
        <v>128*0,85=</v>
      </c>
      <c r="J495" s="18">
        <f>Source!AT250</f>
        <v>109</v>
      </c>
      <c r="K495" s="26">
        <f>SUM(T490:T497)</f>
        <v>28.12</v>
      </c>
      <c r="L495" s="27"/>
    </row>
    <row r="496" spans="1:26" ht="14.25">
      <c r="A496" s="20"/>
      <c r="B496" s="21"/>
      <c r="C496" s="18" t="s">
        <v>1289</v>
      </c>
      <c r="D496" s="23" t="s">
        <v>1288</v>
      </c>
      <c r="E496" s="22">
        <f>Source!CA250</f>
        <v>83</v>
      </c>
      <c r="F496" s="28"/>
      <c r="G496" s="24"/>
      <c r="H496" s="26">
        <f>SUM(U490:U497)</f>
        <v>21.41</v>
      </c>
      <c r="I496" s="29" t="str">
        <f>CONCATENATE(Source!FY250, Source!FW250, "=")</f>
        <v>83*0,8=</v>
      </c>
      <c r="J496" s="18">
        <f>Source!AU250</f>
        <v>66</v>
      </c>
      <c r="K496" s="26">
        <f>SUM(V490:V497)</f>
        <v>17.03</v>
      </c>
      <c r="L496" s="27"/>
    </row>
    <row r="497" spans="1:26" ht="14.25">
      <c r="A497" s="33"/>
      <c r="B497" s="34"/>
      <c r="C497" s="35" t="s">
        <v>1290</v>
      </c>
      <c r="D497" s="36" t="s">
        <v>1291</v>
      </c>
      <c r="E497" s="37">
        <f>Source!AQ250</f>
        <v>1.46</v>
      </c>
      <c r="F497" s="38"/>
      <c r="G497" s="39" t="str">
        <f>Source!DI250</f>
        <v/>
      </c>
      <c r="H497" s="40"/>
      <c r="I497" s="39"/>
      <c r="J497" s="39"/>
      <c r="K497" s="40"/>
      <c r="L497" s="42">
        <f>Source!U250</f>
        <v>2.92</v>
      </c>
    </row>
    <row r="498" spans="1:26" ht="15">
      <c r="G498" s="51">
        <f>ROUND(Source!CQ250*Source!I250/IF(Source!BC250&lt;&gt; 0, Source!BC250, 1), 2)+ROUND(Source!CT250*Source!I250/IF(Source!BA250&lt;&gt; 0, Source!BA250, 1), 2)+ROUND(Source!CR250*Source!I250/IF(Source!BB250&lt;&gt; 0, Source!BB250, 1), 2)+SUM(H495:H497)</f>
        <v>1704.8700000000001</v>
      </c>
      <c r="H498" s="51"/>
      <c r="J498" s="51">
        <f>Source!O250+SUM(K495:K497)</f>
        <v>1695.5900000000001</v>
      </c>
      <c r="K498" s="51"/>
      <c r="L498" s="32">
        <f>Source!U250</f>
        <v>2.92</v>
      </c>
      <c r="O498" s="31">
        <f>G498</f>
        <v>1704.8700000000001</v>
      </c>
      <c r="P498" s="31">
        <f>J498</f>
        <v>1695.5900000000001</v>
      </c>
      <c r="Q498" s="31">
        <f>L498</f>
        <v>2.92</v>
      </c>
      <c r="W498">
        <f>IF(Source!BI250&lt;=1,G498, 0)</f>
        <v>1704.8700000000001</v>
      </c>
      <c r="X498">
        <f>IF(Source!BI250=2,G498, 0)</f>
        <v>0</v>
      </c>
      <c r="Y498">
        <f>IF(Source!BI250=3,G498, 0)</f>
        <v>0</v>
      </c>
      <c r="Z498">
        <f>IF(Source!BI250=4,G498, 0)</f>
        <v>0</v>
      </c>
    </row>
    <row r="499" spans="1:26" ht="71.25">
      <c r="A499" s="20" t="str">
        <f>Source!E251</f>
        <v>59</v>
      </c>
      <c r="B499" s="21" t="str">
        <f>Source!F251</f>
        <v>м12-07-001-1</v>
      </c>
      <c r="C499" s="18" t="str">
        <f>Source!G251</f>
        <v>Трубная проводка из водогазопроводных труб углеродистых и низколегированных сталей на соединениях разъемных, диаметр условного прохода 25 мм</v>
      </c>
      <c r="D499" s="23" t="str">
        <f>Source!H251</f>
        <v>1000 м</v>
      </c>
      <c r="E499" s="22">
        <f>Source!I251</f>
        <v>4.1000000000000002E-2</v>
      </c>
      <c r="F499" s="25">
        <f>IF(Source!AK251&lt;&gt; 0, Source!AK251,Source!AL251 + Source!AM251 + Source!AO251)</f>
        <v>33312.089999999997</v>
      </c>
      <c r="G499" s="24"/>
      <c r="H499" s="26"/>
      <c r="I499" s="24" t="str">
        <f>Source!BO251</f>
        <v/>
      </c>
      <c r="J499" s="24"/>
      <c r="K499" s="26"/>
      <c r="L499" s="27"/>
      <c r="S499">
        <f>ROUND((Source!FX251/100)*((ROUND(Source!CT251*Source!I251/IF(Source!BA251&lt;&gt; 0, Source!BA251, 1), 2)+ROUND(Source!CS251*Source!I251/IF(Source!BS251&lt;&gt; 0, Source!BS251, 1), 2))), 2)</f>
        <v>220.29</v>
      </c>
      <c r="T499">
        <f>Source!X251</f>
        <v>187.24</v>
      </c>
      <c r="U499">
        <f>ROUND((Source!FY251/100)*((ROUND(Source!CT251*Source!I251/IF(Source!BA251&lt;&gt; 0, Source!BA251, 1), 2)+ROUND(Source!CS251*Source!I251/IF(Source!BS251&lt;&gt; 0, Source!BS251, 1), 2))), 2)</f>
        <v>165.22</v>
      </c>
      <c r="V499">
        <f>Source!Y251</f>
        <v>132.16999999999999</v>
      </c>
    </row>
    <row r="500" spans="1:26" ht="14.25">
      <c r="A500" s="20"/>
      <c r="B500" s="21"/>
      <c r="C500" s="18" t="s">
        <v>1284</v>
      </c>
      <c r="D500" s="23"/>
      <c r="E500" s="22"/>
      <c r="F500" s="25">
        <f>Source!AO251</f>
        <v>4261.66</v>
      </c>
      <c r="G500" s="24" t="str">
        <f>Source!DG251</f>
        <v/>
      </c>
      <c r="H500" s="26">
        <f>ROUND(Source!CT251*Source!I251/IF(Source!BA251&lt;&gt; 0, Source!BA251, 1), 2)</f>
        <v>174.73</v>
      </c>
      <c r="I500" s="24"/>
      <c r="J500" s="24">
        <f>IF(Source!BA251&lt;&gt; 0, Source!BA251, 1)</f>
        <v>1</v>
      </c>
      <c r="K500" s="26">
        <f>Source!S251</f>
        <v>174.73</v>
      </c>
      <c r="L500" s="27"/>
      <c r="R500">
        <f>H500</f>
        <v>174.73</v>
      </c>
    </row>
    <row r="501" spans="1:26" ht="14.25">
      <c r="A501" s="20"/>
      <c r="B501" s="21"/>
      <c r="C501" s="18" t="s">
        <v>58</v>
      </c>
      <c r="D501" s="23"/>
      <c r="E501" s="22"/>
      <c r="F501" s="25">
        <f>Source!AM251</f>
        <v>20125.55</v>
      </c>
      <c r="G501" s="24" t="str">
        <f>Source!DE251</f>
        <v/>
      </c>
      <c r="H501" s="26">
        <f>ROUND(Source!CR251*Source!I251/IF(Source!BB251&lt;&gt; 0, Source!BB251, 1), 2)</f>
        <v>825.15</v>
      </c>
      <c r="I501" s="24"/>
      <c r="J501" s="24">
        <f>IF(Source!BB251&lt;&gt; 0, Source!BB251, 1)</f>
        <v>1</v>
      </c>
      <c r="K501" s="26">
        <f>Source!Q251</f>
        <v>825.15</v>
      </c>
      <c r="L501" s="27"/>
    </row>
    <row r="502" spans="1:26" ht="14.25">
      <c r="A502" s="20"/>
      <c r="B502" s="21"/>
      <c r="C502" s="18" t="s">
        <v>1285</v>
      </c>
      <c r="D502" s="23"/>
      <c r="E502" s="22"/>
      <c r="F502" s="25">
        <f>Source!AN251</f>
        <v>2454.42</v>
      </c>
      <c r="G502" s="24" t="str">
        <f>Source!DF251</f>
        <v/>
      </c>
      <c r="H502" s="26">
        <f>ROUND(Source!CS251*Source!I251/IF(Source!BS251&lt;&gt; 0, Source!BS251, 1), 2)</f>
        <v>100.63</v>
      </c>
      <c r="I502" s="24"/>
      <c r="J502" s="24">
        <f>IF(Source!BS251&lt;&gt; 0, Source!BS251, 1)</f>
        <v>1</v>
      </c>
      <c r="K502" s="26">
        <f>Source!R251</f>
        <v>100.63</v>
      </c>
      <c r="L502" s="27"/>
      <c r="R502">
        <f>H502</f>
        <v>100.63</v>
      </c>
    </row>
    <row r="503" spans="1:26" ht="14.25">
      <c r="A503" s="20"/>
      <c r="B503" s="21"/>
      <c r="C503" s="18" t="s">
        <v>1286</v>
      </c>
      <c r="D503" s="23"/>
      <c r="E503" s="22"/>
      <c r="F503" s="25">
        <f>Source!AL251</f>
        <v>8924.8799999999992</v>
      </c>
      <c r="G503" s="24" t="str">
        <f>Source!DD251</f>
        <v/>
      </c>
      <c r="H503" s="26">
        <f>ROUND(Source!CQ251*Source!I251/IF(Source!BC251&lt;&gt; 0, Source!BC251, 1), 2)</f>
        <v>365.92</v>
      </c>
      <c r="I503" s="24"/>
      <c r="J503" s="24">
        <f>IF(Source!BC251&lt;&gt; 0, Source!BC251, 1)</f>
        <v>1</v>
      </c>
      <c r="K503" s="26">
        <f>Source!P251</f>
        <v>365.92</v>
      </c>
      <c r="L503" s="27"/>
    </row>
    <row r="504" spans="1:26" ht="14.25">
      <c r="A504" s="20"/>
      <c r="B504" s="21"/>
      <c r="C504" s="18" t="s">
        <v>1287</v>
      </c>
      <c r="D504" s="23" t="s">
        <v>1288</v>
      </c>
      <c r="E504" s="22">
        <f>Source!BZ251</f>
        <v>80</v>
      </c>
      <c r="F504" s="28"/>
      <c r="G504" s="24"/>
      <c r="H504" s="26">
        <f>SUM(S499:S508)</f>
        <v>220.29</v>
      </c>
      <c r="I504" s="29" t="str">
        <f>CONCATENATE(Source!FX251, Source!FV251, "=")</f>
        <v>80*0,85=</v>
      </c>
      <c r="J504" s="18">
        <f>Source!AT251</f>
        <v>68</v>
      </c>
      <c r="K504" s="26">
        <f>SUM(T499:T508)</f>
        <v>187.24</v>
      </c>
      <c r="L504" s="27"/>
    </row>
    <row r="505" spans="1:26" ht="14.25">
      <c r="A505" s="20"/>
      <c r="B505" s="21"/>
      <c r="C505" s="18" t="s">
        <v>1289</v>
      </c>
      <c r="D505" s="23" t="s">
        <v>1288</v>
      </c>
      <c r="E505" s="22">
        <f>Source!CA251</f>
        <v>60</v>
      </c>
      <c r="F505" s="28"/>
      <c r="G505" s="24"/>
      <c r="H505" s="26">
        <f>SUM(U499:U508)</f>
        <v>165.22</v>
      </c>
      <c r="I505" s="29" t="str">
        <f>CONCATENATE(Source!FY251, Source!FW251, "=")</f>
        <v>60*0,8=</v>
      </c>
      <c r="J505" s="18">
        <f>Source!AU251</f>
        <v>48</v>
      </c>
      <c r="K505" s="26">
        <f>SUM(V499:V508)</f>
        <v>132.16999999999999</v>
      </c>
      <c r="L505" s="27"/>
    </row>
    <row r="506" spans="1:26" ht="14.25">
      <c r="A506" s="20"/>
      <c r="B506" s="21"/>
      <c r="C506" s="18" t="s">
        <v>1290</v>
      </c>
      <c r="D506" s="23" t="s">
        <v>1291</v>
      </c>
      <c r="E506" s="22">
        <f>Source!AQ251</f>
        <v>443</v>
      </c>
      <c r="F506" s="25"/>
      <c r="G506" s="24" t="str">
        <f>Source!DI251</f>
        <v/>
      </c>
      <c r="H506" s="26"/>
      <c r="I506" s="24"/>
      <c r="J506" s="24"/>
      <c r="K506" s="26"/>
      <c r="L506" s="30">
        <f>Source!U251</f>
        <v>18.163</v>
      </c>
    </row>
    <row r="507" spans="1:26" ht="71.25">
      <c r="A507" s="20" t="str">
        <f>Source!E252</f>
        <v>59,1</v>
      </c>
      <c r="B507" s="21" t="str">
        <f>Source!F252</f>
        <v>103-0051</v>
      </c>
      <c r="C507" s="18" t="str">
        <f>Source!G252</f>
        <v>Трубы стальные сварные водогазопроводные с резьбой оцинкованные обыкновенные, диаметр условного прохода 25 мм, толщина стенки 3,2 мм</v>
      </c>
      <c r="D507" s="23" t="str">
        <f>Source!H252</f>
        <v>м</v>
      </c>
      <c r="E507" s="22">
        <f>Source!I252</f>
        <v>17</v>
      </c>
      <c r="F507" s="25">
        <f>Source!AK252</f>
        <v>31.2</v>
      </c>
      <c r="G507" s="24"/>
      <c r="H507" s="26">
        <f>ROUND(Source!CQ252*Source!I252/IF(Source!BC252&lt;&gt; 0, Source!BC252, 1), 2)+ROUND(Source!CR252*Source!I252/IF(Source!BB252&lt;&gt; 0, Source!BB252, 1), 2)+ROUND(Source!CT252*Source!I252/IF(Source!BA252&lt;&gt; 0, Source!BA252, 1), 2)</f>
        <v>530.4</v>
      </c>
      <c r="I507" s="24"/>
      <c r="J507" s="24">
        <f>IF(Source!BC252&lt;&gt; 0, Source!BC252, 1)</f>
        <v>1</v>
      </c>
      <c r="K507" s="26">
        <f>Source!O252</f>
        <v>530.4</v>
      </c>
      <c r="L507" s="27"/>
      <c r="S507">
        <f>ROUND((Source!FX252/100)*((ROUND(Source!CT252*Source!I252/IF(Source!BA252&lt;&gt; 0, Source!BA252, 1), 2)+ROUND(Source!CS252*Source!I252/IF(Source!BS252&lt;&gt; 0, Source!BS252, 1), 2))), 2)</f>
        <v>0</v>
      </c>
      <c r="T507">
        <f>Source!X252</f>
        <v>0</v>
      </c>
      <c r="U507">
        <f>ROUND((Source!FY252/100)*((ROUND(Source!CT252*Source!I252/IF(Source!BA252&lt;&gt; 0, Source!BA252, 1), 2)+ROUND(Source!CS252*Source!I252/IF(Source!BS252&lt;&gt; 0, Source!BS252, 1), 2))), 2)</f>
        <v>0</v>
      </c>
      <c r="V507">
        <f>Source!Y252</f>
        <v>0</v>
      </c>
      <c r="Y507">
        <f>IF(Source!BI252=3,H507, 0)</f>
        <v>0</v>
      </c>
    </row>
    <row r="508" spans="1:26" ht="71.25">
      <c r="A508" s="33" t="str">
        <f>Source!E253</f>
        <v>59,2</v>
      </c>
      <c r="B508" s="34" t="str">
        <f>Source!F253</f>
        <v>103-0050</v>
      </c>
      <c r="C508" s="35" t="str">
        <f>Source!G253</f>
        <v>Трубы стальные сварные водогазопроводные с резьбой оцинкованные обыкновенные, диаметр условного прохода 20 мм, толщина стенки 2,8 мм</v>
      </c>
      <c r="D508" s="36" t="str">
        <f>Source!H253</f>
        <v>м</v>
      </c>
      <c r="E508" s="37">
        <f>Source!I253</f>
        <v>24</v>
      </c>
      <c r="F508" s="38">
        <f>Source!AK253</f>
        <v>25.1</v>
      </c>
      <c r="G508" s="39"/>
      <c r="H508" s="40">
        <f>ROUND(Source!CQ253*Source!I253/IF(Source!BC253&lt;&gt; 0, Source!BC253, 1), 2)+ROUND(Source!CR253*Source!I253/IF(Source!BB253&lt;&gt; 0, Source!BB253, 1), 2)+ROUND(Source!CT253*Source!I253/IF(Source!BA253&lt;&gt; 0, Source!BA253, 1), 2)</f>
        <v>602.4</v>
      </c>
      <c r="I508" s="39"/>
      <c r="J508" s="39">
        <f>IF(Source!BC253&lt;&gt; 0, Source!BC253, 1)</f>
        <v>1</v>
      </c>
      <c r="K508" s="40">
        <f>Source!O253</f>
        <v>602.4</v>
      </c>
      <c r="L508" s="41"/>
      <c r="S508">
        <f>ROUND((Source!FX253/100)*((ROUND(Source!CT253*Source!I253/IF(Source!BA253&lt;&gt; 0, Source!BA253, 1), 2)+ROUND(Source!CS253*Source!I253/IF(Source!BS253&lt;&gt; 0, Source!BS253, 1), 2))), 2)</f>
        <v>0</v>
      </c>
      <c r="T508">
        <f>Source!X253</f>
        <v>0</v>
      </c>
      <c r="U508">
        <f>ROUND((Source!FY253/100)*((ROUND(Source!CT253*Source!I253/IF(Source!BA253&lt;&gt; 0, Source!BA253, 1), 2)+ROUND(Source!CS253*Source!I253/IF(Source!BS253&lt;&gt; 0, Source!BS253, 1), 2))), 2)</f>
        <v>0</v>
      </c>
      <c r="V508">
        <f>Source!Y253</f>
        <v>0</v>
      </c>
      <c r="Y508">
        <f>IF(Source!BI253=3,H508, 0)</f>
        <v>0</v>
      </c>
    </row>
    <row r="509" spans="1:26" ht="15">
      <c r="G509" s="51">
        <f>ROUND(Source!CQ251*Source!I251/IF(Source!BC251&lt;&gt; 0, Source!BC251, 1), 2)+ROUND(Source!CT251*Source!I251/IF(Source!BA251&lt;&gt; 0, Source!BA251, 1), 2)+ROUND(Source!CR251*Source!I251/IF(Source!BB251&lt;&gt; 0, Source!BB251, 1), 2)+SUM(H504:H508)</f>
        <v>2884.1099999999997</v>
      </c>
      <c r="H509" s="51"/>
      <c r="J509" s="51">
        <f>Source!O251+SUM(K504:K508)</f>
        <v>2818.01</v>
      </c>
      <c r="K509" s="51"/>
      <c r="L509" s="32">
        <f>Source!U251</f>
        <v>18.163</v>
      </c>
      <c r="O509" s="31">
        <f>G509</f>
        <v>2884.1099999999997</v>
      </c>
      <c r="P509" s="31">
        <f>J509</f>
        <v>2818.01</v>
      </c>
      <c r="Q509" s="31">
        <f>L509</f>
        <v>18.163</v>
      </c>
      <c r="W509">
        <f>IF(Source!BI251&lt;=1,G509, 0)</f>
        <v>0</v>
      </c>
      <c r="X509">
        <f>IF(Source!BI251=2,G509, 0)</f>
        <v>2884.1099999999997</v>
      </c>
      <c r="Y509">
        <f>IF(Source!BI251=3,G509, 0)</f>
        <v>0</v>
      </c>
      <c r="Z509">
        <f>IF(Source!BI251=4,G509, 0)</f>
        <v>0</v>
      </c>
    </row>
    <row r="510" spans="1:26" ht="57">
      <c r="A510" s="20" t="str">
        <f>Source!E254</f>
        <v>60</v>
      </c>
      <c r="B510" s="21" t="str">
        <f>Source!F254</f>
        <v>16-07-005-1</v>
      </c>
      <c r="C510" s="18" t="str">
        <f>Source!G254</f>
        <v>Гидравлическое испытание трубопроводов систем отопления, водопровода и горячего водоснабжения диаметром до 50 мм</v>
      </c>
      <c r="D510" s="23" t="str">
        <f>Source!H254</f>
        <v>100 м трубопровода</v>
      </c>
      <c r="E510" s="22">
        <f>Source!I254</f>
        <v>0.41</v>
      </c>
      <c r="F510" s="25">
        <f>IF(Source!AK254&lt;&gt; 0, Source!AK254,Source!AL254 + Source!AM254 + Source!AO254)</f>
        <v>107.11</v>
      </c>
      <c r="G510" s="24"/>
      <c r="H510" s="26"/>
      <c r="I510" s="24" t="str">
        <f>Source!BO254</f>
        <v/>
      </c>
      <c r="J510" s="24"/>
      <c r="K510" s="26"/>
      <c r="L510" s="27"/>
      <c r="S510">
        <f>ROUND((Source!FX254/100)*((ROUND(Source!CT254*Source!I254/IF(Source!BA254&lt;&gt; 0, Source!BA254, 1), 2)+ROUND(Source!CS254*Source!I254/IF(Source!BS254&lt;&gt; 0, Source!BS254, 1), 2))), 2)</f>
        <v>30.6</v>
      </c>
      <c r="T510">
        <f>Source!X254</f>
        <v>26.06</v>
      </c>
      <c r="U510">
        <f>ROUND((Source!FY254/100)*((ROUND(Source!CT254*Source!I254/IF(Source!BA254&lt;&gt; 0, Source!BA254, 1), 2)+ROUND(Source!CS254*Source!I254/IF(Source!BS254&lt;&gt; 0, Source!BS254, 1), 2))), 2)</f>
        <v>19.850000000000001</v>
      </c>
      <c r="V510">
        <f>Source!Y254</f>
        <v>15.78</v>
      </c>
    </row>
    <row r="511" spans="1:26" ht="14.25">
      <c r="A511" s="20"/>
      <c r="B511" s="21"/>
      <c r="C511" s="18" t="s">
        <v>1284</v>
      </c>
      <c r="D511" s="23"/>
      <c r="E511" s="22"/>
      <c r="F511" s="25">
        <f>Source!AO254</f>
        <v>58.32</v>
      </c>
      <c r="G511" s="24" t="str">
        <f>Source!DG254</f>
        <v/>
      </c>
      <c r="H511" s="26">
        <f>ROUND(Source!CT254*Source!I254/IF(Source!BA254&lt;&gt; 0, Source!BA254, 1), 2)</f>
        <v>23.91</v>
      </c>
      <c r="I511" s="24"/>
      <c r="J511" s="24">
        <f>IF(Source!BA254&lt;&gt; 0, Source!BA254, 1)</f>
        <v>1</v>
      </c>
      <c r="K511" s="26">
        <f>Source!S254</f>
        <v>23.91</v>
      </c>
      <c r="L511" s="27"/>
      <c r="R511">
        <f>H511</f>
        <v>23.91</v>
      </c>
    </row>
    <row r="512" spans="1:26" ht="14.25">
      <c r="A512" s="20"/>
      <c r="B512" s="21"/>
      <c r="C512" s="18" t="s">
        <v>58</v>
      </c>
      <c r="D512" s="23"/>
      <c r="E512" s="22"/>
      <c r="F512" s="25">
        <f>Source!AM254</f>
        <v>44.51</v>
      </c>
      <c r="G512" s="24" t="str">
        <f>Source!DE254</f>
        <v/>
      </c>
      <c r="H512" s="26">
        <f>ROUND(Source!CR254*Source!I254/IF(Source!BB254&lt;&gt; 0, Source!BB254, 1), 2)</f>
        <v>18.25</v>
      </c>
      <c r="I512" s="24"/>
      <c r="J512" s="24">
        <f>IF(Source!BB254&lt;&gt; 0, Source!BB254, 1)</f>
        <v>1</v>
      </c>
      <c r="K512" s="26">
        <f>Source!Q254</f>
        <v>18.25</v>
      </c>
      <c r="L512" s="27"/>
    </row>
    <row r="513" spans="1:26" ht="14.25">
      <c r="A513" s="20"/>
      <c r="B513" s="21"/>
      <c r="C513" s="18" t="s">
        <v>1286</v>
      </c>
      <c r="D513" s="23"/>
      <c r="E513" s="22"/>
      <c r="F513" s="25">
        <f>Source!AL254</f>
        <v>4.28</v>
      </c>
      <c r="G513" s="24" t="str">
        <f>Source!DD254</f>
        <v/>
      </c>
      <c r="H513" s="26">
        <f>ROUND(Source!CQ254*Source!I254/IF(Source!BC254&lt;&gt; 0, Source!BC254, 1), 2)</f>
        <v>1.75</v>
      </c>
      <c r="I513" s="24"/>
      <c r="J513" s="24">
        <f>IF(Source!BC254&lt;&gt; 0, Source!BC254, 1)</f>
        <v>1</v>
      </c>
      <c r="K513" s="26">
        <f>Source!P254</f>
        <v>1.75</v>
      </c>
      <c r="L513" s="27"/>
    </row>
    <row r="514" spans="1:26" ht="14.25">
      <c r="A514" s="20"/>
      <c r="B514" s="21"/>
      <c r="C514" s="18" t="s">
        <v>1287</v>
      </c>
      <c r="D514" s="23" t="s">
        <v>1288</v>
      </c>
      <c r="E514" s="22">
        <f>Source!BZ254</f>
        <v>128</v>
      </c>
      <c r="F514" s="28"/>
      <c r="G514" s="24"/>
      <c r="H514" s="26">
        <f>SUM(S510:S516)</f>
        <v>30.6</v>
      </c>
      <c r="I514" s="29" t="str">
        <f>CONCATENATE(Source!FX254, Source!FV254, "=")</f>
        <v>128*0,85=</v>
      </c>
      <c r="J514" s="18">
        <f>Source!AT254</f>
        <v>109</v>
      </c>
      <c r="K514" s="26">
        <f>SUM(T510:T516)</f>
        <v>26.06</v>
      </c>
      <c r="L514" s="27"/>
    </row>
    <row r="515" spans="1:26" ht="14.25">
      <c r="A515" s="20"/>
      <c r="B515" s="21"/>
      <c r="C515" s="18" t="s">
        <v>1289</v>
      </c>
      <c r="D515" s="23" t="s">
        <v>1288</v>
      </c>
      <c r="E515" s="22">
        <f>Source!CA254</f>
        <v>83</v>
      </c>
      <c r="F515" s="28"/>
      <c r="G515" s="24"/>
      <c r="H515" s="26">
        <f>SUM(U510:U516)</f>
        <v>19.850000000000001</v>
      </c>
      <c r="I515" s="29" t="str">
        <f>CONCATENATE(Source!FY254, Source!FW254, "=")</f>
        <v>83*0,8=</v>
      </c>
      <c r="J515" s="18">
        <f>Source!AU254</f>
        <v>66</v>
      </c>
      <c r="K515" s="26">
        <f>SUM(V510:V516)</f>
        <v>15.78</v>
      </c>
      <c r="L515" s="27"/>
    </row>
    <row r="516" spans="1:26" ht="14.25">
      <c r="A516" s="33"/>
      <c r="B516" s="34"/>
      <c r="C516" s="35" t="s">
        <v>1290</v>
      </c>
      <c r="D516" s="36" t="s">
        <v>1291</v>
      </c>
      <c r="E516" s="37">
        <f>Source!AQ254</f>
        <v>5.01</v>
      </c>
      <c r="F516" s="38"/>
      <c r="G516" s="39" t="str">
        <f>Source!DI254</f>
        <v/>
      </c>
      <c r="H516" s="40"/>
      <c r="I516" s="39"/>
      <c r="J516" s="39"/>
      <c r="K516" s="40"/>
      <c r="L516" s="42">
        <f>Source!U254</f>
        <v>2.0540999999999996</v>
      </c>
    </row>
    <row r="517" spans="1:26" ht="15">
      <c r="G517" s="51">
        <f>ROUND(Source!CQ254*Source!I254/IF(Source!BC254&lt;&gt; 0, Source!BC254, 1), 2)+ROUND(Source!CT254*Source!I254/IF(Source!BA254&lt;&gt; 0, Source!BA254, 1), 2)+ROUND(Source!CR254*Source!I254/IF(Source!BB254&lt;&gt; 0, Source!BB254, 1), 2)+SUM(H514:H516)</f>
        <v>94.36</v>
      </c>
      <c r="H517" s="51"/>
      <c r="J517" s="51">
        <f>Source!O254+SUM(K514:K516)</f>
        <v>85.75</v>
      </c>
      <c r="K517" s="51"/>
      <c r="L517" s="32">
        <f>Source!U254</f>
        <v>2.0540999999999996</v>
      </c>
      <c r="O517" s="31">
        <f>G517</f>
        <v>94.36</v>
      </c>
      <c r="P517" s="31">
        <f>J517</f>
        <v>85.75</v>
      </c>
      <c r="Q517" s="31">
        <f>L517</f>
        <v>2.0540999999999996</v>
      </c>
      <c r="W517">
        <f>IF(Source!BI254&lt;=1,G517, 0)</f>
        <v>94.36</v>
      </c>
      <c r="X517">
        <f>IF(Source!BI254=2,G517, 0)</f>
        <v>0</v>
      </c>
      <c r="Y517">
        <f>IF(Source!BI254=3,G517, 0)</f>
        <v>0</v>
      </c>
      <c r="Z517">
        <f>IF(Source!BI254=4,G517, 0)</f>
        <v>0</v>
      </c>
    </row>
    <row r="518" spans="1:26" ht="42.75">
      <c r="A518" s="20" t="str">
        <f>Source!E255</f>
        <v>61</v>
      </c>
      <c r="B518" s="21" t="str">
        <f>Source!F255</f>
        <v>16-02-005-3</v>
      </c>
      <c r="C518" s="18" t="str">
        <f>Source!G255</f>
        <v>Прокладка трубопроводов отопления и водоснабжения из стальных электросварных труб диаметром 65 мм</v>
      </c>
      <c r="D518" s="23" t="str">
        <f>Source!H255</f>
        <v>100 м трубопровода</v>
      </c>
      <c r="E518" s="22">
        <f>Source!I255</f>
        <v>0.42</v>
      </c>
      <c r="F518" s="25">
        <f>IF(Source!AK255&lt;&gt; 0, Source!AK255,Source!AL255 + Source!AM255 + Source!AO255)</f>
        <v>6197.38</v>
      </c>
      <c r="G518" s="24"/>
      <c r="H518" s="26"/>
      <c r="I518" s="24" t="str">
        <f>Source!BO255</f>
        <v/>
      </c>
      <c r="J518" s="24"/>
      <c r="K518" s="26"/>
      <c r="L518" s="27"/>
      <c r="S518">
        <f>ROUND((Source!FX255/100)*((ROUND(Source!CT255*Source!I255/IF(Source!BA255&lt;&gt; 0, Source!BA255, 1), 2)+ROUND(Source!CS255*Source!I255/IF(Source!BS255&lt;&gt; 0, Source!BS255, 1), 2))), 2)</f>
        <v>380.3</v>
      </c>
      <c r="T518">
        <f>Source!X255</f>
        <v>323.85000000000002</v>
      </c>
      <c r="U518">
        <f>ROUND((Source!FY255/100)*((ROUND(Source!CT255*Source!I255/IF(Source!BA255&lt;&gt; 0, Source!BA255, 1), 2)+ROUND(Source!CS255*Source!I255/IF(Source!BS255&lt;&gt; 0, Source!BS255, 1), 2))), 2)</f>
        <v>246.6</v>
      </c>
      <c r="V518">
        <f>Source!Y255</f>
        <v>196.09</v>
      </c>
    </row>
    <row r="519" spans="1:26" ht="14.25">
      <c r="A519" s="20"/>
      <c r="B519" s="21"/>
      <c r="C519" s="18" t="s">
        <v>1284</v>
      </c>
      <c r="D519" s="23"/>
      <c r="E519" s="22"/>
      <c r="F519" s="25">
        <f>Source!AO255</f>
        <v>704.28</v>
      </c>
      <c r="G519" s="24" t="str">
        <f>Source!DG255</f>
        <v/>
      </c>
      <c r="H519" s="26">
        <f>ROUND(Source!CT255*Source!I255/IF(Source!BA255&lt;&gt; 0, Source!BA255, 1), 2)</f>
        <v>295.8</v>
      </c>
      <c r="I519" s="24"/>
      <c r="J519" s="24">
        <f>IF(Source!BA255&lt;&gt; 0, Source!BA255, 1)</f>
        <v>1</v>
      </c>
      <c r="K519" s="26">
        <f>Source!S255</f>
        <v>295.8</v>
      </c>
      <c r="L519" s="27"/>
      <c r="R519">
        <f>H519</f>
        <v>295.8</v>
      </c>
    </row>
    <row r="520" spans="1:26" ht="14.25">
      <c r="A520" s="20"/>
      <c r="B520" s="21"/>
      <c r="C520" s="18" t="s">
        <v>58</v>
      </c>
      <c r="D520" s="23"/>
      <c r="E520" s="22"/>
      <c r="F520" s="25">
        <f>Source!AM255</f>
        <v>139.88999999999999</v>
      </c>
      <c r="G520" s="24" t="str">
        <f>Source!DE255</f>
        <v/>
      </c>
      <c r="H520" s="26">
        <f>ROUND(Source!CR255*Source!I255/IF(Source!BB255&lt;&gt; 0, Source!BB255, 1), 2)</f>
        <v>58.75</v>
      </c>
      <c r="I520" s="24"/>
      <c r="J520" s="24">
        <f>IF(Source!BB255&lt;&gt; 0, Source!BB255, 1)</f>
        <v>1</v>
      </c>
      <c r="K520" s="26">
        <f>Source!Q255</f>
        <v>58.75</v>
      </c>
      <c r="L520" s="27"/>
    </row>
    <row r="521" spans="1:26" ht="14.25">
      <c r="A521" s="20"/>
      <c r="B521" s="21"/>
      <c r="C521" s="18" t="s">
        <v>1285</v>
      </c>
      <c r="D521" s="23"/>
      <c r="E521" s="22"/>
      <c r="F521" s="25">
        <f>Source!AN255</f>
        <v>3.11</v>
      </c>
      <c r="G521" s="24" t="str">
        <f>Source!DF255</f>
        <v/>
      </c>
      <c r="H521" s="26">
        <f>ROUND(Source!CS255*Source!I255/IF(Source!BS255&lt;&gt; 0, Source!BS255, 1), 2)</f>
        <v>1.31</v>
      </c>
      <c r="I521" s="24"/>
      <c r="J521" s="24">
        <f>IF(Source!BS255&lt;&gt; 0, Source!BS255, 1)</f>
        <v>1</v>
      </c>
      <c r="K521" s="26">
        <f>Source!R255</f>
        <v>1.31</v>
      </c>
      <c r="L521" s="27"/>
      <c r="R521">
        <f>H521</f>
        <v>1.31</v>
      </c>
    </row>
    <row r="522" spans="1:26" ht="14.25">
      <c r="A522" s="20"/>
      <c r="B522" s="21"/>
      <c r="C522" s="18" t="s">
        <v>1286</v>
      </c>
      <c r="D522" s="23"/>
      <c r="E522" s="22"/>
      <c r="F522" s="25">
        <f>Source!AL255</f>
        <v>5353.21</v>
      </c>
      <c r="G522" s="24" t="str">
        <f>Source!DD255</f>
        <v/>
      </c>
      <c r="H522" s="26">
        <f>ROUND(Source!CQ255*Source!I255/IF(Source!BC255&lt;&gt; 0, Source!BC255, 1), 2)</f>
        <v>2248.35</v>
      </c>
      <c r="I522" s="24"/>
      <c r="J522" s="24">
        <f>IF(Source!BC255&lt;&gt; 0, Source!BC255, 1)</f>
        <v>1</v>
      </c>
      <c r="K522" s="26">
        <f>Source!P255</f>
        <v>2248.35</v>
      </c>
      <c r="L522" s="27"/>
    </row>
    <row r="523" spans="1:26" ht="14.25">
      <c r="A523" s="20"/>
      <c r="B523" s="21"/>
      <c r="C523" s="18" t="s">
        <v>1287</v>
      </c>
      <c r="D523" s="23" t="s">
        <v>1288</v>
      </c>
      <c r="E523" s="22">
        <f>Source!BZ255</f>
        <v>128</v>
      </c>
      <c r="F523" s="28"/>
      <c r="G523" s="24"/>
      <c r="H523" s="26">
        <f>SUM(S518:S527)</f>
        <v>380.3</v>
      </c>
      <c r="I523" s="29" t="str">
        <f>CONCATENATE(Source!FX255, Source!FV255, "=")</f>
        <v>128*0,85=</v>
      </c>
      <c r="J523" s="18">
        <f>Source!AT255</f>
        <v>109</v>
      </c>
      <c r="K523" s="26">
        <f>SUM(T518:T527)</f>
        <v>323.85000000000002</v>
      </c>
      <c r="L523" s="27"/>
    </row>
    <row r="524" spans="1:26" ht="14.25">
      <c r="A524" s="20"/>
      <c r="B524" s="21"/>
      <c r="C524" s="18" t="s">
        <v>1289</v>
      </c>
      <c r="D524" s="23" t="s">
        <v>1288</v>
      </c>
      <c r="E524" s="22">
        <f>Source!CA255</f>
        <v>83</v>
      </c>
      <c r="F524" s="28"/>
      <c r="G524" s="24"/>
      <c r="H524" s="26">
        <f>SUM(U518:U527)</f>
        <v>246.6</v>
      </c>
      <c r="I524" s="29" t="str">
        <f>CONCATENATE(Source!FY255, Source!FW255, "=")</f>
        <v>83*0,8=</v>
      </c>
      <c r="J524" s="18">
        <f>Source!AU255</f>
        <v>66</v>
      </c>
      <c r="K524" s="26">
        <f>SUM(V518:V527)</f>
        <v>196.09</v>
      </c>
      <c r="L524" s="27"/>
    </row>
    <row r="525" spans="1:26" ht="14.25">
      <c r="A525" s="20"/>
      <c r="B525" s="21"/>
      <c r="C525" s="18" t="s">
        <v>1290</v>
      </c>
      <c r="D525" s="23" t="s">
        <v>1291</v>
      </c>
      <c r="E525" s="22">
        <f>Source!AQ255</f>
        <v>72.16</v>
      </c>
      <c r="F525" s="25"/>
      <c r="G525" s="24" t="str">
        <f>Source!DI255</f>
        <v/>
      </c>
      <c r="H525" s="26"/>
      <c r="I525" s="24"/>
      <c r="J525" s="24"/>
      <c r="K525" s="26"/>
      <c r="L525" s="30">
        <f>Source!U255</f>
        <v>30.307199999999998</v>
      </c>
    </row>
    <row r="526" spans="1:26" ht="57">
      <c r="A526" s="20" t="str">
        <f>Source!E256</f>
        <v>61,1</v>
      </c>
      <c r="B526" s="21" t="str">
        <f>Source!F256</f>
        <v>302-1317</v>
      </c>
      <c r="C526" s="18" t="str">
        <f>Source!G256</f>
        <v>Трубопроводы из стальных электросварных труб с гильзами для отопления и водоснабжения, наружный диаметр 57 мм, толщина стенки 3,5 мм</v>
      </c>
      <c r="D526" s="23" t="str">
        <f>Source!H256</f>
        <v>м</v>
      </c>
      <c r="E526" s="22">
        <f>Source!I256</f>
        <v>42</v>
      </c>
      <c r="F526" s="25">
        <f>Source!AK256</f>
        <v>41.28</v>
      </c>
      <c r="G526" s="24"/>
      <c r="H526" s="26">
        <f>ROUND(Source!CQ256*Source!I256/IF(Source!BC256&lt;&gt; 0, Source!BC256, 1), 2)+ROUND(Source!CR256*Source!I256/IF(Source!BB256&lt;&gt; 0, Source!BB256, 1), 2)+ROUND(Source!CT256*Source!I256/IF(Source!BA256&lt;&gt; 0, Source!BA256, 1), 2)</f>
        <v>1733.76</v>
      </c>
      <c r="I526" s="24"/>
      <c r="J526" s="24">
        <f>IF(Source!BC256&lt;&gt; 0, Source!BC256, 1)</f>
        <v>1</v>
      </c>
      <c r="K526" s="26">
        <f>Source!O256</f>
        <v>1733.76</v>
      </c>
      <c r="L526" s="27"/>
      <c r="S526">
        <f>ROUND((Source!FX256/100)*((ROUND(Source!CT256*Source!I256/IF(Source!BA256&lt;&gt; 0, Source!BA256, 1), 2)+ROUND(Source!CS256*Source!I256/IF(Source!BS256&lt;&gt; 0, Source!BS256, 1), 2))), 2)</f>
        <v>0</v>
      </c>
      <c r="T526">
        <f>Source!X256</f>
        <v>0</v>
      </c>
      <c r="U526">
        <f>ROUND((Source!FY256/100)*((ROUND(Source!CT256*Source!I256/IF(Source!BA256&lt;&gt; 0, Source!BA256, 1), 2)+ROUND(Source!CS256*Source!I256/IF(Source!BS256&lt;&gt; 0, Source!BS256, 1), 2))), 2)</f>
        <v>0</v>
      </c>
      <c r="V526">
        <f>Source!Y256</f>
        <v>0</v>
      </c>
      <c r="Y526">
        <f>IF(Source!BI256=3,H526, 0)</f>
        <v>0</v>
      </c>
    </row>
    <row r="527" spans="1:26" ht="42.75">
      <c r="A527" s="33" t="str">
        <f>Source!E257</f>
        <v>61,2</v>
      </c>
      <c r="B527" s="34" t="str">
        <f>Source!F257</f>
        <v>201-1113</v>
      </c>
      <c r="C527" s="35" t="str">
        <f>Source!G257</f>
        <v>Конструкции металлические (седло под трубопроводы, хомуты или подвески)</v>
      </c>
      <c r="D527" s="36" t="str">
        <f>Source!H257</f>
        <v>т</v>
      </c>
      <c r="E527" s="37">
        <f>Source!I257</f>
        <v>0.49559999999999993</v>
      </c>
      <c r="F527" s="38">
        <f>Source!AK257</f>
        <v>9600</v>
      </c>
      <c r="G527" s="39"/>
      <c r="H527" s="40">
        <f>ROUND(Source!CQ257*Source!I257/IF(Source!BC257&lt;&gt; 0, Source!BC257, 1), 2)+ROUND(Source!CR257*Source!I257/IF(Source!BB257&lt;&gt; 0, Source!BB257, 1), 2)+ROUND(Source!CT257*Source!I257/IF(Source!BA257&lt;&gt; 0, Source!BA257, 1), 2)</f>
        <v>4757.76</v>
      </c>
      <c r="I527" s="39"/>
      <c r="J527" s="39">
        <f>IF(Source!BC257&lt;&gt; 0, Source!BC257, 1)</f>
        <v>1</v>
      </c>
      <c r="K527" s="40">
        <f>Source!O257</f>
        <v>4757.76</v>
      </c>
      <c r="L527" s="41"/>
      <c r="S527">
        <f>ROUND((Source!FX257/100)*((ROUND(Source!CT257*Source!I257/IF(Source!BA257&lt;&gt; 0, Source!BA257, 1), 2)+ROUND(Source!CS257*Source!I257/IF(Source!BS257&lt;&gt; 0, Source!BS257, 1), 2))), 2)</f>
        <v>0</v>
      </c>
      <c r="T527">
        <f>Source!X257</f>
        <v>0</v>
      </c>
      <c r="U527">
        <f>ROUND((Source!FY257/100)*((ROUND(Source!CT257*Source!I257/IF(Source!BA257&lt;&gt; 0, Source!BA257, 1), 2)+ROUND(Source!CS257*Source!I257/IF(Source!BS257&lt;&gt; 0, Source!BS257, 1), 2))), 2)</f>
        <v>0</v>
      </c>
      <c r="V527">
        <f>Source!Y257</f>
        <v>0</v>
      </c>
      <c r="Y527">
        <f>IF(Source!BI257=3,H527, 0)</f>
        <v>0</v>
      </c>
    </row>
    <row r="528" spans="1:26" ht="15">
      <c r="G528" s="51">
        <f>ROUND(Source!CQ255*Source!I255/IF(Source!BC255&lt;&gt; 0, Source!BC255, 1), 2)+ROUND(Source!CT255*Source!I255/IF(Source!BA255&lt;&gt; 0, Source!BA255, 1), 2)+ROUND(Source!CR255*Source!I255/IF(Source!BB255&lt;&gt; 0, Source!BB255, 1), 2)+SUM(H523:H527)</f>
        <v>9721.32</v>
      </c>
      <c r="H528" s="51"/>
      <c r="J528" s="51">
        <f>Source!O255+SUM(K523:K527)</f>
        <v>9614.36</v>
      </c>
      <c r="K528" s="51"/>
      <c r="L528" s="32">
        <f>Source!U255</f>
        <v>30.307199999999998</v>
      </c>
      <c r="O528" s="31">
        <f>G528</f>
        <v>9721.32</v>
      </c>
      <c r="P528" s="31">
        <f>J528</f>
        <v>9614.36</v>
      </c>
      <c r="Q528" s="31">
        <f>L528</f>
        <v>30.307199999999998</v>
      </c>
      <c r="W528">
        <f>IF(Source!BI255&lt;=1,G528, 0)</f>
        <v>9721.32</v>
      </c>
      <c r="X528">
        <f>IF(Source!BI255=2,G528, 0)</f>
        <v>0</v>
      </c>
      <c r="Y528">
        <f>IF(Source!BI255=3,G528, 0)</f>
        <v>0</v>
      </c>
      <c r="Z528">
        <f>IF(Source!BI255=4,G528, 0)</f>
        <v>0</v>
      </c>
    </row>
    <row r="529" spans="1:26" ht="42.75">
      <c r="A529" s="20" t="str">
        <f>Source!E258</f>
        <v>62</v>
      </c>
      <c r="B529" s="21" t="str">
        <f>Source!F258</f>
        <v>16-02-005-4</v>
      </c>
      <c r="C529" s="18" t="str">
        <f>Source!G258</f>
        <v>Прокладка трубопроводов отопления и водоснабжения из стальных электросварных труб диаметром 80 мм</v>
      </c>
      <c r="D529" s="23" t="str">
        <f>Source!H258</f>
        <v>100 м трубопровода</v>
      </c>
      <c r="E529" s="22">
        <f>Source!I258</f>
        <v>0.28000000000000003</v>
      </c>
      <c r="F529" s="25">
        <f>IF(Source!AK258&lt;&gt; 0, Source!AK258,Source!AL258 + Source!AM258 + Source!AO258)</f>
        <v>7217.08</v>
      </c>
      <c r="G529" s="24"/>
      <c r="H529" s="26"/>
      <c r="I529" s="24" t="str">
        <f>Source!BO258</f>
        <v/>
      </c>
      <c r="J529" s="24"/>
      <c r="K529" s="26"/>
      <c r="L529" s="27"/>
      <c r="S529">
        <f>ROUND((Source!FX258/100)*((ROUND(Source!CT258*Source!I258/IF(Source!BA258&lt;&gt; 0, Source!BA258, 1), 2)+ROUND(Source!CS258*Source!I258/IF(Source!BS258&lt;&gt; 0, Source!BS258, 1), 2))), 2)</f>
        <v>280.76</v>
      </c>
      <c r="T529">
        <f>Source!X258</f>
        <v>239.08</v>
      </c>
      <c r="U529">
        <f>ROUND((Source!FY258/100)*((ROUND(Source!CT258*Source!I258/IF(Source!BA258&lt;&gt; 0, Source!BA258, 1), 2)+ROUND(Source!CS258*Source!I258/IF(Source!BS258&lt;&gt; 0, Source!BS258, 1), 2))), 2)</f>
        <v>182.05</v>
      </c>
      <c r="V529">
        <f>Source!Y258</f>
        <v>144.76</v>
      </c>
    </row>
    <row r="530" spans="1:26" ht="14.25">
      <c r="A530" s="20"/>
      <c r="B530" s="21"/>
      <c r="C530" s="18" t="s">
        <v>1284</v>
      </c>
      <c r="D530" s="23"/>
      <c r="E530" s="22"/>
      <c r="F530" s="25">
        <f>Source!AO258</f>
        <v>778.36</v>
      </c>
      <c r="G530" s="24" t="str">
        <f>Source!DG258</f>
        <v/>
      </c>
      <c r="H530" s="26">
        <f>ROUND(Source!CT258*Source!I258/IF(Source!BA258&lt;&gt; 0, Source!BA258, 1), 2)</f>
        <v>217.94</v>
      </c>
      <c r="I530" s="24"/>
      <c r="J530" s="24">
        <f>IF(Source!BA258&lt;&gt; 0, Source!BA258, 1)</f>
        <v>1</v>
      </c>
      <c r="K530" s="26">
        <f>Source!S258</f>
        <v>217.94</v>
      </c>
      <c r="L530" s="27"/>
      <c r="R530">
        <f>H530</f>
        <v>217.94</v>
      </c>
    </row>
    <row r="531" spans="1:26" ht="14.25">
      <c r="A531" s="20"/>
      <c r="B531" s="21"/>
      <c r="C531" s="18" t="s">
        <v>58</v>
      </c>
      <c r="D531" s="23"/>
      <c r="E531" s="22"/>
      <c r="F531" s="25">
        <f>Source!AM258</f>
        <v>198.47</v>
      </c>
      <c r="G531" s="24" t="str">
        <f>Source!DE258</f>
        <v/>
      </c>
      <c r="H531" s="26">
        <f>ROUND(Source!CR258*Source!I258/IF(Source!BB258&lt;&gt; 0, Source!BB258, 1), 2)</f>
        <v>55.57</v>
      </c>
      <c r="I531" s="24"/>
      <c r="J531" s="24">
        <f>IF(Source!BB258&lt;&gt; 0, Source!BB258, 1)</f>
        <v>1</v>
      </c>
      <c r="K531" s="26">
        <f>Source!Q258</f>
        <v>55.57</v>
      </c>
      <c r="L531" s="27"/>
    </row>
    <row r="532" spans="1:26" ht="14.25">
      <c r="A532" s="20"/>
      <c r="B532" s="21"/>
      <c r="C532" s="18" t="s">
        <v>1285</v>
      </c>
      <c r="D532" s="23"/>
      <c r="E532" s="22"/>
      <c r="F532" s="25">
        <f>Source!AN258</f>
        <v>5</v>
      </c>
      <c r="G532" s="24" t="str">
        <f>Source!DF258</f>
        <v/>
      </c>
      <c r="H532" s="26">
        <f>ROUND(Source!CS258*Source!I258/IF(Source!BS258&lt;&gt; 0, Source!BS258, 1), 2)</f>
        <v>1.4</v>
      </c>
      <c r="I532" s="24"/>
      <c r="J532" s="24">
        <f>IF(Source!BS258&lt;&gt; 0, Source!BS258, 1)</f>
        <v>1</v>
      </c>
      <c r="K532" s="26">
        <f>Source!R258</f>
        <v>1.4</v>
      </c>
      <c r="L532" s="27"/>
      <c r="R532">
        <f>H532</f>
        <v>1.4</v>
      </c>
    </row>
    <row r="533" spans="1:26" ht="14.25">
      <c r="A533" s="20"/>
      <c r="B533" s="21"/>
      <c r="C533" s="18" t="s">
        <v>1286</v>
      </c>
      <c r="D533" s="23"/>
      <c r="E533" s="22"/>
      <c r="F533" s="25">
        <f>Source!AL258</f>
        <v>6240.25</v>
      </c>
      <c r="G533" s="24" t="str">
        <f>Source!DD258</f>
        <v/>
      </c>
      <c r="H533" s="26">
        <f>ROUND(Source!CQ258*Source!I258/IF(Source!BC258&lt;&gt; 0, Source!BC258, 1), 2)</f>
        <v>1747.27</v>
      </c>
      <c r="I533" s="24"/>
      <c r="J533" s="24">
        <f>IF(Source!BC258&lt;&gt; 0, Source!BC258, 1)</f>
        <v>1</v>
      </c>
      <c r="K533" s="26">
        <f>Source!P258</f>
        <v>1747.27</v>
      </c>
      <c r="L533" s="27"/>
    </row>
    <row r="534" spans="1:26" ht="14.25">
      <c r="A534" s="20"/>
      <c r="B534" s="21"/>
      <c r="C534" s="18" t="s">
        <v>1287</v>
      </c>
      <c r="D534" s="23" t="s">
        <v>1288</v>
      </c>
      <c r="E534" s="22">
        <f>Source!BZ258</f>
        <v>128</v>
      </c>
      <c r="F534" s="28"/>
      <c r="G534" s="24"/>
      <c r="H534" s="26">
        <f>SUM(S529:S538)</f>
        <v>280.76</v>
      </c>
      <c r="I534" s="29" t="str">
        <f>CONCATENATE(Source!FX258, Source!FV258, "=")</f>
        <v>128*0,85=</v>
      </c>
      <c r="J534" s="18">
        <f>Source!AT258</f>
        <v>109</v>
      </c>
      <c r="K534" s="26">
        <f>SUM(T529:T538)</f>
        <v>239.08</v>
      </c>
      <c r="L534" s="27"/>
    </row>
    <row r="535" spans="1:26" ht="14.25">
      <c r="A535" s="20"/>
      <c r="B535" s="21"/>
      <c r="C535" s="18" t="s">
        <v>1289</v>
      </c>
      <c r="D535" s="23" t="s">
        <v>1288</v>
      </c>
      <c r="E535" s="22">
        <f>Source!CA258</f>
        <v>83</v>
      </c>
      <c r="F535" s="28"/>
      <c r="G535" s="24"/>
      <c r="H535" s="26">
        <f>SUM(U529:U538)</f>
        <v>182.05</v>
      </c>
      <c r="I535" s="29" t="str">
        <f>CONCATENATE(Source!FY258, Source!FW258, "=")</f>
        <v>83*0,8=</v>
      </c>
      <c r="J535" s="18">
        <f>Source!AU258</f>
        <v>66</v>
      </c>
      <c r="K535" s="26">
        <f>SUM(V529:V538)</f>
        <v>144.76</v>
      </c>
      <c r="L535" s="27"/>
    </row>
    <row r="536" spans="1:26" ht="14.25">
      <c r="A536" s="20"/>
      <c r="B536" s="21"/>
      <c r="C536" s="18" t="s">
        <v>1290</v>
      </c>
      <c r="D536" s="23" t="s">
        <v>1291</v>
      </c>
      <c r="E536" s="22">
        <f>Source!AQ258</f>
        <v>79.75</v>
      </c>
      <c r="F536" s="25"/>
      <c r="G536" s="24" t="str">
        <f>Source!DI258</f>
        <v/>
      </c>
      <c r="H536" s="26"/>
      <c r="I536" s="24"/>
      <c r="J536" s="24"/>
      <c r="K536" s="26"/>
      <c r="L536" s="30">
        <f>Source!U258</f>
        <v>22.330000000000002</v>
      </c>
    </row>
    <row r="537" spans="1:26" ht="57">
      <c r="A537" s="20" t="str">
        <f>Source!E259</f>
        <v>62,1</v>
      </c>
      <c r="B537" s="21" t="str">
        <f>Source!F259</f>
        <v>302-1318</v>
      </c>
      <c r="C537" s="18" t="str">
        <f>Source!G259</f>
        <v>Трубопроводы из стальных электросварных труб с гильзами для отопления и водоснабжения, наружный диаметр 76 мм, толщина стенки 3,5 мм</v>
      </c>
      <c r="D537" s="23" t="str">
        <f>Source!H259</f>
        <v>м</v>
      </c>
      <c r="E537" s="22">
        <f>Source!I259</f>
        <v>28</v>
      </c>
      <c r="F537" s="25">
        <f>Source!AK259</f>
        <v>53.12</v>
      </c>
      <c r="G537" s="24"/>
      <c r="H537" s="26">
        <f>ROUND(Source!CQ259*Source!I259/IF(Source!BC259&lt;&gt; 0, Source!BC259, 1), 2)+ROUND(Source!CR259*Source!I259/IF(Source!BB259&lt;&gt; 0, Source!BB259, 1), 2)+ROUND(Source!CT259*Source!I259/IF(Source!BA259&lt;&gt; 0, Source!BA259, 1), 2)</f>
        <v>1487.36</v>
      </c>
      <c r="I537" s="24"/>
      <c r="J537" s="24">
        <f>IF(Source!BC259&lt;&gt; 0, Source!BC259, 1)</f>
        <v>1</v>
      </c>
      <c r="K537" s="26">
        <f>Source!O259</f>
        <v>1487.36</v>
      </c>
      <c r="L537" s="27"/>
      <c r="S537">
        <f>ROUND((Source!FX259/100)*((ROUND(Source!CT259*Source!I259/IF(Source!BA259&lt;&gt; 0, Source!BA259, 1), 2)+ROUND(Source!CS259*Source!I259/IF(Source!BS259&lt;&gt; 0, Source!BS259, 1), 2))), 2)</f>
        <v>0</v>
      </c>
      <c r="T537">
        <f>Source!X259</f>
        <v>0</v>
      </c>
      <c r="U537">
        <f>ROUND((Source!FY259/100)*((ROUND(Source!CT259*Source!I259/IF(Source!BA259&lt;&gt; 0, Source!BA259, 1), 2)+ROUND(Source!CS259*Source!I259/IF(Source!BS259&lt;&gt; 0, Source!BS259, 1), 2))), 2)</f>
        <v>0</v>
      </c>
      <c r="V537">
        <f>Source!Y259</f>
        <v>0</v>
      </c>
      <c r="Y537">
        <f>IF(Source!BI259=3,H537, 0)</f>
        <v>0</v>
      </c>
    </row>
    <row r="538" spans="1:26" ht="42.75">
      <c r="A538" s="33" t="str">
        <f>Source!E260</f>
        <v>62,2</v>
      </c>
      <c r="B538" s="34" t="str">
        <f>Source!F260</f>
        <v>201-1113</v>
      </c>
      <c r="C538" s="35" t="str">
        <f>Source!G260</f>
        <v>Конструкции металлические (седло под трубопроводы, хомуты или подвески)</v>
      </c>
      <c r="D538" s="36" t="str">
        <f>Source!H260</f>
        <v>т</v>
      </c>
      <c r="E538" s="37">
        <f>Source!I260</f>
        <v>0.33040000000000003</v>
      </c>
      <c r="F538" s="38">
        <f>Source!AK260</f>
        <v>9600</v>
      </c>
      <c r="G538" s="39"/>
      <c r="H538" s="40">
        <f>ROUND(Source!CQ260*Source!I260/IF(Source!BC260&lt;&gt; 0, Source!BC260, 1), 2)+ROUND(Source!CR260*Source!I260/IF(Source!BB260&lt;&gt; 0, Source!BB260, 1), 2)+ROUND(Source!CT260*Source!I260/IF(Source!BA260&lt;&gt; 0, Source!BA260, 1), 2)</f>
        <v>3171.84</v>
      </c>
      <c r="I538" s="39"/>
      <c r="J538" s="39">
        <f>IF(Source!BC260&lt;&gt; 0, Source!BC260, 1)</f>
        <v>1</v>
      </c>
      <c r="K538" s="40">
        <f>Source!O260</f>
        <v>3171.84</v>
      </c>
      <c r="L538" s="41"/>
      <c r="S538">
        <f>ROUND((Source!FX260/100)*((ROUND(Source!CT260*Source!I260/IF(Source!BA260&lt;&gt; 0, Source!BA260, 1), 2)+ROUND(Source!CS260*Source!I260/IF(Source!BS260&lt;&gt; 0, Source!BS260, 1), 2))), 2)</f>
        <v>0</v>
      </c>
      <c r="T538">
        <f>Source!X260</f>
        <v>0</v>
      </c>
      <c r="U538">
        <f>ROUND((Source!FY260/100)*((ROUND(Source!CT260*Source!I260/IF(Source!BA260&lt;&gt; 0, Source!BA260, 1), 2)+ROUND(Source!CS260*Source!I260/IF(Source!BS260&lt;&gt; 0, Source!BS260, 1), 2))), 2)</f>
        <v>0</v>
      </c>
      <c r="V538">
        <f>Source!Y260</f>
        <v>0</v>
      </c>
      <c r="Y538">
        <f>IF(Source!BI260=3,H538, 0)</f>
        <v>0</v>
      </c>
    </row>
    <row r="539" spans="1:26" ht="15">
      <c r="G539" s="51">
        <f>ROUND(Source!CQ258*Source!I258/IF(Source!BC258&lt;&gt; 0, Source!BC258, 1), 2)+ROUND(Source!CT258*Source!I258/IF(Source!BA258&lt;&gt; 0, Source!BA258, 1), 2)+ROUND(Source!CR258*Source!I258/IF(Source!BB258&lt;&gt; 0, Source!BB258, 1), 2)+SUM(H534:H538)</f>
        <v>7142.79</v>
      </c>
      <c r="H539" s="51"/>
      <c r="J539" s="51">
        <f>Source!O258+SUM(K534:K538)</f>
        <v>7063.82</v>
      </c>
      <c r="K539" s="51"/>
      <c r="L539" s="32">
        <f>Source!U258</f>
        <v>22.330000000000002</v>
      </c>
      <c r="O539" s="31">
        <f>G539</f>
        <v>7142.79</v>
      </c>
      <c r="P539" s="31">
        <f>J539</f>
        <v>7063.82</v>
      </c>
      <c r="Q539" s="31">
        <f>L539</f>
        <v>22.330000000000002</v>
      </c>
      <c r="W539">
        <f>IF(Source!BI258&lt;=1,G539, 0)</f>
        <v>7142.79</v>
      </c>
      <c r="X539">
        <f>IF(Source!BI258=2,G539, 0)</f>
        <v>0</v>
      </c>
      <c r="Y539">
        <f>IF(Source!BI258=3,G539, 0)</f>
        <v>0</v>
      </c>
      <c r="Z539">
        <f>IF(Source!BI258=4,G539, 0)</f>
        <v>0</v>
      </c>
    </row>
    <row r="540" spans="1:26" ht="57">
      <c r="A540" s="20" t="str">
        <f>Source!E261</f>
        <v>63</v>
      </c>
      <c r="B540" s="21" t="str">
        <f>Source!F261</f>
        <v>16-02-005-5</v>
      </c>
      <c r="C540" s="18" t="str">
        <f>Source!G261</f>
        <v>Прокладка трубопроводов отопления и водоснабжения из стальных электросварных труб диаметром 100 мм</v>
      </c>
      <c r="D540" s="23" t="str">
        <f>Source!H261</f>
        <v>100 м трубопровода</v>
      </c>
      <c r="E540" s="22">
        <f>Source!I261</f>
        <v>0.25</v>
      </c>
      <c r="F540" s="25">
        <f>IF(Source!AK261&lt;&gt; 0, Source!AK261,Source!AL261 + Source!AM261 + Source!AO261)</f>
        <v>8986.77</v>
      </c>
      <c r="G540" s="24"/>
      <c r="H540" s="26"/>
      <c r="I540" s="24" t="str">
        <f>Source!BO261</f>
        <v/>
      </c>
      <c r="J540" s="24"/>
      <c r="K540" s="26"/>
      <c r="L540" s="27"/>
      <c r="S540">
        <f>ROUND((Source!FX261/100)*((ROUND(Source!CT261*Source!I261/IF(Source!BA261&lt;&gt; 0, Source!BA261, 1), 2)+ROUND(Source!CS261*Source!I261/IF(Source!BS261&lt;&gt; 0, Source!BS261, 1), 2))), 2)</f>
        <v>250.68</v>
      </c>
      <c r="T540">
        <f>Source!X261</f>
        <v>213.47</v>
      </c>
      <c r="U540">
        <f>ROUND((Source!FY261/100)*((ROUND(Source!CT261*Source!I261/IF(Source!BA261&lt;&gt; 0, Source!BA261, 1), 2)+ROUND(Source!CS261*Source!I261/IF(Source!BS261&lt;&gt; 0, Source!BS261, 1), 2))), 2)</f>
        <v>162.55000000000001</v>
      </c>
      <c r="V540">
        <f>Source!Y261</f>
        <v>129.25</v>
      </c>
    </row>
    <row r="541" spans="1:26" ht="14.25">
      <c r="A541" s="20"/>
      <c r="B541" s="21"/>
      <c r="C541" s="18" t="s">
        <v>1284</v>
      </c>
      <c r="D541" s="23"/>
      <c r="E541" s="22"/>
      <c r="F541" s="25">
        <f>Source!AO261</f>
        <v>778.36</v>
      </c>
      <c r="G541" s="24" t="str">
        <f>Source!DG261</f>
        <v/>
      </c>
      <c r="H541" s="26">
        <f>ROUND(Source!CT261*Source!I261/IF(Source!BA261&lt;&gt; 0, Source!BA261, 1), 2)</f>
        <v>194.59</v>
      </c>
      <c r="I541" s="24"/>
      <c r="J541" s="24">
        <f>IF(Source!BA261&lt;&gt; 0, Source!BA261, 1)</f>
        <v>1</v>
      </c>
      <c r="K541" s="26">
        <f>Source!S261</f>
        <v>194.59</v>
      </c>
      <c r="L541" s="27"/>
      <c r="R541">
        <f>H541</f>
        <v>194.59</v>
      </c>
    </row>
    <row r="542" spans="1:26" ht="14.25">
      <c r="A542" s="20"/>
      <c r="B542" s="21"/>
      <c r="C542" s="18" t="s">
        <v>58</v>
      </c>
      <c r="D542" s="23"/>
      <c r="E542" s="22"/>
      <c r="F542" s="25">
        <f>Source!AM261</f>
        <v>198.47</v>
      </c>
      <c r="G542" s="24" t="str">
        <f>Source!DE261</f>
        <v/>
      </c>
      <c r="H542" s="26">
        <f>ROUND(Source!CR261*Source!I261/IF(Source!BB261&lt;&gt; 0, Source!BB261, 1), 2)</f>
        <v>49.62</v>
      </c>
      <c r="I542" s="24"/>
      <c r="J542" s="24">
        <f>IF(Source!BB261&lt;&gt; 0, Source!BB261, 1)</f>
        <v>1</v>
      </c>
      <c r="K542" s="26">
        <f>Source!Q261</f>
        <v>49.62</v>
      </c>
      <c r="L542" s="27"/>
    </row>
    <row r="543" spans="1:26" ht="14.25">
      <c r="A543" s="20"/>
      <c r="B543" s="21"/>
      <c r="C543" s="18" t="s">
        <v>1285</v>
      </c>
      <c r="D543" s="23"/>
      <c r="E543" s="22"/>
      <c r="F543" s="25">
        <f>Source!AN261</f>
        <v>5</v>
      </c>
      <c r="G543" s="24" t="str">
        <f>Source!DF261</f>
        <v/>
      </c>
      <c r="H543" s="26">
        <f>ROUND(Source!CS261*Source!I261/IF(Source!BS261&lt;&gt; 0, Source!BS261, 1), 2)</f>
        <v>1.25</v>
      </c>
      <c r="I543" s="24"/>
      <c r="J543" s="24">
        <f>IF(Source!BS261&lt;&gt; 0, Source!BS261, 1)</f>
        <v>1</v>
      </c>
      <c r="K543" s="26">
        <f>Source!R261</f>
        <v>1.25</v>
      </c>
      <c r="L543" s="27"/>
      <c r="R543">
        <f>H543</f>
        <v>1.25</v>
      </c>
    </row>
    <row r="544" spans="1:26" ht="14.25">
      <c r="A544" s="20"/>
      <c r="B544" s="21"/>
      <c r="C544" s="18" t="s">
        <v>1286</v>
      </c>
      <c r="D544" s="23"/>
      <c r="E544" s="22"/>
      <c r="F544" s="25">
        <f>Source!AL261</f>
        <v>8009.94</v>
      </c>
      <c r="G544" s="24" t="str">
        <f>Source!DD261</f>
        <v/>
      </c>
      <c r="H544" s="26">
        <f>ROUND(Source!CQ261*Source!I261/IF(Source!BC261&lt;&gt; 0, Source!BC261, 1), 2)</f>
        <v>2002.49</v>
      </c>
      <c r="I544" s="24"/>
      <c r="J544" s="24">
        <f>IF(Source!BC261&lt;&gt; 0, Source!BC261, 1)</f>
        <v>1</v>
      </c>
      <c r="K544" s="26">
        <f>Source!P261</f>
        <v>2002.49</v>
      </c>
      <c r="L544" s="27"/>
    </row>
    <row r="545" spans="1:26" ht="14.25">
      <c r="A545" s="20"/>
      <c r="B545" s="21"/>
      <c r="C545" s="18" t="s">
        <v>1287</v>
      </c>
      <c r="D545" s="23" t="s">
        <v>1288</v>
      </c>
      <c r="E545" s="22">
        <f>Source!BZ261</f>
        <v>128</v>
      </c>
      <c r="F545" s="28"/>
      <c r="G545" s="24"/>
      <c r="H545" s="26">
        <f>SUM(S540:S549)</f>
        <v>250.68</v>
      </c>
      <c r="I545" s="29" t="str">
        <f>CONCATENATE(Source!FX261, Source!FV261, "=")</f>
        <v>128*0,85=</v>
      </c>
      <c r="J545" s="18">
        <f>Source!AT261</f>
        <v>109</v>
      </c>
      <c r="K545" s="26">
        <f>SUM(T540:T549)</f>
        <v>213.47</v>
      </c>
      <c r="L545" s="27"/>
    </row>
    <row r="546" spans="1:26" ht="14.25">
      <c r="A546" s="20"/>
      <c r="B546" s="21"/>
      <c r="C546" s="18" t="s">
        <v>1289</v>
      </c>
      <c r="D546" s="23" t="s">
        <v>1288</v>
      </c>
      <c r="E546" s="22">
        <f>Source!CA261</f>
        <v>83</v>
      </c>
      <c r="F546" s="28"/>
      <c r="G546" s="24"/>
      <c r="H546" s="26">
        <f>SUM(U540:U549)</f>
        <v>162.55000000000001</v>
      </c>
      <c r="I546" s="29" t="str">
        <f>CONCATENATE(Source!FY261, Source!FW261, "=")</f>
        <v>83*0,8=</v>
      </c>
      <c r="J546" s="18">
        <f>Source!AU261</f>
        <v>66</v>
      </c>
      <c r="K546" s="26">
        <f>SUM(V540:V549)</f>
        <v>129.25</v>
      </c>
      <c r="L546" s="27"/>
    </row>
    <row r="547" spans="1:26" ht="14.25">
      <c r="A547" s="20"/>
      <c r="B547" s="21"/>
      <c r="C547" s="18" t="s">
        <v>1290</v>
      </c>
      <c r="D547" s="23" t="s">
        <v>1291</v>
      </c>
      <c r="E547" s="22">
        <f>Source!AQ261</f>
        <v>79.75</v>
      </c>
      <c r="F547" s="25"/>
      <c r="G547" s="24" t="str">
        <f>Source!DI261</f>
        <v/>
      </c>
      <c r="H547" s="26"/>
      <c r="I547" s="24"/>
      <c r="J547" s="24"/>
      <c r="K547" s="26"/>
      <c r="L547" s="30">
        <f>Source!U261</f>
        <v>19.9375</v>
      </c>
    </row>
    <row r="548" spans="1:26" ht="57">
      <c r="A548" s="20" t="str">
        <f>Source!E262</f>
        <v>63,1</v>
      </c>
      <c r="B548" s="21" t="str">
        <f>Source!F262</f>
        <v>302-1319</v>
      </c>
      <c r="C548" s="18" t="str">
        <f>Source!G262</f>
        <v>Трубопроводы из стальных электросварных труб с гильзами для отопления и водоснабжения, наружный диаметр 89 мм, толщина стенки 3,5 мм</v>
      </c>
      <c r="D548" s="23" t="str">
        <f>Source!H262</f>
        <v>м</v>
      </c>
      <c r="E548" s="22">
        <f>Source!I262</f>
        <v>25</v>
      </c>
      <c r="F548" s="25">
        <f>Source!AK262</f>
        <v>61.76</v>
      </c>
      <c r="G548" s="24"/>
      <c r="H548" s="26">
        <f>ROUND(Source!CQ262*Source!I262/IF(Source!BC262&lt;&gt; 0, Source!BC262, 1), 2)+ROUND(Source!CR262*Source!I262/IF(Source!BB262&lt;&gt; 0, Source!BB262, 1), 2)+ROUND(Source!CT262*Source!I262/IF(Source!BA262&lt;&gt; 0, Source!BA262, 1), 2)</f>
        <v>1544</v>
      </c>
      <c r="I548" s="24"/>
      <c r="J548" s="24">
        <f>IF(Source!BC262&lt;&gt; 0, Source!BC262, 1)</f>
        <v>1</v>
      </c>
      <c r="K548" s="26">
        <f>Source!O262</f>
        <v>1544</v>
      </c>
      <c r="L548" s="27"/>
      <c r="S548">
        <f>ROUND((Source!FX262/100)*((ROUND(Source!CT262*Source!I262/IF(Source!BA262&lt;&gt; 0, Source!BA262, 1), 2)+ROUND(Source!CS262*Source!I262/IF(Source!BS262&lt;&gt; 0, Source!BS262, 1), 2))), 2)</f>
        <v>0</v>
      </c>
      <c r="T548">
        <f>Source!X262</f>
        <v>0</v>
      </c>
      <c r="U548">
        <f>ROUND((Source!FY262/100)*((ROUND(Source!CT262*Source!I262/IF(Source!BA262&lt;&gt; 0, Source!BA262, 1), 2)+ROUND(Source!CS262*Source!I262/IF(Source!BS262&lt;&gt; 0, Source!BS262, 1), 2))), 2)</f>
        <v>0</v>
      </c>
      <c r="V548">
        <f>Source!Y262</f>
        <v>0</v>
      </c>
      <c r="Y548">
        <f>IF(Source!BI262=3,H548, 0)</f>
        <v>0</v>
      </c>
    </row>
    <row r="549" spans="1:26" ht="42.75">
      <c r="A549" s="33" t="str">
        <f>Source!E263</f>
        <v>63,2</v>
      </c>
      <c r="B549" s="34" t="str">
        <f>Source!F263</f>
        <v>201-1113</v>
      </c>
      <c r="C549" s="35" t="str">
        <f>Source!G263</f>
        <v>Конструкции металлические (седло под трубопроводы, хомуты или подвески)</v>
      </c>
      <c r="D549" s="36" t="str">
        <f>Source!H263</f>
        <v>т</v>
      </c>
      <c r="E549" s="37">
        <f>Source!I263</f>
        <v>0.29499999999999998</v>
      </c>
      <c r="F549" s="38">
        <f>Source!AK263</f>
        <v>9600</v>
      </c>
      <c r="G549" s="39"/>
      <c r="H549" s="40">
        <f>ROUND(Source!CQ263*Source!I263/IF(Source!BC263&lt;&gt; 0, Source!BC263, 1), 2)+ROUND(Source!CR263*Source!I263/IF(Source!BB263&lt;&gt; 0, Source!BB263, 1), 2)+ROUND(Source!CT263*Source!I263/IF(Source!BA263&lt;&gt; 0, Source!BA263, 1), 2)</f>
        <v>2832</v>
      </c>
      <c r="I549" s="39"/>
      <c r="J549" s="39">
        <f>IF(Source!BC263&lt;&gt; 0, Source!BC263, 1)</f>
        <v>1</v>
      </c>
      <c r="K549" s="40">
        <f>Source!O263</f>
        <v>2832</v>
      </c>
      <c r="L549" s="41"/>
      <c r="S549">
        <f>ROUND((Source!FX263/100)*((ROUND(Source!CT263*Source!I263/IF(Source!BA263&lt;&gt; 0, Source!BA263, 1), 2)+ROUND(Source!CS263*Source!I263/IF(Source!BS263&lt;&gt; 0, Source!BS263, 1), 2))), 2)</f>
        <v>0</v>
      </c>
      <c r="T549">
        <f>Source!X263</f>
        <v>0</v>
      </c>
      <c r="U549">
        <f>ROUND((Source!FY263/100)*((ROUND(Source!CT263*Source!I263/IF(Source!BA263&lt;&gt; 0, Source!BA263, 1), 2)+ROUND(Source!CS263*Source!I263/IF(Source!BS263&lt;&gt; 0, Source!BS263, 1), 2))), 2)</f>
        <v>0</v>
      </c>
      <c r="V549">
        <f>Source!Y263</f>
        <v>0</v>
      </c>
      <c r="Y549">
        <f>IF(Source!BI263=3,H549, 0)</f>
        <v>0</v>
      </c>
    </row>
    <row r="550" spans="1:26" ht="15">
      <c r="G550" s="51">
        <f>ROUND(Source!CQ261*Source!I261/IF(Source!BC261&lt;&gt; 0, Source!BC261, 1), 2)+ROUND(Source!CT261*Source!I261/IF(Source!BA261&lt;&gt; 0, Source!BA261, 1), 2)+ROUND(Source!CR261*Source!I261/IF(Source!BB261&lt;&gt; 0, Source!BB261, 1), 2)+SUM(H545:H549)</f>
        <v>7035.9299999999994</v>
      </c>
      <c r="H550" s="51"/>
      <c r="J550" s="51">
        <f>Source!O261+SUM(K545:K549)</f>
        <v>6965.42</v>
      </c>
      <c r="K550" s="51"/>
      <c r="L550" s="32">
        <f>Source!U261</f>
        <v>19.9375</v>
      </c>
      <c r="O550" s="31">
        <f>G550</f>
        <v>7035.9299999999994</v>
      </c>
      <c r="P550" s="31">
        <f>J550</f>
        <v>6965.42</v>
      </c>
      <c r="Q550" s="31">
        <f>L550</f>
        <v>19.9375</v>
      </c>
      <c r="W550">
        <f>IF(Source!BI261&lt;=1,G550, 0)</f>
        <v>7035.9299999999994</v>
      </c>
      <c r="X550">
        <f>IF(Source!BI261=2,G550, 0)</f>
        <v>0</v>
      </c>
      <c r="Y550">
        <f>IF(Source!BI261=3,G550, 0)</f>
        <v>0</v>
      </c>
      <c r="Z550">
        <f>IF(Source!BI261=4,G550, 0)</f>
        <v>0</v>
      </c>
    </row>
    <row r="551" spans="1:26" ht="57">
      <c r="A551" s="20" t="str">
        <f>Source!E264</f>
        <v>64</v>
      </c>
      <c r="B551" s="21" t="str">
        <f>Source!F264</f>
        <v>16-07-005-2</v>
      </c>
      <c r="C551" s="18" t="str">
        <f>Source!G264</f>
        <v>Гидравлическое испытание трубопроводов систем отопления, водопровода и горячего водоснабжения диаметром до 100 мм</v>
      </c>
      <c r="D551" s="23" t="str">
        <f>Source!H264</f>
        <v>100 м трубопровода</v>
      </c>
      <c r="E551" s="22">
        <f>Source!I264</f>
        <v>0.95</v>
      </c>
      <c r="F551" s="25">
        <f>IF(Source!AK264&lt;&gt; 0, Source!AK264,Source!AL264 + Source!AM264 + Source!AO264)</f>
        <v>113.94</v>
      </c>
      <c r="G551" s="24"/>
      <c r="H551" s="26"/>
      <c r="I551" s="24" t="str">
        <f>Source!BO264</f>
        <v/>
      </c>
      <c r="J551" s="24"/>
      <c r="K551" s="26"/>
      <c r="L551" s="27"/>
      <c r="S551">
        <f>ROUND((Source!FX264/100)*((ROUND(Source!CT264*Source!I264/IF(Source!BA264&lt;&gt; 0, Source!BA264, 1), 2)+ROUND(Source!CS264*Source!I264/IF(Source!BS264&lt;&gt; 0, Source!BS264, 1), 2))), 2)</f>
        <v>70.91</v>
      </c>
      <c r="T551">
        <f>Source!X264</f>
        <v>60.39</v>
      </c>
      <c r="U551">
        <f>ROUND((Source!FY264/100)*((ROUND(Source!CT264*Source!I264/IF(Source!BA264&lt;&gt; 0, Source!BA264, 1), 2)+ROUND(Source!CS264*Source!I264/IF(Source!BS264&lt;&gt; 0, Source!BS264, 1), 2))), 2)</f>
        <v>45.98</v>
      </c>
      <c r="V551">
        <f>Source!Y264</f>
        <v>36.56</v>
      </c>
    </row>
    <row r="552" spans="1:26" ht="14.25">
      <c r="A552" s="20"/>
      <c r="B552" s="21"/>
      <c r="C552" s="18" t="s">
        <v>1284</v>
      </c>
      <c r="D552" s="23"/>
      <c r="E552" s="22"/>
      <c r="F552" s="25">
        <f>Source!AO264</f>
        <v>58.32</v>
      </c>
      <c r="G552" s="24" t="str">
        <f>Source!DG264</f>
        <v/>
      </c>
      <c r="H552" s="26">
        <f>ROUND(Source!CT264*Source!I264/IF(Source!BA264&lt;&gt; 0, Source!BA264, 1), 2)</f>
        <v>55.4</v>
      </c>
      <c r="I552" s="24"/>
      <c r="J552" s="24">
        <f>IF(Source!BA264&lt;&gt; 0, Source!BA264, 1)</f>
        <v>1</v>
      </c>
      <c r="K552" s="26">
        <f>Source!S264</f>
        <v>55.4</v>
      </c>
      <c r="L552" s="27"/>
      <c r="R552">
        <f>H552</f>
        <v>55.4</v>
      </c>
    </row>
    <row r="553" spans="1:26" ht="14.25">
      <c r="A553" s="20"/>
      <c r="B553" s="21"/>
      <c r="C553" s="18" t="s">
        <v>58</v>
      </c>
      <c r="D553" s="23"/>
      <c r="E553" s="22"/>
      <c r="F553" s="25">
        <f>Source!AM264</f>
        <v>44.51</v>
      </c>
      <c r="G553" s="24" t="str">
        <f>Source!DE264</f>
        <v/>
      </c>
      <c r="H553" s="26">
        <f>ROUND(Source!CR264*Source!I264/IF(Source!BB264&lt;&gt; 0, Source!BB264, 1), 2)</f>
        <v>42.28</v>
      </c>
      <c r="I553" s="24"/>
      <c r="J553" s="24">
        <f>IF(Source!BB264&lt;&gt; 0, Source!BB264, 1)</f>
        <v>1</v>
      </c>
      <c r="K553" s="26">
        <f>Source!Q264</f>
        <v>42.28</v>
      </c>
      <c r="L553" s="27"/>
    </row>
    <row r="554" spans="1:26" ht="14.25">
      <c r="A554" s="20"/>
      <c r="B554" s="21"/>
      <c r="C554" s="18" t="s">
        <v>1286</v>
      </c>
      <c r="D554" s="23"/>
      <c r="E554" s="22"/>
      <c r="F554" s="25">
        <f>Source!AL264</f>
        <v>11.11</v>
      </c>
      <c r="G554" s="24" t="str">
        <f>Source!DD264</f>
        <v/>
      </c>
      <c r="H554" s="26">
        <f>ROUND(Source!CQ264*Source!I264/IF(Source!BC264&lt;&gt; 0, Source!BC264, 1), 2)</f>
        <v>10.55</v>
      </c>
      <c r="I554" s="24"/>
      <c r="J554" s="24">
        <f>IF(Source!BC264&lt;&gt; 0, Source!BC264, 1)</f>
        <v>1</v>
      </c>
      <c r="K554" s="26">
        <f>Source!P264</f>
        <v>10.55</v>
      </c>
      <c r="L554" s="27"/>
    </row>
    <row r="555" spans="1:26" ht="14.25">
      <c r="A555" s="20"/>
      <c r="B555" s="21"/>
      <c r="C555" s="18" t="s">
        <v>1287</v>
      </c>
      <c r="D555" s="23" t="s">
        <v>1288</v>
      </c>
      <c r="E555" s="22">
        <f>Source!BZ264</f>
        <v>128</v>
      </c>
      <c r="F555" s="28"/>
      <c r="G555" s="24"/>
      <c r="H555" s="26">
        <f>SUM(S551:S557)</f>
        <v>70.91</v>
      </c>
      <c r="I555" s="29" t="str">
        <f>CONCATENATE(Source!FX264, Source!FV264, "=")</f>
        <v>128*0,85=</v>
      </c>
      <c r="J555" s="18">
        <f>Source!AT264</f>
        <v>109</v>
      </c>
      <c r="K555" s="26">
        <f>SUM(T551:T557)</f>
        <v>60.39</v>
      </c>
      <c r="L555" s="27"/>
    </row>
    <row r="556" spans="1:26" ht="14.25">
      <c r="A556" s="20"/>
      <c r="B556" s="21"/>
      <c r="C556" s="18" t="s">
        <v>1289</v>
      </c>
      <c r="D556" s="23" t="s">
        <v>1288</v>
      </c>
      <c r="E556" s="22">
        <f>Source!CA264</f>
        <v>83</v>
      </c>
      <c r="F556" s="28"/>
      <c r="G556" s="24"/>
      <c r="H556" s="26">
        <f>SUM(U551:U557)</f>
        <v>45.98</v>
      </c>
      <c r="I556" s="29" t="str">
        <f>CONCATENATE(Source!FY264, Source!FW264, "=")</f>
        <v>83*0,8=</v>
      </c>
      <c r="J556" s="18">
        <f>Source!AU264</f>
        <v>66</v>
      </c>
      <c r="K556" s="26">
        <f>SUM(V551:V557)</f>
        <v>36.56</v>
      </c>
      <c r="L556" s="27"/>
    </row>
    <row r="557" spans="1:26" ht="14.25">
      <c r="A557" s="33"/>
      <c r="B557" s="34"/>
      <c r="C557" s="35" t="s">
        <v>1290</v>
      </c>
      <c r="D557" s="36" t="s">
        <v>1291</v>
      </c>
      <c r="E557" s="37">
        <f>Source!AQ264</f>
        <v>5.01</v>
      </c>
      <c r="F557" s="38"/>
      <c r="G557" s="39" t="str">
        <f>Source!DI264</f>
        <v/>
      </c>
      <c r="H557" s="40"/>
      <c r="I557" s="39"/>
      <c r="J557" s="39"/>
      <c r="K557" s="40"/>
      <c r="L557" s="42">
        <f>Source!U264</f>
        <v>4.7594999999999992</v>
      </c>
    </row>
    <row r="558" spans="1:26" ht="15">
      <c r="G558" s="51">
        <f>ROUND(Source!CQ264*Source!I264/IF(Source!BC264&lt;&gt; 0, Source!BC264, 1), 2)+ROUND(Source!CT264*Source!I264/IF(Source!BA264&lt;&gt; 0, Source!BA264, 1), 2)+ROUND(Source!CR264*Source!I264/IF(Source!BB264&lt;&gt; 0, Source!BB264, 1), 2)+SUM(H555:H557)</f>
        <v>225.12</v>
      </c>
      <c r="H558" s="51"/>
      <c r="J558" s="51">
        <f>Source!O264+SUM(K555:K557)</f>
        <v>205.18</v>
      </c>
      <c r="K558" s="51"/>
      <c r="L558" s="32">
        <f>Source!U264</f>
        <v>4.7594999999999992</v>
      </c>
      <c r="O558" s="31">
        <f>G558</f>
        <v>225.12</v>
      </c>
      <c r="P558" s="31">
        <f>J558</f>
        <v>205.18</v>
      </c>
      <c r="Q558" s="31">
        <f>L558</f>
        <v>4.7594999999999992</v>
      </c>
      <c r="W558">
        <f>IF(Source!BI264&lt;=1,G558, 0)</f>
        <v>225.12</v>
      </c>
      <c r="X558">
        <f>IF(Source!BI264=2,G558, 0)</f>
        <v>0</v>
      </c>
      <c r="Y558">
        <f>IF(Source!BI264=3,G558, 0)</f>
        <v>0</v>
      </c>
      <c r="Z558">
        <f>IF(Source!BI264=4,G558, 0)</f>
        <v>0</v>
      </c>
    </row>
    <row r="559" spans="1:26" ht="57">
      <c r="A559" s="20" t="str">
        <f>Source!E265</f>
        <v>65</v>
      </c>
      <c r="B559" s="21" t="str">
        <f>Source!F265</f>
        <v>16-02-005-6</v>
      </c>
      <c r="C559" s="18" t="str">
        <f>Source!G265</f>
        <v>Прокладка трубопроводов отопления и водоснабжения из стальных электросварных труб диаметром 125 мм</v>
      </c>
      <c r="D559" s="23" t="str">
        <f>Source!H265</f>
        <v>100 м трубопровода</v>
      </c>
      <c r="E559" s="22">
        <f>Source!I265</f>
        <v>0.1</v>
      </c>
      <c r="F559" s="25">
        <f>IF(Source!AK265&lt;&gt; 0, Source!AK265,Source!AL265 + Source!AM265 + Source!AO265)</f>
        <v>11831.74</v>
      </c>
      <c r="G559" s="24"/>
      <c r="H559" s="26"/>
      <c r="I559" s="24" t="str">
        <f>Source!BO265</f>
        <v/>
      </c>
      <c r="J559" s="24"/>
      <c r="K559" s="26"/>
      <c r="L559" s="27"/>
      <c r="S559">
        <f>ROUND((Source!FX265/100)*((ROUND(Source!CT265*Source!I265/IF(Source!BA265&lt;&gt; 0, Source!BA265, 1), 2)+ROUND(Source!CS265*Source!I265/IF(Source!BS265&lt;&gt; 0, Source!BS265, 1), 2))), 2)</f>
        <v>141.63999999999999</v>
      </c>
      <c r="T559">
        <f>Source!X265</f>
        <v>120.62</v>
      </c>
      <c r="U559">
        <f>ROUND((Source!FY265/100)*((ROUND(Source!CT265*Source!I265/IF(Source!BA265&lt;&gt; 0, Source!BA265, 1), 2)+ROUND(Source!CS265*Source!I265/IF(Source!BS265&lt;&gt; 0, Source!BS265, 1), 2))), 2)</f>
        <v>91.85</v>
      </c>
      <c r="V559">
        <f>Source!Y265</f>
        <v>73.040000000000006</v>
      </c>
    </row>
    <row r="560" spans="1:26" ht="14.25">
      <c r="A560" s="20"/>
      <c r="B560" s="21"/>
      <c r="C560" s="18" t="s">
        <v>1284</v>
      </c>
      <c r="D560" s="23"/>
      <c r="E560" s="22"/>
      <c r="F560" s="25">
        <f>Source!AO265</f>
        <v>1097.83</v>
      </c>
      <c r="G560" s="24" t="str">
        <f>Source!DG265</f>
        <v/>
      </c>
      <c r="H560" s="26">
        <f>ROUND(Source!CT265*Source!I265/IF(Source!BA265&lt;&gt; 0, Source!BA265, 1), 2)</f>
        <v>109.78</v>
      </c>
      <c r="I560" s="24"/>
      <c r="J560" s="24">
        <f>IF(Source!BA265&lt;&gt; 0, Source!BA265, 1)</f>
        <v>1</v>
      </c>
      <c r="K560" s="26">
        <f>Source!S265</f>
        <v>109.78</v>
      </c>
      <c r="L560" s="27"/>
      <c r="R560">
        <f>H560</f>
        <v>109.78</v>
      </c>
    </row>
    <row r="561" spans="1:26" ht="14.25">
      <c r="A561" s="20"/>
      <c r="B561" s="21"/>
      <c r="C561" s="18" t="s">
        <v>58</v>
      </c>
      <c r="D561" s="23"/>
      <c r="E561" s="22"/>
      <c r="F561" s="25">
        <f>Source!AM265</f>
        <v>268.73</v>
      </c>
      <c r="G561" s="24" t="str">
        <f>Source!DE265</f>
        <v/>
      </c>
      <c r="H561" s="26">
        <f>ROUND(Source!CR265*Source!I265/IF(Source!BB265&lt;&gt; 0, Source!BB265, 1), 2)</f>
        <v>26.87</v>
      </c>
      <c r="I561" s="24"/>
      <c r="J561" s="24">
        <f>IF(Source!BB265&lt;&gt; 0, Source!BB265, 1)</f>
        <v>1</v>
      </c>
      <c r="K561" s="26">
        <f>Source!Q265</f>
        <v>26.87</v>
      </c>
      <c r="L561" s="27"/>
    </row>
    <row r="562" spans="1:26" ht="14.25">
      <c r="A562" s="20"/>
      <c r="B562" s="21"/>
      <c r="C562" s="18" t="s">
        <v>1285</v>
      </c>
      <c r="D562" s="23"/>
      <c r="E562" s="22"/>
      <c r="F562" s="25">
        <f>Source!AN265</f>
        <v>8.7799999999999994</v>
      </c>
      <c r="G562" s="24" t="str">
        <f>Source!DF265</f>
        <v/>
      </c>
      <c r="H562" s="26">
        <f>ROUND(Source!CS265*Source!I265/IF(Source!BS265&lt;&gt; 0, Source!BS265, 1), 2)</f>
        <v>0.88</v>
      </c>
      <c r="I562" s="24"/>
      <c r="J562" s="24">
        <f>IF(Source!BS265&lt;&gt; 0, Source!BS265, 1)</f>
        <v>1</v>
      </c>
      <c r="K562" s="26">
        <f>Source!R265</f>
        <v>0.88</v>
      </c>
      <c r="L562" s="27"/>
      <c r="R562">
        <f>H562</f>
        <v>0.88</v>
      </c>
    </row>
    <row r="563" spans="1:26" ht="14.25">
      <c r="A563" s="20"/>
      <c r="B563" s="21"/>
      <c r="C563" s="18" t="s">
        <v>1286</v>
      </c>
      <c r="D563" s="23"/>
      <c r="E563" s="22"/>
      <c r="F563" s="25">
        <f>Source!AL265</f>
        <v>10465.18</v>
      </c>
      <c r="G563" s="24" t="str">
        <f>Source!DD265</f>
        <v/>
      </c>
      <c r="H563" s="26">
        <f>ROUND(Source!CQ265*Source!I265/IF(Source!BC265&lt;&gt; 0, Source!BC265, 1), 2)</f>
        <v>1046.52</v>
      </c>
      <c r="I563" s="24"/>
      <c r="J563" s="24">
        <f>IF(Source!BC265&lt;&gt; 0, Source!BC265, 1)</f>
        <v>1</v>
      </c>
      <c r="K563" s="26">
        <f>Source!P265</f>
        <v>1046.52</v>
      </c>
      <c r="L563" s="27"/>
    </row>
    <row r="564" spans="1:26" ht="14.25">
      <c r="A564" s="20"/>
      <c r="B564" s="21"/>
      <c r="C564" s="18" t="s">
        <v>1287</v>
      </c>
      <c r="D564" s="23" t="s">
        <v>1288</v>
      </c>
      <c r="E564" s="22">
        <f>Source!BZ265</f>
        <v>128</v>
      </c>
      <c r="F564" s="28"/>
      <c r="G564" s="24"/>
      <c r="H564" s="26">
        <f>SUM(S559:S568)</f>
        <v>141.63999999999999</v>
      </c>
      <c r="I564" s="29" t="str">
        <f>CONCATENATE(Source!FX265, Source!FV265, "=")</f>
        <v>128*0,85=</v>
      </c>
      <c r="J564" s="18">
        <f>Source!AT265</f>
        <v>109</v>
      </c>
      <c r="K564" s="26">
        <f>SUM(T559:T568)</f>
        <v>120.62</v>
      </c>
      <c r="L564" s="27"/>
    </row>
    <row r="565" spans="1:26" ht="14.25">
      <c r="A565" s="20"/>
      <c r="B565" s="21"/>
      <c r="C565" s="18" t="s">
        <v>1289</v>
      </c>
      <c r="D565" s="23" t="s">
        <v>1288</v>
      </c>
      <c r="E565" s="22">
        <f>Source!CA265</f>
        <v>83</v>
      </c>
      <c r="F565" s="28"/>
      <c r="G565" s="24"/>
      <c r="H565" s="26">
        <f>SUM(U559:U568)</f>
        <v>91.85</v>
      </c>
      <c r="I565" s="29" t="str">
        <f>CONCATENATE(Source!FY265, Source!FW265, "=")</f>
        <v>83*0,8=</v>
      </c>
      <c r="J565" s="18">
        <f>Source!AU265</f>
        <v>66</v>
      </c>
      <c r="K565" s="26">
        <f>SUM(V559:V568)</f>
        <v>73.040000000000006</v>
      </c>
      <c r="L565" s="27"/>
    </row>
    <row r="566" spans="1:26" ht="14.25">
      <c r="A566" s="20"/>
      <c r="B566" s="21"/>
      <c r="C566" s="18" t="s">
        <v>1290</v>
      </c>
      <c r="D566" s="23" t="s">
        <v>1291</v>
      </c>
      <c r="E566" s="22">
        <f>Source!AQ265</f>
        <v>115.44</v>
      </c>
      <c r="F566" s="25"/>
      <c r="G566" s="24" t="str">
        <f>Source!DI265</f>
        <v/>
      </c>
      <c r="H566" s="26"/>
      <c r="I566" s="24"/>
      <c r="J566" s="24"/>
      <c r="K566" s="26"/>
      <c r="L566" s="30">
        <f>Source!U265</f>
        <v>11.544</v>
      </c>
    </row>
    <row r="567" spans="1:26" ht="57">
      <c r="A567" s="20" t="str">
        <f>Source!E266</f>
        <v>65,1</v>
      </c>
      <c r="B567" s="21" t="str">
        <f>Source!F266</f>
        <v>302-1320</v>
      </c>
      <c r="C567" s="18" t="str">
        <f>Source!G266</f>
        <v>Трубопроводы из стальных электросварных труб с гильзами для отопления и водоснабжения, наружный диаметр 108 мм, толщина стенки 4 мм</v>
      </c>
      <c r="D567" s="23" t="str">
        <f>Source!H266</f>
        <v>м</v>
      </c>
      <c r="E567" s="22">
        <f>Source!I266</f>
        <v>10</v>
      </c>
      <c r="F567" s="25">
        <f>Source!AK266</f>
        <v>79.36</v>
      </c>
      <c r="G567" s="24"/>
      <c r="H567" s="26">
        <f>ROUND(Source!CQ266*Source!I266/IF(Source!BC266&lt;&gt; 0, Source!BC266, 1), 2)+ROUND(Source!CR266*Source!I266/IF(Source!BB266&lt;&gt; 0, Source!BB266, 1), 2)+ROUND(Source!CT266*Source!I266/IF(Source!BA266&lt;&gt; 0, Source!BA266, 1), 2)</f>
        <v>793.6</v>
      </c>
      <c r="I567" s="24"/>
      <c r="J567" s="24">
        <f>IF(Source!BC266&lt;&gt; 0, Source!BC266, 1)</f>
        <v>1</v>
      </c>
      <c r="K567" s="26">
        <f>Source!O266</f>
        <v>793.6</v>
      </c>
      <c r="L567" s="27"/>
      <c r="S567">
        <f>ROUND((Source!FX266/100)*((ROUND(Source!CT266*Source!I266/IF(Source!BA266&lt;&gt; 0, Source!BA266, 1), 2)+ROUND(Source!CS266*Source!I266/IF(Source!BS266&lt;&gt; 0, Source!BS266, 1), 2))), 2)</f>
        <v>0</v>
      </c>
      <c r="T567">
        <f>Source!X266</f>
        <v>0</v>
      </c>
      <c r="U567">
        <f>ROUND((Source!FY266/100)*((ROUND(Source!CT266*Source!I266/IF(Source!BA266&lt;&gt; 0, Source!BA266, 1), 2)+ROUND(Source!CS266*Source!I266/IF(Source!BS266&lt;&gt; 0, Source!BS266, 1), 2))), 2)</f>
        <v>0</v>
      </c>
      <c r="V567">
        <f>Source!Y266</f>
        <v>0</v>
      </c>
      <c r="Y567">
        <f>IF(Source!BI266=3,H567, 0)</f>
        <v>0</v>
      </c>
    </row>
    <row r="568" spans="1:26" ht="42.75">
      <c r="A568" s="33" t="str">
        <f>Source!E267</f>
        <v>65,2</v>
      </c>
      <c r="B568" s="34" t="str">
        <f>Source!F267</f>
        <v>201-1113</v>
      </c>
      <c r="C568" s="35" t="str">
        <f>Source!G267</f>
        <v>Конструкции металлические (седло под трубопроводы, хомуты или подвески)</v>
      </c>
      <c r="D568" s="36" t="str">
        <f>Source!H267</f>
        <v>т</v>
      </c>
      <c r="E568" s="37">
        <f>Source!I267</f>
        <v>0.11799999999999999</v>
      </c>
      <c r="F568" s="38">
        <f>Source!AK267</f>
        <v>9600</v>
      </c>
      <c r="G568" s="39"/>
      <c r="H568" s="40">
        <f>ROUND(Source!CQ267*Source!I267/IF(Source!BC267&lt;&gt; 0, Source!BC267, 1), 2)+ROUND(Source!CR267*Source!I267/IF(Source!BB267&lt;&gt; 0, Source!BB267, 1), 2)+ROUND(Source!CT267*Source!I267/IF(Source!BA267&lt;&gt; 0, Source!BA267, 1), 2)</f>
        <v>1132.8</v>
      </c>
      <c r="I568" s="39"/>
      <c r="J568" s="39">
        <f>IF(Source!BC267&lt;&gt; 0, Source!BC267, 1)</f>
        <v>1</v>
      </c>
      <c r="K568" s="40">
        <f>Source!O267</f>
        <v>1132.8</v>
      </c>
      <c r="L568" s="41"/>
      <c r="S568">
        <f>ROUND((Source!FX267/100)*((ROUND(Source!CT267*Source!I267/IF(Source!BA267&lt;&gt; 0, Source!BA267, 1), 2)+ROUND(Source!CS267*Source!I267/IF(Source!BS267&lt;&gt; 0, Source!BS267, 1), 2))), 2)</f>
        <v>0</v>
      </c>
      <c r="T568">
        <f>Source!X267</f>
        <v>0</v>
      </c>
      <c r="U568">
        <f>ROUND((Source!FY267/100)*((ROUND(Source!CT267*Source!I267/IF(Source!BA267&lt;&gt; 0, Source!BA267, 1), 2)+ROUND(Source!CS267*Source!I267/IF(Source!BS267&lt;&gt; 0, Source!BS267, 1), 2))), 2)</f>
        <v>0</v>
      </c>
      <c r="V568">
        <f>Source!Y267</f>
        <v>0</v>
      </c>
      <c r="Y568">
        <f>IF(Source!BI267=3,H568, 0)</f>
        <v>0</v>
      </c>
    </row>
    <row r="569" spans="1:26" ht="15">
      <c r="G569" s="51">
        <f>ROUND(Source!CQ265*Source!I265/IF(Source!BC265&lt;&gt; 0, Source!BC265, 1), 2)+ROUND(Source!CT265*Source!I265/IF(Source!BA265&lt;&gt; 0, Source!BA265, 1), 2)+ROUND(Source!CR265*Source!I265/IF(Source!BB265&lt;&gt; 0, Source!BB265, 1), 2)+SUM(H564:H568)</f>
        <v>3343.0599999999995</v>
      </c>
      <c r="H569" s="51"/>
      <c r="J569" s="51">
        <f>Source!O265+SUM(K564:K568)</f>
        <v>3303.23</v>
      </c>
      <c r="K569" s="51"/>
      <c r="L569" s="32">
        <f>Source!U265</f>
        <v>11.544</v>
      </c>
      <c r="O569" s="31">
        <f>G569</f>
        <v>3343.0599999999995</v>
      </c>
      <c r="P569" s="31">
        <f>J569</f>
        <v>3303.23</v>
      </c>
      <c r="Q569" s="31">
        <f>L569</f>
        <v>11.544</v>
      </c>
      <c r="W569">
        <f>IF(Source!BI265&lt;=1,G569, 0)</f>
        <v>3343.0599999999995</v>
      </c>
      <c r="X569">
        <f>IF(Source!BI265=2,G569, 0)</f>
        <v>0</v>
      </c>
      <c r="Y569">
        <f>IF(Source!BI265=3,G569, 0)</f>
        <v>0</v>
      </c>
      <c r="Z569">
        <f>IF(Source!BI265=4,G569, 0)</f>
        <v>0</v>
      </c>
    </row>
    <row r="570" spans="1:26" ht="57">
      <c r="A570" s="20" t="str">
        <f>Source!E268</f>
        <v>66</v>
      </c>
      <c r="B570" s="21" t="str">
        <f>Source!F268</f>
        <v>16-02-005-7</v>
      </c>
      <c r="C570" s="18" t="str">
        <f>Source!G268</f>
        <v>Прокладка трубопроводов отопления и водоснабжения из стальных электросварных труб диаметром 150 мм</v>
      </c>
      <c r="D570" s="23" t="str">
        <f>Source!H268</f>
        <v>100 м трубопровода</v>
      </c>
      <c r="E570" s="22">
        <f>Source!I268</f>
        <v>1.26</v>
      </c>
      <c r="F570" s="25">
        <f>IF(Source!AK268&lt;&gt; 0, Source!AK268,Source!AL268 + Source!AM268 + Source!AO268)</f>
        <v>14812.81</v>
      </c>
      <c r="G570" s="24"/>
      <c r="H570" s="26"/>
      <c r="I570" s="24" t="str">
        <f>Source!BO268</f>
        <v/>
      </c>
      <c r="J570" s="24"/>
      <c r="K570" s="26"/>
      <c r="L570" s="27"/>
      <c r="S570">
        <f>ROUND((Source!FX268/100)*((ROUND(Source!CT268*Source!I268/IF(Source!BA268&lt;&gt; 0, Source!BA268, 1), 2)+ROUND(Source!CS268*Source!I268/IF(Source!BS268&lt;&gt; 0, Source!BS268, 1), 2))), 2)</f>
        <v>1784.74</v>
      </c>
      <c r="T570">
        <f>Source!X268</f>
        <v>1519.82</v>
      </c>
      <c r="U570">
        <f>ROUND((Source!FY268/100)*((ROUND(Source!CT268*Source!I268/IF(Source!BA268&lt;&gt; 0, Source!BA268, 1), 2)+ROUND(Source!CS268*Source!I268/IF(Source!BS268&lt;&gt; 0, Source!BS268, 1), 2))), 2)</f>
        <v>1157.29</v>
      </c>
      <c r="V570">
        <f>Source!Y268</f>
        <v>920.26</v>
      </c>
    </row>
    <row r="571" spans="1:26" ht="14.25">
      <c r="A571" s="20"/>
      <c r="B571" s="21"/>
      <c r="C571" s="18" t="s">
        <v>1284</v>
      </c>
      <c r="D571" s="23"/>
      <c r="E571" s="22"/>
      <c r="F571" s="25">
        <f>Source!AO268</f>
        <v>1097.83</v>
      </c>
      <c r="G571" s="24" t="str">
        <f>Source!DG268</f>
        <v/>
      </c>
      <c r="H571" s="26">
        <f>ROUND(Source!CT268*Source!I268/IF(Source!BA268&lt;&gt; 0, Source!BA268, 1), 2)</f>
        <v>1383.27</v>
      </c>
      <c r="I571" s="24"/>
      <c r="J571" s="24">
        <f>IF(Source!BA268&lt;&gt; 0, Source!BA268, 1)</f>
        <v>1</v>
      </c>
      <c r="K571" s="26">
        <f>Source!S268</f>
        <v>1383.27</v>
      </c>
      <c r="L571" s="27"/>
      <c r="R571">
        <f>H571</f>
        <v>1383.27</v>
      </c>
    </row>
    <row r="572" spans="1:26" ht="14.25">
      <c r="A572" s="20"/>
      <c r="B572" s="21"/>
      <c r="C572" s="18" t="s">
        <v>58</v>
      </c>
      <c r="D572" s="23"/>
      <c r="E572" s="22"/>
      <c r="F572" s="25">
        <f>Source!AM268</f>
        <v>255.29</v>
      </c>
      <c r="G572" s="24" t="str">
        <f>Source!DE268</f>
        <v/>
      </c>
      <c r="H572" s="26">
        <f>ROUND(Source!CR268*Source!I268/IF(Source!BB268&lt;&gt; 0, Source!BB268, 1), 2)</f>
        <v>321.67</v>
      </c>
      <c r="I572" s="24"/>
      <c r="J572" s="24">
        <f>IF(Source!BB268&lt;&gt; 0, Source!BB268, 1)</f>
        <v>1</v>
      </c>
      <c r="K572" s="26">
        <f>Source!Q268</f>
        <v>321.67</v>
      </c>
      <c r="L572" s="27"/>
    </row>
    <row r="573" spans="1:26" ht="14.25">
      <c r="A573" s="20"/>
      <c r="B573" s="21"/>
      <c r="C573" s="18" t="s">
        <v>1285</v>
      </c>
      <c r="D573" s="23"/>
      <c r="E573" s="22"/>
      <c r="F573" s="25">
        <f>Source!AN268</f>
        <v>8.7799999999999994</v>
      </c>
      <c r="G573" s="24" t="str">
        <f>Source!DF268</f>
        <v/>
      </c>
      <c r="H573" s="26">
        <f>ROUND(Source!CS268*Source!I268/IF(Source!BS268&lt;&gt; 0, Source!BS268, 1), 2)</f>
        <v>11.06</v>
      </c>
      <c r="I573" s="24"/>
      <c r="J573" s="24">
        <f>IF(Source!BS268&lt;&gt; 0, Source!BS268, 1)</f>
        <v>1</v>
      </c>
      <c r="K573" s="26">
        <f>Source!R268</f>
        <v>11.06</v>
      </c>
      <c r="L573" s="27"/>
      <c r="R573">
        <f>H573</f>
        <v>11.06</v>
      </c>
    </row>
    <row r="574" spans="1:26" ht="14.25">
      <c r="A574" s="20"/>
      <c r="B574" s="21"/>
      <c r="C574" s="18" t="s">
        <v>1286</v>
      </c>
      <c r="D574" s="23"/>
      <c r="E574" s="22"/>
      <c r="F574" s="25">
        <f>Source!AL268</f>
        <v>13459.69</v>
      </c>
      <c r="G574" s="24" t="str">
        <f>Source!DD268</f>
        <v/>
      </c>
      <c r="H574" s="26">
        <f>ROUND(Source!CQ268*Source!I268/IF(Source!BC268&lt;&gt; 0, Source!BC268, 1), 2)</f>
        <v>16959.21</v>
      </c>
      <c r="I574" s="24"/>
      <c r="J574" s="24">
        <f>IF(Source!BC268&lt;&gt; 0, Source!BC268, 1)</f>
        <v>1</v>
      </c>
      <c r="K574" s="26">
        <f>Source!P268</f>
        <v>16959.21</v>
      </c>
      <c r="L574" s="27"/>
    </row>
    <row r="575" spans="1:26" ht="14.25">
      <c r="A575" s="20"/>
      <c r="B575" s="21"/>
      <c r="C575" s="18" t="s">
        <v>1287</v>
      </c>
      <c r="D575" s="23" t="s">
        <v>1288</v>
      </c>
      <c r="E575" s="22">
        <f>Source!BZ268</f>
        <v>128</v>
      </c>
      <c r="F575" s="28"/>
      <c r="G575" s="24"/>
      <c r="H575" s="26">
        <f>SUM(S570:S579)</f>
        <v>1784.74</v>
      </c>
      <c r="I575" s="29" t="str">
        <f>CONCATENATE(Source!FX268, Source!FV268, "=")</f>
        <v>128*0,85=</v>
      </c>
      <c r="J575" s="18">
        <f>Source!AT268</f>
        <v>109</v>
      </c>
      <c r="K575" s="26">
        <f>SUM(T570:T579)</f>
        <v>1519.82</v>
      </c>
      <c r="L575" s="27"/>
    </row>
    <row r="576" spans="1:26" ht="14.25">
      <c r="A576" s="20"/>
      <c r="B576" s="21"/>
      <c r="C576" s="18" t="s">
        <v>1289</v>
      </c>
      <c r="D576" s="23" t="s">
        <v>1288</v>
      </c>
      <c r="E576" s="22">
        <f>Source!CA268</f>
        <v>83</v>
      </c>
      <c r="F576" s="28"/>
      <c r="G576" s="24"/>
      <c r="H576" s="26">
        <f>SUM(U570:U579)</f>
        <v>1157.29</v>
      </c>
      <c r="I576" s="29" t="str">
        <f>CONCATENATE(Source!FY268, Source!FW268, "=")</f>
        <v>83*0,8=</v>
      </c>
      <c r="J576" s="18">
        <f>Source!AU268</f>
        <v>66</v>
      </c>
      <c r="K576" s="26">
        <f>SUM(V570:V579)</f>
        <v>920.26</v>
      </c>
      <c r="L576" s="27"/>
    </row>
    <row r="577" spans="1:26" ht="14.25">
      <c r="A577" s="20"/>
      <c r="B577" s="21"/>
      <c r="C577" s="18" t="s">
        <v>1290</v>
      </c>
      <c r="D577" s="23" t="s">
        <v>1291</v>
      </c>
      <c r="E577" s="22">
        <f>Source!AQ268</f>
        <v>115.44</v>
      </c>
      <c r="F577" s="25"/>
      <c r="G577" s="24" t="str">
        <f>Source!DI268</f>
        <v/>
      </c>
      <c r="H577" s="26"/>
      <c r="I577" s="24"/>
      <c r="J577" s="24"/>
      <c r="K577" s="26"/>
      <c r="L577" s="30">
        <f>Source!U268</f>
        <v>145.45439999999999</v>
      </c>
    </row>
    <row r="578" spans="1:26" ht="57">
      <c r="A578" s="20" t="str">
        <f>Source!E269</f>
        <v>66,1</v>
      </c>
      <c r="B578" s="21" t="str">
        <f>Source!F269</f>
        <v>302-1321</v>
      </c>
      <c r="C578" s="18" t="str">
        <f>Source!G269</f>
        <v>Трубопроводы из стальных электросварных труб с гильзами для отопления и водоснабжения, наружный диаметр 133 мм, толщина стенки 4 мм</v>
      </c>
      <c r="D578" s="23" t="str">
        <f>Source!H269</f>
        <v>м</v>
      </c>
      <c r="E578" s="22">
        <f>Source!I269</f>
        <v>126</v>
      </c>
      <c r="F578" s="25">
        <f>Source!AK269</f>
        <v>103.04</v>
      </c>
      <c r="G578" s="24"/>
      <c r="H578" s="26">
        <f>ROUND(Source!CQ269*Source!I269/IF(Source!BC269&lt;&gt; 0, Source!BC269, 1), 2)+ROUND(Source!CR269*Source!I269/IF(Source!BB269&lt;&gt; 0, Source!BB269, 1), 2)+ROUND(Source!CT269*Source!I269/IF(Source!BA269&lt;&gt; 0, Source!BA269, 1), 2)</f>
        <v>12983.04</v>
      </c>
      <c r="I578" s="24"/>
      <c r="J578" s="24">
        <f>IF(Source!BC269&lt;&gt; 0, Source!BC269, 1)</f>
        <v>1</v>
      </c>
      <c r="K578" s="26">
        <f>Source!O269</f>
        <v>12983.04</v>
      </c>
      <c r="L578" s="27"/>
      <c r="S578">
        <f>ROUND((Source!FX269/100)*((ROUND(Source!CT269*Source!I269/IF(Source!BA269&lt;&gt; 0, Source!BA269, 1), 2)+ROUND(Source!CS269*Source!I269/IF(Source!BS269&lt;&gt; 0, Source!BS269, 1), 2))), 2)</f>
        <v>0</v>
      </c>
      <c r="T578">
        <f>Source!X269</f>
        <v>0</v>
      </c>
      <c r="U578">
        <f>ROUND((Source!FY269/100)*((ROUND(Source!CT269*Source!I269/IF(Source!BA269&lt;&gt; 0, Source!BA269, 1), 2)+ROUND(Source!CS269*Source!I269/IF(Source!BS269&lt;&gt; 0, Source!BS269, 1), 2))), 2)</f>
        <v>0</v>
      </c>
      <c r="V578">
        <f>Source!Y269</f>
        <v>0</v>
      </c>
      <c r="Y578">
        <f>IF(Source!BI269=3,H578, 0)</f>
        <v>0</v>
      </c>
    </row>
    <row r="579" spans="1:26" ht="42.75">
      <c r="A579" s="33" t="str">
        <f>Source!E270</f>
        <v>66,2</v>
      </c>
      <c r="B579" s="34" t="str">
        <f>Source!F270</f>
        <v>201-1113</v>
      </c>
      <c r="C579" s="35" t="str">
        <f>Source!G270</f>
        <v>Конструкции металлические (седло под трубопроводы, хомуты или подвески)</v>
      </c>
      <c r="D579" s="36" t="str">
        <f>Source!H270</f>
        <v>т</v>
      </c>
      <c r="E579" s="37">
        <f>Source!I270</f>
        <v>1.4867999999999999</v>
      </c>
      <c r="F579" s="38">
        <f>Source!AK270</f>
        <v>9600</v>
      </c>
      <c r="G579" s="39"/>
      <c r="H579" s="40">
        <f>ROUND(Source!CQ270*Source!I270/IF(Source!BC270&lt;&gt; 0, Source!BC270, 1), 2)+ROUND(Source!CR270*Source!I270/IF(Source!BB270&lt;&gt; 0, Source!BB270, 1), 2)+ROUND(Source!CT270*Source!I270/IF(Source!BA270&lt;&gt; 0, Source!BA270, 1), 2)</f>
        <v>14273.28</v>
      </c>
      <c r="I579" s="39"/>
      <c r="J579" s="39">
        <f>IF(Source!BC270&lt;&gt; 0, Source!BC270, 1)</f>
        <v>1</v>
      </c>
      <c r="K579" s="40">
        <f>Source!O270</f>
        <v>14273.28</v>
      </c>
      <c r="L579" s="41"/>
      <c r="S579">
        <f>ROUND((Source!FX270/100)*((ROUND(Source!CT270*Source!I270/IF(Source!BA270&lt;&gt; 0, Source!BA270, 1), 2)+ROUND(Source!CS270*Source!I270/IF(Source!BS270&lt;&gt; 0, Source!BS270, 1), 2))), 2)</f>
        <v>0</v>
      </c>
      <c r="T579">
        <f>Source!X270</f>
        <v>0</v>
      </c>
      <c r="U579">
        <f>ROUND((Source!FY270/100)*((ROUND(Source!CT270*Source!I270/IF(Source!BA270&lt;&gt; 0, Source!BA270, 1), 2)+ROUND(Source!CS270*Source!I270/IF(Source!BS270&lt;&gt; 0, Source!BS270, 1), 2))), 2)</f>
        <v>0</v>
      </c>
      <c r="V579">
        <f>Source!Y270</f>
        <v>0</v>
      </c>
      <c r="Y579">
        <f>IF(Source!BI270=3,H579, 0)</f>
        <v>0</v>
      </c>
    </row>
    <row r="580" spans="1:26" ht="15">
      <c r="G580" s="51">
        <f>ROUND(Source!CQ268*Source!I268/IF(Source!BC268&lt;&gt; 0, Source!BC268, 1), 2)+ROUND(Source!CT268*Source!I268/IF(Source!BA268&lt;&gt; 0, Source!BA268, 1), 2)+ROUND(Source!CR268*Source!I268/IF(Source!BB268&lt;&gt; 0, Source!BB268, 1), 2)+SUM(H575:H579)</f>
        <v>48862.5</v>
      </c>
      <c r="H580" s="51"/>
      <c r="J580" s="51">
        <f>Source!O268+SUM(K575:K579)</f>
        <v>48360.55</v>
      </c>
      <c r="K580" s="51"/>
      <c r="L580" s="32">
        <f>Source!U268</f>
        <v>145.45439999999999</v>
      </c>
      <c r="O580" s="31">
        <f>G580</f>
        <v>48862.5</v>
      </c>
      <c r="P580" s="31">
        <f>J580</f>
        <v>48360.55</v>
      </c>
      <c r="Q580" s="31">
        <f>L580</f>
        <v>145.45439999999999</v>
      </c>
      <c r="W580">
        <f>IF(Source!BI268&lt;=1,G580, 0)</f>
        <v>48862.5</v>
      </c>
      <c r="X580">
        <f>IF(Source!BI268=2,G580, 0)</f>
        <v>0</v>
      </c>
      <c r="Y580">
        <f>IF(Source!BI268=3,G580, 0)</f>
        <v>0</v>
      </c>
      <c r="Z580">
        <f>IF(Source!BI268=4,G580, 0)</f>
        <v>0</v>
      </c>
    </row>
    <row r="581" spans="1:26" ht="57">
      <c r="A581" s="20" t="str">
        <f>Source!E271</f>
        <v>67</v>
      </c>
      <c r="B581" s="21" t="str">
        <f>Source!F271</f>
        <v>16-02-005-8</v>
      </c>
      <c r="C581" s="18" t="str">
        <f>Source!G271</f>
        <v>Прокладка трубопроводов отопления и водоснабжения из стальных электросварных труб диаметром 200 мм</v>
      </c>
      <c r="D581" s="23" t="str">
        <f>Source!H271</f>
        <v>100 м трубопровода</v>
      </c>
      <c r="E581" s="22">
        <f>Source!I271</f>
        <v>1.7</v>
      </c>
      <c r="F581" s="25">
        <f>IF(Source!AK271&lt;&gt; 0, Source!AK271,Source!AL271 + Source!AM271 + Source!AO271)</f>
        <v>23832.560000000001</v>
      </c>
      <c r="G581" s="24"/>
      <c r="H581" s="26"/>
      <c r="I581" s="24" t="str">
        <f>Source!BO271</f>
        <v/>
      </c>
      <c r="J581" s="24"/>
      <c r="K581" s="26"/>
      <c r="L581" s="27"/>
      <c r="S581">
        <f>ROUND((Source!FX271/100)*((ROUND(Source!CT271*Source!I271/IF(Source!BA271&lt;&gt; 0, Source!BA271, 1), 2)+ROUND(Source!CS271*Source!I271/IF(Source!BS271&lt;&gt; 0, Source!BS271, 1), 2))), 2)</f>
        <v>3877.66</v>
      </c>
      <c r="T581">
        <f>Source!X271</f>
        <v>3302.07</v>
      </c>
      <c r="U581">
        <f>ROUND((Source!FY271/100)*((ROUND(Source!CT271*Source!I271/IF(Source!BA271&lt;&gt; 0, Source!BA271, 1), 2)+ROUND(Source!CS271*Source!I271/IF(Source!BS271&lt;&gt; 0, Source!BS271, 1), 2))), 2)</f>
        <v>2514.42</v>
      </c>
      <c r="V581">
        <f>Source!Y271</f>
        <v>1999.42</v>
      </c>
    </row>
    <row r="582" spans="1:26" ht="14.25">
      <c r="A582" s="20"/>
      <c r="B582" s="21"/>
      <c r="C582" s="18" t="s">
        <v>1284</v>
      </c>
      <c r="D582" s="23"/>
      <c r="E582" s="22"/>
      <c r="F582" s="25">
        <f>Source!AO271</f>
        <v>1768.1</v>
      </c>
      <c r="G582" s="24" t="str">
        <f>Source!DG271</f>
        <v/>
      </c>
      <c r="H582" s="26">
        <f>ROUND(Source!CT271*Source!I271/IF(Source!BA271&lt;&gt; 0, Source!BA271, 1), 2)</f>
        <v>3005.77</v>
      </c>
      <c r="I582" s="24"/>
      <c r="J582" s="24">
        <f>IF(Source!BA271&lt;&gt; 0, Source!BA271, 1)</f>
        <v>1</v>
      </c>
      <c r="K582" s="26">
        <f>Source!S271</f>
        <v>3005.77</v>
      </c>
      <c r="L582" s="27"/>
      <c r="R582">
        <f>H582</f>
        <v>3005.77</v>
      </c>
    </row>
    <row r="583" spans="1:26" ht="14.25">
      <c r="A583" s="20"/>
      <c r="B583" s="21"/>
      <c r="C583" s="18" t="s">
        <v>58</v>
      </c>
      <c r="D583" s="23"/>
      <c r="E583" s="22"/>
      <c r="F583" s="25">
        <f>Source!AM271</f>
        <v>422.29</v>
      </c>
      <c r="G583" s="24" t="str">
        <f>Source!DE271</f>
        <v/>
      </c>
      <c r="H583" s="26">
        <f>ROUND(Source!CR271*Source!I271/IF(Source!BB271&lt;&gt; 0, Source!BB271, 1), 2)</f>
        <v>717.89</v>
      </c>
      <c r="I583" s="24"/>
      <c r="J583" s="24">
        <f>IF(Source!BB271&lt;&gt; 0, Source!BB271, 1)</f>
        <v>1</v>
      </c>
      <c r="K583" s="26">
        <f>Source!Q271</f>
        <v>717.89</v>
      </c>
      <c r="L583" s="27"/>
    </row>
    <row r="584" spans="1:26" ht="14.25">
      <c r="A584" s="20"/>
      <c r="B584" s="21"/>
      <c r="C584" s="18" t="s">
        <v>1285</v>
      </c>
      <c r="D584" s="23"/>
      <c r="E584" s="22"/>
      <c r="F584" s="25">
        <f>Source!AN271</f>
        <v>13.91</v>
      </c>
      <c r="G584" s="24" t="str">
        <f>Source!DF271</f>
        <v/>
      </c>
      <c r="H584" s="26">
        <f>ROUND(Source!CS271*Source!I271/IF(Source!BS271&lt;&gt; 0, Source!BS271, 1), 2)</f>
        <v>23.65</v>
      </c>
      <c r="I584" s="24"/>
      <c r="J584" s="24">
        <f>IF(Source!BS271&lt;&gt; 0, Source!BS271, 1)</f>
        <v>1</v>
      </c>
      <c r="K584" s="26">
        <f>Source!R271</f>
        <v>23.65</v>
      </c>
      <c r="L584" s="27"/>
      <c r="R584">
        <f>H584</f>
        <v>23.65</v>
      </c>
    </row>
    <row r="585" spans="1:26" ht="14.25">
      <c r="A585" s="20"/>
      <c r="B585" s="21"/>
      <c r="C585" s="18" t="s">
        <v>1286</v>
      </c>
      <c r="D585" s="23"/>
      <c r="E585" s="22"/>
      <c r="F585" s="25">
        <f>Source!AL271</f>
        <v>21642.17</v>
      </c>
      <c r="G585" s="24" t="str">
        <f>Source!DD271</f>
        <v/>
      </c>
      <c r="H585" s="26">
        <f>ROUND(Source!CQ271*Source!I271/IF(Source!BC271&lt;&gt; 0, Source!BC271, 1), 2)</f>
        <v>36791.69</v>
      </c>
      <c r="I585" s="24"/>
      <c r="J585" s="24">
        <f>IF(Source!BC271&lt;&gt; 0, Source!BC271, 1)</f>
        <v>1</v>
      </c>
      <c r="K585" s="26">
        <f>Source!P271</f>
        <v>36791.69</v>
      </c>
      <c r="L585" s="27"/>
    </row>
    <row r="586" spans="1:26" ht="14.25">
      <c r="A586" s="20"/>
      <c r="B586" s="21"/>
      <c r="C586" s="18" t="s">
        <v>1287</v>
      </c>
      <c r="D586" s="23" t="s">
        <v>1288</v>
      </c>
      <c r="E586" s="22">
        <f>Source!BZ271</f>
        <v>128</v>
      </c>
      <c r="F586" s="28"/>
      <c r="G586" s="24"/>
      <c r="H586" s="26">
        <f>SUM(S581:S590)</f>
        <v>3877.66</v>
      </c>
      <c r="I586" s="29" t="str">
        <f>CONCATENATE(Source!FX271, Source!FV271, "=")</f>
        <v>128*0,85=</v>
      </c>
      <c r="J586" s="18">
        <f>Source!AT271</f>
        <v>109</v>
      </c>
      <c r="K586" s="26">
        <f>SUM(T581:T590)</f>
        <v>3302.07</v>
      </c>
      <c r="L586" s="27"/>
    </row>
    <row r="587" spans="1:26" ht="14.25">
      <c r="A587" s="20"/>
      <c r="B587" s="21"/>
      <c r="C587" s="18" t="s">
        <v>1289</v>
      </c>
      <c r="D587" s="23" t="s">
        <v>1288</v>
      </c>
      <c r="E587" s="22">
        <f>Source!CA271</f>
        <v>83</v>
      </c>
      <c r="F587" s="28"/>
      <c r="G587" s="24"/>
      <c r="H587" s="26">
        <f>SUM(U581:U590)</f>
        <v>2514.42</v>
      </c>
      <c r="I587" s="29" t="str">
        <f>CONCATENATE(Source!FY271, Source!FW271, "=")</f>
        <v>83*0,8=</v>
      </c>
      <c r="J587" s="18">
        <f>Source!AU271</f>
        <v>66</v>
      </c>
      <c r="K587" s="26">
        <f>SUM(V581:V590)</f>
        <v>1999.42</v>
      </c>
      <c r="L587" s="27"/>
    </row>
    <row r="588" spans="1:26" ht="14.25">
      <c r="A588" s="20"/>
      <c r="B588" s="21"/>
      <c r="C588" s="18" t="s">
        <v>1290</v>
      </c>
      <c r="D588" s="23" t="s">
        <v>1291</v>
      </c>
      <c r="E588" s="22">
        <f>Source!AQ271</f>
        <v>185.92</v>
      </c>
      <c r="F588" s="25"/>
      <c r="G588" s="24" t="str">
        <f>Source!DI271</f>
        <v/>
      </c>
      <c r="H588" s="26"/>
      <c r="I588" s="24"/>
      <c r="J588" s="24"/>
      <c r="K588" s="26"/>
      <c r="L588" s="30">
        <f>Source!U271</f>
        <v>316.06399999999996</v>
      </c>
    </row>
    <row r="589" spans="1:26" ht="57">
      <c r="A589" s="20" t="str">
        <f>Source!E272</f>
        <v>67,1</v>
      </c>
      <c r="B589" s="21" t="str">
        <f>Source!F272</f>
        <v>302-1322</v>
      </c>
      <c r="C589" s="18" t="str">
        <f>Source!G272</f>
        <v>Трубопроводы из стальных электросварных труб с гильзами для отопления и водоснабжения, наружный диаметр 159 мм, толщина стенки 4 мм</v>
      </c>
      <c r="D589" s="23" t="str">
        <f>Source!H272</f>
        <v>м</v>
      </c>
      <c r="E589" s="22">
        <f>Source!I272</f>
        <v>170</v>
      </c>
      <c r="F589" s="25">
        <f>Source!AK272</f>
        <v>132.80000000000001</v>
      </c>
      <c r="G589" s="24"/>
      <c r="H589" s="26">
        <f>ROUND(Source!CQ272*Source!I272/IF(Source!BC272&lt;&gt; 0, Source!BC272, 1), 2)+ROUND(Source!CR272*Source!I272/IF(Source!BB272&lt;&gt; 0, Source!BB272, 1), 2)+ROUND(Source!CT272*Source!I272/IF(Source!BA272&lt;&gt; 0, Source!BA272, 1), 2)</f>
        <v>22576</v>
      </c>
      <c r="I589" s="24"/>
      <c r="J589" s="24">
        <f>IF(Source!BC272&lt;&gt; 0, Source!BC272, 1)</f>
        <v>1</v>
      </c>
      <c r="K589" s="26">
        <f>Source!O272</f>
        <v>22576</v>
      </c>
      <c r="L589" s="27"/>
      <c r="S589">
        <f>ROUND((Source!FX272/100)*((ROUND(Source!CT272*Source!I272/IF(Source!BA272&lt;&gt; 0, Source!BA272, 1), 2)+ROUND(Source!CS272*Source!I272/IF(Source!BS272&lt;&gt; 0, Source!BS272, 1), 2))), 2)</f>
        <v>0</v>
      </c>
      <c r="T589">
        <f>Source!X272</f>
        <v>0</v>
      </c>
      <c r="U589">
        <f>ROUND((Source!FY272/100)*((ROUND(Source!CT272*Source!I272/IF(Source!BA272&lt;&gt; 0, Source!BA272, 1), 2)+ROUND(Source!CS272*Source!I272/IF(Source!BS272&lt;&gt; 0, Source!BS272, 1), 2))), 2)</f>
        <v>0</v>
      </c>
      <c r="V589">
        <f>Source!Y272</f>
        <v>0</v>
      </c>
      <c r="Y589">
        <f>IF(Source!BI272=3,H589, 0)</f>
        <v>0</v>
      </c>
    </row>
    <row r="590" spans="1:26" ht="42.75">
      <c r="A590" s="33" t="str">
        <f>Source!E273</f>
        <v>67,2</v>
      </c>
      <c r="B590" s="34" t="str">
        <f>Source!F273</f>
        <v>201-1113</v>
      </c>
      <c r="C590" s="35" t="str">
        <f>Source!G273</f>
        <v>Конструкции металлические (седло под трубопроводы, хомуты или подвески)</v>
      </c>
      <c r="D590" s="36" t="str">
        <f>Source!H273</f>
        <v>т</v>
      </c>
      <c r="E590" s="37">
        <f>Source!I273</f>
        <v>2.0059999999999998</v>
      </c>
      <c r="F590" s="38">
        <f>Source!AK273</f>
        <v>9600</v>
      </c>
      <c r="G590" s="39"/>
      <c r="H590" s="40">
        <f>ROUND(Source!CQ273*Source!I273/IF(Source!BC273&lt;&gt; 0, Source!BC273, 1), 2)+ROUND(Source!CR273*Source!I273/IF(Source!BB273&lt;&gt; 0, Source!BB273, 1), 2)+ROUND(Source!CT273*Source!I273/IF(Source!BA273&lt;&gt; 0, Source!BA273, 1), 2)</f>
        <v>19257.599999999999</v>
      </c>
      <c r="I590" s="39"/>
      <c r="J590" s="39">
        <f>IF(Source!BC273&lt;&gt; 0, Source!BC273, 1)</f>
        <v>1</v>
      </c>
      <c r="K590" s="40">
        <f>Source!O273</f>
        <v>19257.599999999999</v>
      </c>
      <c r="L590" s="41"/>
      <c r="S590">
        <f>ROUND((Source!FX273/100)*((ROUND(Source!CT273*Source!I273/IF(Source!BA273&lt;&gt; 0, Source!BA273, 1), 2)+ROUND(Source!CS273*Source!I273/IF(Source!BS273&lt;&gt; 0, Source!BS273, 1), 2))), 2)</f>
        <v>0</v>
      </c>
      <c r="T590">
        <f>Source!X273</f>
        <v>0</v>
      </c>
      <c r="U590">
        <f>ROUND((Source!FY273/100)*((ROUND(Source!CT273*Source!I273/IF(Source!BA273&lt;&gt; 0, Source!BA273, 1), 2)+ROUND(Source!CS273*Source!I273/IF(Source!BS273&lt;&gt; 0, Source!BS273, 1), 2))), 2)</f>
        <v>0</v>
      </c>
      <c r="V590">
        <f>Source!Y273</f>
        <v>0</v>
      </c>
      <c r="Y590">
        <f>IF(Source!BI273=3,H590, 0)</f>
        <v>0</v>
      </c>
    </row>
    <row r="591" spans="1:26" ht="15">
      <c r="G591" s="51">
        <f>ROUND(Source!CQ271*Source!I271/IF(Source!BC271&lt;&gt; 0, Source!BC271, 1), 2)+ROUND(Source!CT271*Source!I271/IF(Source!BA271&lt;&gt; 0, Source!BA271, 1), 2)+ROUND(Source!CR271*Source!I271/IF(Source!BB271&lt;&gt; 0, Source!BB271, 1), 2)+SUM(H586:H590)</f>
        <v>88741.03</v>
      </c>
      <c r="H591" s="51"/>
      <c r="J591" s="51">
        <f>Source!O271+SUM(K586:K590)</f>
        <v>87650.44</v>
      </c>
      <c r="K591" s="51"/>
      <c r="L591" s="32">
        <f>Source!U271</f>
        <v>316.06399999999996</v>
      </c>
      <c r="O591" s="31">
        <f>G591</f>
        <v>88741.03</v>
      </c>
      <c r="P591" s="31">
        <f>J591</f>
        <v>87650.44</v>
      </c>
      <c r="Q591" s="31">
        <f>L591</f>
        <v>316.06399999999996</v>
      </c>
      <c r="W591">
        <f>IF(Source!BI271&lt;=1,G591, 0)</f>
        <v>88741.03</v>
      </c>
      <c r="X591">
        <f>IF(Source!BI271=2,G591, 0)</f>
        <v>0</v>
      </c>
      <c r="Y591">
        <f>IF(Source!BI271=3,G591, 0)</f>
        <v>0</v>
      </c>
      <c r="Z591">
        <f>IF(Source!BI271=4,G591, 0)</f>
        <v>0</v>
      </c>
    </row>
    <row r="592" spans="1:26" ht="57">
      <c r="A592" s="20" t="str">
        <f>Source!E274</f>
        <v>68</v>
      </c>
      <c r="B592" s="21" t="str">
        <f>Source!F274</f>
        <v>16-07-005-3</v>
      </c>
      <c r="C592" s="18" t="str">
        <f>Source!G274</f>
        <v>Гидравлическое испытание трубопроводов систем отопления, водопровода и горячего водоснабжения диаметром до 200 мм</v>
      </c>
      <c r="D592" s="23" t="str">
        <f>Source!H274</f>
        <v>100 м трубопровода</v>
      </c>
      <c r="E592" s="22">
        <f>Source!I274</f>
        <v>3.06</v>
      </c>
      <c r="F592" s="25">
        <f>IF(Source!AK274&lt;&gt; 0, Source!AK274,Source!AL274 + Source!AM274 + Source!AO274)</f>
        <v>144.44</v>
      </c>
      <c r="G592" s="24"/>
      <c r="H592" s="26"/>
      <c r="I592" s="24" t="str">
        <f>Source!BO274</f>
        <v/>
      </c>
      <c r="J592" s="24"/>
      <c r="K592" s="26"/>
      <c r="L592" s="27"/>
      <c r="S592">
        <f>ROUND((Source!FX274/100)*((ROUND(Source!CT274*Source!I274/IF(Source!BA274&lt;&gt; 0, Source!BA274, 1), 2)+ROUND(Source!CS274*Source!I274/IF(Source!BS274&lt;&gt; 0, Source!BS274, 1), 2))), 2)</f>
        <v>228.43</v>
      </c>
      <c r="T592">
        <f>Source!X274</f>
        <v>194.52</v>
      </c>
      <c r="U592">
        <f>ROUND((Source!FY274/100)*((ROUND(Source!CT274*Source!I274/IF(Source!BA274&lt;&gt; 0, Source!BA274, 1), 2)+ROUND(Source!CS274*Source!I274/IF(Source!BS274&lt;&gt; 0, Source!BS274, 1), 2))), 2)</f>
        <v>148.12</v>
      </c>
      <c r="V592">
        <f>Source!Y274</f>
        <v>117.78</v>
      </c>
    </row>
    <row r="593" spans="1:26" ht="14.25">
      <c r="A593" s="20"/>
      <c r="B593" s="21"/>
      <c r="C593" s="18" t="s">
        <v>1284</v>
      </c>
      <c r="D593" s="23"/>
      <c r="E593" s="22"/>
      <c r="F593" s="25">
        <f>Source!AO274</f>
        <v>58.32</v>
      </c>
      <c r="G593" s="24" t="str">
        <f>Source!DG274</f>
        <v/>
      </c>
      <c r="H593" s="26">
        <f>ROUND(Source!CT274*Source!I274/IF(Source!BA274&lt;&gt; 0, Source!BA274, 1), 2)</f>
        <v>178.46</v>
      </c>
      <c r="I593" s="24"/>
      <c r="J593" s="24">
        <f>IF(Source!BA274&lt;&gt; 0, Source!BA274, 1)</f>
        <v>1</v>
      </c>
      <c r="K593" s="26">
        <f>Source!S274</f>
        <v>178.46</v>
      </c>
      <c r="L593" s="27"/>
      <c r="R593">
        <f>H593</f>
        <v>178.46</v>
      </c>
    </row>
    <row r="594" spans="1:26" ht="14.25">
      <c r="A594" s="20"/>
      <c r="B594" s="21"/>
      <c r="C594" s="18" t="s">
        <v>58</v>
      </c>
      <c r="D594" s="23"/>
      <c r="E594" s="22"/>
      <c r="F594" s="25">
        <f>Source!AM274</f>
        <v>44.51</v>
      </c>
      <c r="G594" s="24" t="str">
        <f>Source!DE274</f>
        <v/>
      </c>
      <c r="H594" s="26">
        <f>ROUND(Source!CR274*Source!I274/IF(Source!BB274&lt;&gt; 0, Source!BB274, 1), 2)</f>
        <v>136.19999999999999</v>
      </c>
      <c r="I594" s="24"/>
      <c r="J594" s="24">
        <f>IF(Source!BB274&lt;&gt; 0, Source!BB274, 1)</f>
        <v>1</v>
      </c>
      <c r="K594" s="26">
        <f>Source!Q274</f>
        <v>136.19999999999999</v>
      </c>
      <c r="L594" s="27"/>
    </row>
    <row r="595" spans="1:26" ht="14.25">
      <c r="A595" s="20"/>
      <c r="B595" s="21"/>
      <c r="C595" s="18" t="s">
        <v>1286</v>
      </c>
      <c r="D595" s="23"/>
      <c r="E595" s="22"/>
      <c r="F595" s="25">
        <f>Source!AL274</f>
        <v>41.61</v>
      </c>
      <c r="G595" s="24" t="str">
        <f>Source!DD274</f>
        <v/>
      </c>
      <c r="H595" s="26">
        <f>ROUND(Source!CQ274*Source!I274/IF(Source!BC274&lt;&gt; 0, Source!BC274, 1), 2)</f>
        <v>127.33</v>
      </c>
      <c r="I595" s="24"/>
      <c r="J595" s="24">
        <f>IF(Source!BC274&lt;&gt; 0, Source!BC274, 1)</f>
        <v>1</v>
      </c>
      <c r="K595" s="26">
        <f>Source!P274</f>
        <v>127.33</v>
      </c>
      <c r="L595" s="27"/>
    </row>
    <row r="596" spans="1:26" ht="14.25">
      <c r="A596" s="20"/>
      <c r="B596" s="21"/>
      <c r="C596" s="18" t="s">
        <v>1287</v>
      </c>
      <c r="D596" s="23" t="s">
        <v>1288</v>
      </c>
      <c r="E596" s="22">
        <f>Source!BZ274</f>
        <v>128</v>
      </c>
      <c r="F596" s="28"/>
      <c r="G596" s="24"/>
      <c r="H596" s="26">
        <f>SUM(S592:S598)</f>
        <v>228.43</v>
      </c>
      <c r="I596" s="29" t="str">
        <f>CONCATENATE(Source!FX274, Source!FV274, "=")</f>
        <v>128*0,85=</v>
      </c>
      <c r="J596" s="18">
        <f>Source!AT274</f>
        <v>109</v>
      </c>
      <c r="K596" s="26">
        <f>SUM(T592:T598)</f>
        <v>194.52</v>
      </c>
      <c r="L596" s="27"/>
    </row>
    <row r="597" spans="1:26" ht="14.25">
      <c r="A597" s="20"/>
      <c r="B597" s="21"/>
      <c r="C597" s="18" t="s">
        <v>1289</v>
      </c>
      <c r="D597" s="23" t="s">
        <v>1288</v>
      </c>
      <c r="E597" s="22">
        <f>Source!CA274</f>
        <v>83</v>
      </c>
      <c r="F597" s="28"/>
      <c r="G597" s="24"/>
      <c r="H597" s="26">
        <f>SUM(U592:U598)</f>
        <v>148.12</v>
      </c>
      <c r="I597" s="29" t="str">
        <f>CONCATENATE(Source!FY274, Source!FW274, "=")</f>
        <v>83*0,8=</v>
      </c>
      <c r="J597" s="18">
        <f>Source!AU274</f>
        <v>66</v>
      </c>
      <c r="K597" s="26">
        <f>SUM(V592:V598)</f>
        <v>117.78</v>
      </c>
      <c r="L597" s="27"/>
    </row>
    <row r="598" spans="1:26" ht="14.25">
      <c r="A598" s="33"/>
      <c r="B598" s="34"/>
      <c r="C598" s="35" t="s">
        <v>1290</v>
      </c>
      <c r="D598" s="36" t="s">
        <v>1291</v>
      </c>
      <c r="E598" s="37">
        <f>Source!AQ274</f>
        <v>5.01</v>
      </c>
      <c r="F598" s="38"/>
      <c r="G598" s="39" t="str">
        <f>Source!DI274</f>
        <v/>
      </c>
      <c r="H598" s="40"/>
      <c r="I598" s="39"/>
      <c r="J598" s="39"/>
      <c r="K598" s="40"/>
      <c r="L598" s="42">
        <f>Source!U274</f>
        <v>15.3306</v>
      </c>
    </row>
    <row r="599" spans="1:26" ht="15">
      <c r="G599" s="51">
        <f>ROUND(Source!CQ274*Source!I274/IF(Source!BC274&lt;&gt; 0, Source!BC274, 1), 2)+ROUND(Source!CT274*Source!I274/IF(Source!BA274&lt;&gt; 0, Source!BA274, 1), 2)+ROUND(Source!CR274*Source!I274/IF(Source!BB274&lt;&gt; 0, Source!BB274, 1), 2)+SUM(H596:H598)</f>
        <v>818.54</v>
      </c>
      <c r="H599" s="51"/>
      <c r="J599" s="51">
        <f>Source!O274+SUM(K596:K598)</f>
        <v>754.29</v>
      </c>
      <c r="K599" s="51"/>
      <c r="L599" s="32">
        <f>Source!U274</f>
        <v>15.3306</v>
      </c>
      <c r="O599" s="31">
        <f>G599</f>
        <v>818.54</v>
      </c>
      <c r="P599" s="31">
        <f>J599</f>
        <v>754.29</v>
      </c>
      <c r="Q599" s="31">
        <f>L599</f>
        <v>15.3306</v>
      </c>
      <c r="W599">
        <f>IF(Source!BI274&lt;=1,G599, 0)</f>
        <v>818.54</v>
      </c>
      <c r="X599">
        <f>IF(Source!BI274=2,G599, 0)</f>
        <v>0</v>
      </c>
      <c r="Y599">
        <f>IF(Source!BI274=3,G599, 0)</f>
        <v>0</v>
      </c>
      <c r="Z599">
        <f>IF(Source!BI274=4,G599, 0)</f>
        <v>0</v>
      </c>
    </row>
    <row r="600" spans="1:26" ht="57">
      <c r="A600" s="20" t="str">
        <f>Source!E275</f>
        <v>69</v>
      </c>
      <c r="B600" s="21" t="str">
        <f>Source!F275</f>
        <v>16-05-001-2</v>
      </c>
      <c r="C600" s="18" t="str">
        <f>Source!G275</f>
        <v>Установка вентилей, задвижек, затворов, клапанов обратных, кранов проходных на трубопроводах из стальных труб диаметром до 50 мм</v>
      </c>
      <c r="D600" s="23" t="str">
        <f>Source!H275</f>
        <v>1  ШТ.</v>
      </c>
      <c r="E600" s="22">
        <f>Source!I275</f>
        <v>35</v>
      </c>
      <c r="F600" s="25">
        <f>IF(Source!AK275&lt;&gt; 0, Source!AK275,Source!AL275 + Source!AM275 + Source!AO275)</f>
        <v>98.57</v>
      </c>
      <c r="G600" s="24"/>
      <c r="H600" s="26"/>
      <c r="I600" s="24" t="str">
        <f>Source!BO275</f>
        <v/>
      </c>
      <c r="J600" s="24"/>
      <c r="K600" s="26"/>
      <c r="L600" s="27"/>
      <c r="S600">
        <f>ROUND((Source!FX275/100)*((ROUND(Source!CT275*Source!I275/IF(Source!BA275&lt;&gt; 0, Source!BA275, 1), 2)+ROUND(Source!CS275*Source!I275/IF(Source!BS275&lt;&gt; 0, Source!BS275, 1), 2))), 2)</f>
        <v>597.17999999999995</v>
      </c>
      <c r="T600">
        <f>Source!X275</f>
        <v>508.54</v>
      </c>
      <c r="U600">
        <f>ROUND((Source!FY275/100)*((ROUND(Source!CT275*Source!I275/IF(Source!BA275&lt;&gt; 0, Source!BA275, 1), 2)+ROUND(Source!CS275*Source!I275/IF(Source!BS275&lt;&gt; 0, Source!BS275, 1), 2))), 2)</f>
        <v>387.24</v>
      </c>
      <c r="V600">
        <f>Source!Y275</f>
        <v>307.92</v>
      </c>
    </row>
    <row r="601" spans="1:26" ht="14.25">
      <c r="A601" s="20"/>
      <c r="B601" s="21"/>
      <c r="C601" s="18" t="s">
        <v>1284</v>
      </c>
      <c r="D601" s="23"/>
      <c r="E601" s="22"/>
      <c r="F601" s="25">
        <f>Source!AO275</f>
        <v>13.33</v>
      </c>
      <c r="G601" s="24" t="str">
        <f>Source!DG275</f>
        <v/>
      </c>
      <c r="H601" s="26">
        <f>ROUND(Source!CT275*Source!I275/IF(Source!BA275&lt;&gt; 0, Source!BA275, 1), 2)</f>
        <v>466.55</v>
      </c>
      <c r="I601" s="24"/>
      <c r="J601" s="24">
        <f>IF(Source!BA275&lt;&gt; 0, Source!BA275, 1)</f>
        <v>1</v>
      </c>
      <c r="K601" s="26">
        <f>Source!S275</f>
        <v>466.55</v>
      </c>
      <c r="L601" s="27"/>
      <c r="R601">
        <f>H601</f>
        <v>466.55</v>
      </c>
    </row>
    <row r="602" spans="1:26" ht="14.25">
      <c r="A602" s="20"/>
      <c r="B602" s="21"/>
      <c r="C602" s="18" t="s">
        <v>58</v>
      </c>
      <c r="D602" s="23"/>
      <c r="E602" s="22"/>
      <c r="F602" s="25">
        <f>Source!AM275</f>
        <v>4.58</v>
      </c>
      <c r="G602" s="24" t="str">
        <f>Source!DE275</f>
        <v/>
      </c>
      <c r="H602" s="26">
        <f>ROUND(Source!CR275*Source!I275/IF(Source!BB275&lt;&gt; 0, Source!BB275, 1), 2)</f>
        <v>160.30000000000001</v>
      </c>
      <c r="I602" s="24"/>
      <c r="J602" s="24">
        <f>IF(Source!BB275&lt;&gt; 0, Source!BB275, 1)</f>
        <v>1</v>
      </c>
      <c r="K602" s="26">
        <f>Source!Q275</f>
        <v>160.30000000000001</v>
      </c>
      <c r="L602" s="27"/>
    </row>
    <row r="603" spans="1:26" ht="14.25">
      <c r="A603" s="20"/>
      <c r="B603" s="21"/>
      <c r="C603" s="18" t="s">
        <v>1286</v>
      </c>
      <c r="D603" s="23"/>
      <c r="E603" s="22"/>
      <c r="F603" s="25">
        <f>Source!AL275</f>
        <v>80.66</v>
      </c>
      <c r="G603" s="24" t="str">
        <f>Source!DD275</f>
        <v/>
      </c>
      <c r="H603" s="26">
        <f>ROUND(Source!CQ275*Source!I275/IF(Source!BC275&lt;&gt; 0, Source!BC275, 1), 2)</f>
        <v>2823.1</v>
      </c>
      <c r="I603" s="24"/>
      <c r="J603" s="24">
        <f>IF(Source!BC275&lt;&gt; 0, Source!BC275, 1)</f>
        <v>1</v>
      </c>
      <c r="K603" s="26">
        <f>Source!P275</f>
        <v>2823.1</v>
      </c>
      <c r="L603" s="27"/>
    </row>
    <row r="604" spans="1:26" ht="14.25">
      <c r="A604" s="20"/>
      <c r="B604" s="21"/>
      <c r="C604" s="18" t="s">
        <v>1287</v>
      </c>
      <c r="D604" s="23" t="s">
        <v>1288</v>
      </c>
      <c r="E604" s="22">
        <f>Source!BZ275</f>
        <v>128</v>
      </c>
      <c r="F604" s="28"/>
      <c r="G604" s="24"/>
      <c r="H604" s="26">
        <f>SUM(S600:S611)</f>
        <v>597.17999999999995</v>
      </c>
      <c r="I604" s="29" t="str">
        <f>CONCATENATE(Source!FX275, Source!FV275, "=")</f>
        <v>128*0,85=</v>
      </c>
      <c r="J604" s="18">
        <f>Source!AT275</f>
        <v>109</v>
      </c>
      <c r="K604" s="26">
        <f>SUM(T600:T611)</f>
        <v>508.54</v>
      </c>
      <c r="L604" s="27"/>
    </row>
    <row r="605" spans="1:26" ht="14.25">
      <c r="A605" s="20"/>
      <c r="B605" s="21"/>
      <c r="C605" s="18" t="s">
        <v>1289</v>
      </c>
      <c r="D605" s="23" t="s">
        <v>1288</v>
      </c>
      <c r="E605" s="22">
        <f>Source!CA275</f>
        <v>83</v>
      </c>
      <c r="F605" s="28"/>
      <c r="G605" s="24"/>
      <c r="H605" s="26">
        <f>SUM(U600:U611)</f>
        <v>387.24</v>
      </c>
      <c r="I605" s="29" t="str">
        <f>CONCATENATE(Source!FY275, Source!FW275, "=")</f>
        <v>83*0,8=</v>
      </c>
      <c r="J605" s="18">
        <f>Source!AU275</f>
        <v>66</v>
      </c>
      <c r="K605" s="26">
        <f>SUM(V600:V611)</f>
        <v>307.92</v>
      </c>
      <c r="L605" s="27"/>
    </row>
    <row r="606" spans="1:26" ht="14.25">
      <c r="A606" s="20"/>
      <c r="B606" s="21"/>
      <c r="C606" s="18" t="s">
        <v>1290</v>
      </c>
      <c r="D606" s="23" t="s">
        <v>1291</v>
      </c>
      <c r="E606" s="22">
        <f>Source!AQ275</f>
        <v>1.47</v>
      </c>
      <c r="F606" s="25"/>
      <c r="G606" s="24" t="str">
        <f>Source!DI275</f>
        <v/>
      </c>
      <c r="H606" s="26"/>
      <c r="I606" s="24"/>
      <c r="J606" s="24"/>
      <c r="K606" s="26"/>
      <c r="L606" s="30">
        <f>Source!U275</f>
        <v>51.449999999999996</v>
      </c>
    </row>
    <row r="607" spans="1:26" ht="71.25">
      <c r="A607" s="20" t="str">
        <f>Source!E276</f>
        <v>69,1</v>
      </c>
      <c r="B607" s="21" t="str">
        <f>Source!F276</f>
        <v>302-1161</v>
      </c>
      <c r="C607" s="18" t="str">
        <f>Source!G276</f>
        <v>Вентили динамические балансировочные для систем отопления, теплоснабжения, холодоснабжения, давлением 1,0 МПа (10 кгс/см2), диаметром 15 мм</v>
      </c>
      <c r="D607" s="23" t="str">
        <f>Source!H276</f>
        <v>шт.</v>
      </c>
      <c r="E607" s="22">
        <f>Source!I276</f>
        <v>1</v>
      </c>
      <c r="F607" s="25">
        <f>Source!AK276</f>
        <v>322.98</v>
      </c>
      <c r="G607" s="24"/>
      <c r="H607" s="26">
        <f>ROUND(Source!CQ276*Source!I276/IF(Source!BC276&lt;&gt; 0, Source!BC276, 1), 2)+ROUND(Source!CR276*Source!I276/IF(Source!BB276&lt;&gt; 0, Source!BB276, 1), 2)+ROUND(Source!CT276*Source!I276/IF(Source!BA276&lt;&gt; 0, Source!BA276, 1), 2)</f>
        <v>322.98</v>
      </c>
      <c r="I607" s="24"/>
      <c r="J607" s="24">
        <f>IF(Source!BC276&lt;&gt; 0, Source!BC276, 1)</f>
        <v>1</v>
      </c>
      <c r="K607" s="26">
        <f>Source!O276</f>
        <v>322.98</v>
      </c>
      <c r="L607" s="27"/>
      <c r="S607">
        <f>ROUND((Source!FX276/100)*((ROUND(Source!CT276*Source!I276/IF(Source!BA276&lt;&gt; 0, Source!BA276, 1), 2)+ROUND(Source!CS276*Source!I276/IF(Source!BS276&lt;&gt; 0, Source!BS276, 1), 2))), 2)</f>
        <v>0</v>
      </c>
      <c r="T607">
        <f>Source!X276</f>
        <v>0</v>
      </c>
      <c r="U607">
        <f>ROUND((Source!FY276/100)*((ROUND(Source!CT276*Source!I276/IF(Source!BA276&lt;&gt; 0, Source!BA276, 1), 2)+ROUND(Source!CS276*Source!I276/IF(Source!BS276&lt;&gt; 0, Source!BS276, 1), 2))), 2)</f>
        <v>0</v>
      </c>
      <c r="V607">
        <f>Source!Y276</f>
        <v>0</v>
      </c>
      <c r="Y607">
        <f>IF(Source!BI276=3,H607, 0)</f>
        <v>0</v>
      </c>
    </row>
    <row r="608" spans="1:26" ht="71.25">
      <c r="A608" s="20" t="str">
        <f>Source!E277</f>
        <v>69,2</v>
      </c>
      <c r="B608" s="21" t="str">
        <f>Source!F277</f>
        <v>302-1162</v>
      </c>
      <c r="C608" s="18" t="str">
        <f>Source!G277</f>
        <v>Вентили динамические балансировочные для систем отопления, теплоснабжения, холодоснабжения, давлением 1,0 МПа (10 кгс/см2), диаметром 20 мм</v>
      </c>
      <c r="D608" s="23" t="str">
        <f>Source!H277</f>
        <v>шт.</v>
      </c>
      <c r="E608" s="22">
        <f>Source!I277</f>
        <v>5</v>
      </c>
      <c r="F608" s="25">
        <f>Source!AK277</f>
        <v>346.36</v>
      </c>
      <c r="G608" s="24"/>
      <c r="H608" s="26">
        <f>ROUND(Source!CQ277*Source!I277/IF(Source!BC277&lt;&gt; 0, Source!BC277, 1), 2)+ROUND(Source!CR277*Source!I277/IF(Source!BB277&lt;&gt; 0, Source!BB277, 1), 2)+ROUND(Source!CT277*Source!I277/IF(Source!BA277&lt;&gt; 0, Source!BA277, 1), 2)</f>
        <v>1731.8</v>
      </c>
      <c r="I608" s="24"/>
      <c r="J608" s="24">
        <f>IF(Source!BC277&lt;&gt; 0, Source!BC277, 1)</f>
        <v>1</v>
      </c>
      <c r="K608" s="26">
        <f>Source!O277</f>
        <v>1731.8</v>
      </c>
      <c r="L608" s="27"/>
      <c r="S608">
        <f>ROUND((Source!FX277/100)*((ROUND(Source!CT277*Source!I277/IF(Source!BA277&lt;&gt; 0, Source!BA277, 1), 2)+ROUND(Source!CS277*Source!I277/IF(Source!BS277&lt;&gt; 0, Source!BS277, 1), 2))), 2)</f>
        <v>0</v>
      </c>
      <c r="T608">
        <f>Source!X277</f>
        <v>0</v>
      </c>
      <c r="U608">
        <f>ROUND((Source!FY277/100)*((ROUND(Source!CT277*Source!I277/IF(Source!BA277&lt;&gt; 0, Source!BA277, 1), 2)+ROUND(Source!CS277*Source!I277/IF(Source!BS277&lt;&gt; 0, Source!BS277, 1), 2))), 2)</f>
        <v>0</v>
      </c>
      <c r="V608">
        <f>Source!Y277</f>
        <v>0</v>
      </c>
      <c r="Y608">
        <f>IF(Source!BI277=3,H608, 0)</f>
        <v>0</v>
      </c>
    </row>
    <row r="609" spans="1:26" ht="71.25">
      <c r="A609" s="20" t="str">
        <f>Source!E278</f>
        <v>69,3</v>
      </c>
      <c r="B609" s="21" t="str">
        <f>Source!F278</f>
        <v>302-1164</v>
      </c>
      <c r="C609" s="18" t="str">
        <f>Source!G278</f>
        <v>Вентили динамические балансировочные для систем отопления, теплоснабжения, холодоснабжения, давлением 1,0 МПа (10 кгс/см2), диаметром 50 мм</v>
      </c>
      <c r="D609" s="23" t="str">
        <f>Source!H278</f>
        <v>шт.</v>
      </c>
      <c r="E609" s="22">
        <f>Source!I278</f>
        <v>12</v>
      </c>
      <c r="F609" s="25">
        <f>Source!AK278</f>
        <v>525.98</v>
      </c>
      <c r="G609" s="24"/>
      <c r="H609" s="26">
        <f>ROUND(Source!CQ278*Source!I278/IF(Source!BC278&lt;&gt; 0, Source!BC278, 1), 2)+ROUND(Source!CR278*Source!I278/IF(Source!BB278&lt;&gt; 0, Source!BB278, 1), 2)+ROUND(Source!CT278*Source!I278/IF(Source!BA278&lt;&gt; 0, Source!BA278, 1), 2)</f>
        <v>6311.76</v>
      </c>
      <c r="I609" s="24"/>
      <c r="J609" s="24">
        <f>IF(Source!BC278&lt;&gt; 0, Source!BC278, 1)</f>
        <v>1</v>
      </c>
      <c r="K609" s="26">
        <f>Source!O278</f>
        <v>6311.76</v>
      </c>
      <c r="L609" s="27"/>
      <c r="S609">
        <f>ROUND((Source!FX278/100)*((ROUND(Source!CT278*Source!I278/IF(Source!BA278&lt;&gt; 0, Source!BA278, 1), 2)+ROUND(Source!CS278*Source!I278/IF(Source!BS278&lt;&gt; 0, Source!BS278, 1), 2))), 2)</f>
        <v>0</v>
      </c>
      <c r="T609">
        <f>Source!X278</f>
        <v>0</v>
      </c>
      <c r="U609">
        <f>ROUND((Source!FY278/100)*((ROUND(Source!CT278*Source!I278/IF(Source!BA278&lt;&gt; 0, Source!BA278, 1), 2)+ROUND(Source!CS278*Source!I278/IF(Source!BS278&lt;&gt; 0, Source!BS278, 1), 2))), 2)</f>
        <v>0</v>
      </c>
      <c r="V609">
        <f>Source!Y278</f>
        <v>0</v>
      </c>
      <c r="Y609">
        <f>IF(Source!BI278=3,H609, 0)</f>
        <v>0</v>
      </c>
    </row>
    <row r="610" spans="1:26" ht="85.5">
      <c r="A610" s="20" t="str">
        <f>Source!E279</f>
        <v>69,4</v>
      </c>
      <c r="B610" s="21" t="str">
        <f>Source!F279</f>
        <v>301-4520</v>
      </c>
      <c r="C610" s="18" t="str">
        <f>Source!G279</f>
        <v>Клапаны предохранительные пружинные фланцевые без приспособления для принудительного открытия СППК4 (17с14нж), давлением 4,0 МПа (40 кгс/см2), сталь 20Л, диаметром 25 мм</v>
      </c>
      <c r="D610" s="23" t="str">
        <f>Source!H279</f>
        <v>шт.</v>
      </c>
      <c r="E610" s="22">
        <f>Source!I279</f>
        <v>1</v>
      </c>
      <c r="F610" s="25">
        <f>Source!AK279</f>
        <v>3071.58</v>
      </c>
      <c r="G610" s="24"/>
      <c r="H610" s="26">
        <f>ROUND(Source!CQ279*Source!I279/IF(Source!BC279&lt;&gt; 0, Source!BC279, 1), 2)+ROUND(Source!CR279*Source!I279/IF(Source!BB279&lt;&gt; 0, Source!BB279, 1), 2)+ROUND(Source!CT279*Source!I279/IF(Source!BA279&lt;&gt; 0, Source!BA279, 1), 2)</f>
        <v>3071.58</v>
      </c>
      <c r="I610" s="24"/>
      <c r="J610" s="24">
        <f>IF(Source!BC279&lt;&gt; 0, Source!BC279, 1)</f>
        <v>1</v>
      </c>
      <c r="K610" s="26">
        <f>Source!O279</f>
        <v>3071.58</v>
      </c>
      <c r="L610" s="27"/>
      <c r="S610">
        <f>ROUND((Source!FX279/100)*((ROUND(Source!CT279*Source!I279/IF(Source!BA279&lt;&gt; 0, Source!BA279, 1), 2)+ROUND(Source!CS279*Source!I279/IF(Source!BS279&lt;&gt; 0, Source!BS279, 1), 2))), 2)</f>
        <v>0</v>
      </c>
      <c r="T610">
        <f>Source!X279</f>
        <v>0</v>
      </c>
      <c r="U610">
        <f>ROUND((Source!FY279/100)*((ROUND(Source!CT279*Source!I279/IF(Source!BA279&lt;&gt; 0, Source!BA279, 1), 2)+ROUND(Source!CS279*Source!I279/IF(Source!BS279&lt;&gt; 0, Source!BS279, 1), 2))), 2)</f>
        <v>0</v>
      </c>
      <c r="V610">
        <f>Source!Y279</f>
        <v>0</v>
      </c>
      <c r="Y610">
        <f>IF(Source!BI279=3,H610, 0)</f>
        <v>0</v>
      </c>
    </row>
    <row r="611" spans="1:26" ht="28.5">
      <c r="A611" s="33" t="str">
        <f>Source!E280</f>
        <v>69,5</v>
      </c>
      <c r="B611" s="34" t="str">
        <f>Source!F280</f>
        <v>302-0042</v>
      </c>
      <c r="C611" s="35" t="str">
        <f>Source!G280</f>
        <v>Краны со штуцером и пробкой (сливные) 1/2</v>
      </c>
      <c r="D611" s="36" t="str">
        <f>Source!H280</f>
        <v>шт.</v>
      </c>
      <c r="E611" s="37">
        <f>Source!I280</f>
        <v>16</v>
      </c>
      <c r="F611" s="38">
        <f>Source!AK280</f>
        <v>47.61</v>
      </c>
      <c r="G611" s="39"/>
      <c r="H611" s="40">
        <f>ROUND(Source!CQ280*Source!I280/IF(Source!BC280&lt;&gt; 0, Source!BC280, 1), 2)+ROUND(Source!CR280*Source!I280/IF(Source!BB280&lt;&gt; 0, Source!BB280, 1), 2)+ROUND(Source!CT280*Source!I280/IF(Source!BA280&lt;&gt; 0, Source!BA280, 1), 2)</f>
        <v>761.76</v>
      </c>
      <c r="I611" s="39"/>
      <c r="J611" s="39">
        <f>IF(Source!BC280&lt;&gt; 0, Source!BC280, 1)</f>
        <v>1</v>
      </c>
      <c r="K611" s="40">
        <f>Source!O280</f>
        <v>761.76</v>
      </c>
      <c r="L611" s="41"/>
      <c r="S611">
        <f>ROUND((Source!FX280/100)*((ROUND(Source!CT280*Source!I280/IF(Source!BA280&lt;&gt; 0, Source!BA280, 1), 2)+ROUND(Source!CS280*Source!I280/IF(Source!BS280&lt;&gt; 0, Source!BS280, 1), 2))), 2)</f>
        <v>0</v>
      </c>
      <c r="T611">
        <f>Source!X280</f>
        <v>0</v>
      </c>
      <c r="U611">
        <f>ROUND((Source!FY280/100)*((ROUND(Source!CT280*Source!I280/IF(Source!BA280&lt;&gt; 0, Source!BA280, 1), 2)+ROUND(Source!CS280*Source!I280/IF(Source!BS280&lt;&gt; 0, Source!BS280, 1), 2))), 2)</f>
        <v>0</v>
      </c>
      <c r="V611">
        <f>Source!Y280</f>
        <v>0</v>
      </c>
      <c r="Y611">
        <f>IF(Source!BI280=3,H611, 0)</f>
        <v>0</v>
      </c>
    </row>
    <row r="612" spans="1:26" ht="15">
      <c r="G612" s="51">
        <f>ROUND(Source!CQ275*Source!I275/IF(Source!BC275&lt;&gt; 0, Source!BC275, 1), 2)+ROUND(Source!CT275*Source!I275/IF(Source!BA275&lt;&gt; 0, Source!BA275, 1), 2)+ROUND(Source!CR275*Source!I275/IF(Source!BB275&lt;&gt; 0, Source!BB275, 1), 2)+SUM(H604:H611)</f>
        <v>16634.25</v>
      </c>
      <c r="H612" s="51"/>
      <c r="J612" s="51">
        <f>Source!O275+SUM(K604:K611)</f>
        <v>16466.29</v>
      </c>
      <c r="K612" s="51"/>
      <c r="L612" s="32">
        <f>Source!U275</f>
        <v>51.449999999999996</v>
      </c>
      <c r="O612" s="31">
        <f>G612</f>
        <v>16634.25</v>
      </c>
      <c r="P612" s="31">
        <f>J612</f>
        <v>16466.29</v>
      </c>
      <c r="Q612" s="31">
        <f>L612</f>
        <v>51.449999999999996</v>
      </c>
      <c r="W612">
        <f>IF(Source!BI275&lt;=1,G612, 0)</f>
        <v>16634.25</v>
      </c>
      <c r="X612">
        <f>IF(Source!BI275=2,G612, 0)</f>
        <v>0</v>
      </c>
      <c r="Y612">
        <f>IF(Source!BI275=3,G612, 0)</f>
        <v>0</v>
      </c>
      <c r="Z612">
        <f>IF(Source!BI275=4,G612, 0)</f>
        <v>0</v>
      </c>
    </row>
    <row r="613" spans="1:26" ht="57">
      <c r="A613" s="20" t="str">
        <f>Source!E281</f>
        <v>70</v>
      </c>
      <c r="B613" s="21" t="str">
        <f>Source!F281</f>
        <v>16-05-001-3</v>
      </c>
      <c r="C613" s="18" t="str">
        <f>Source!G281</f>
        <v>Установка вентилей, задвижек, затворов, клапанов обратных, кранов проходных на трубопроводах из стальных труб диаметром до 100 мм</v>
      </c>
      <c r="D613" s="23" t="str">
        <f>Source!H281</f>
        <v>1  ШТ.</v>
      </c>
      <c r="E613" s="22">
        <f>Source!I281</f>
        <v>1</v>
      </c>
      <c r="F613" s="25">
        <f>IF(Source!AK281&lt;&gt; 0, Source!AK281,Source!AL281 + Source!AM281 + Source!AO281)</f>
        <v>170.64</v>
      </c>
      <c r="G613" s="24"/>
      <c r="H613" s="26"/>
      <c r="I613" s="24" t="str">
        <f>Source!BO281</f>
        <v/>
      </c>
      <c r="J613" s="24"/>
      <c r="K613" s="26"/>
      <c r="L613" s="27"/>
      <c r="S613">
        <f>ROUND((Source!FX281/100)*((ROUND(Source!CT281*Source!I281/IF(Source!BA281&lt;&gt; 0, Source!BA281, 1), 2)+ROUND(Source!CS281*Source!I281/IF(Source!BS281&lt;&gt; 0, Source!BS281, 1), 2))), 2)</f>
        <v>34.119999999999997</v>
      </c>
      <c r="T613">
        <f>Source!X281</f>
        <v>29.06</v>
      </c>
      <c r="U613">
        <f>ROUND((Source!FY281/100)*((ROUND(Source!CT281*Source!I281/IF(Source!BA281&lt;&gt; 0, Source!BA281, 1), 2)+ROUND(Source!CS281*Source!I281/IF(Source!BS281&lt;&gt; 0, Source!BS281, 1), 2))), 2)</f>
        <v>22.13</v>
      </c>
      <c r="V613">
        <f>Source!Y281</f>
        <v>17.600000000000001</v>
      </c>
    </row>
    <row r="614" spans="1:26" ht="14.25">
      <c r="A614" s="20"/>
      <c r="B614" s="21"/>
      <c r="C614" s="18" t="s">
        <v>1284</v>
      </c>
      <c r="D614" s="23"/>
      <c r="E614" s="22"/>
      <c r="F614" s="25">
        <f>Source!AO281</f>
        <v>26.39</v>
      </c>
      <c r="G614" s="24" t="str">
        <f>Source!DG281</f>
        <v/>
      </c>
      <c r="H614" s="26">
        <f>ROUND(Source!CT281*Source!I281/IF(Source!BA281&lt;&gt; 0, Source!BA281, 1), 2)</f>
        <v>26.39</v>
      </c>
      <c r="I614" s="24"/>
      <c r="J614" s="24">
        <f>IF(Source!BA281&lt;&gt; 0, Source!BA281, 1)</f>
        <v>1</v>
      </c>
      <c r="K614" s="26">
        <f>Source!S281</f>
        <v>26.39</v>
      </c>
      <c r="L614" s="27"/>
      <c r="R614">
        <f>H614</f>
        <v>26.39</v>
      </c>
    </row>
    <row r="615" spans="1:26" ht="14.25">
      <c r="A615" s="20"/>
      <c r="B615" s="21"/>
      <c r="C615" s="18" t="s">
        <v>58</v>
      </c>
      <c r="D615" s="23"/>
      <c r="E615" s="22"/>
      <c r="F615" s="25">
        <f>Source!AM281</f>
        <v>8.83</v>
      </c>
      <c r="G615" s="24" t="str">
        <f>Source!DE281</f>
        <v/>
      </c>
      <c r="H615" s="26">
        <f>ROUND(Source!CR281*Source!I281/IF(Source!BB281&lt;&gt; 0, Source!BB281, 1), 2)</f>
        <v>8.83</v>
      </c>
      <c r="I615" s="24"/>
      <c r="J615" s="24">
        <f>IF(Source!BB281&lt;&gt; 0, Source!BB281, 1)</f>
        <v>1</v>
      </c>
      <c r="K615" s="26">
        <f>Source!Q281</f>
        <v>8.83</v>
      </c>
      <c r="L615" s="27"/>
    </row>
    <row r="616" spans="1:26" ht="14.25">
      <c r="A616" s="20"/>
      <c r="B616" s="21"/>
      <c r="C616" s="18" t="s">
        <v>1285</v>
      </c>
      <c r="D616" s="23"/>
      <c r="E616" s="22"/>
      <c r="F616" s="25">
        <f>Source!AN281</f>
        <v>0.27</v>
      </c>
      <c r="G616" s="24" t="str">
        <f>Source!DF281</f>
        <v/>
      </c>
      <c r="H616" s="26">
        <f>ROUND(Source!CS281*Source!I281/IF(Source!BS281&lt;&gt; 0, Source!BS281, 1), 2)</f>
        <v>0.27</v>
      </c>
      <c r="I616" s="24"/>
      <c r="J616" s="24">
        <f>IF(Source!BS281&lt;&gt; 0, Source!BS281, 1)</f>
        <v>1</v>
      </c>
      <c r="K616" s="26">
        <f>Source!R281</f>
        <v>0.27</v>
      </c>
      <c r="L616" s="27"/>
      <c r="R616">
        <f>H616</f>
        <v>0.27</v>
      </c>
    </row>
    <row r="617" spans="1:26" ht="14.25">
      <c r="A617" s="20"/>
      <c r="B617" s="21"/>
      <c r="C617" s="18" t="s">
        <v>1286</v>
      </c>
      <c r="D617" s="23"/>
      <c r="E617" s="22"/>
      <c r="F617" s="25">
        <f>Source!AL281</f>
        <v>135.41999999999999</v>
      </c>
      <c r="G617" s="24" t="str">
        <f>Source!DD281</f>
        <v/>
      </c>
      <c r="H617" s="26">
        <f>ROUND(Source!CQ281*Source!I281/IF(Source!BC281&lt;&gt; 0, Source!BC281, 1), 2)</f>
        <v>135.41999999999999</v>
      </c>
      <c r="I617" s="24"/>
      <c r="J617" s="24">
        <f>IF(Source!BC281&lt;&gt; 0, Source!BC281, 1)</f>
        <v>1</v>
      </c>
      <c r="K617" s="26">
        <f>Source!P281</f>
        <v>135.41999999999999</v>
      </c>
      <c r="L617" s="27"/>
    </row>
    <row r="618" spans="1:26" ht="14.25">
      <c r="A618" s="20"/>
      <c r="B618" s="21"/>
      <c r="C618" s="18" t="s">
        <v>1287</v>
      </c>
      <c r="D618" s="23" t="s">
        <v>1288</v>
      </c>
      <c r="E618" s="22">
        <f>Source!BZ281</f>
        <v>128</v>
      </c>
      <c r="F618" s="28"/>
      <c r="G618" s="24"/>
      <c r="H618" s="26">
        <f>SUM(S613:S620)</f>
        <v>34.119999999999997</v>
      </c>
      <c r="I618" s="29" t="str">
        <f>CONCATENATE(Source!FX281, Source!FV281, "=")</f>
        <v>128*0,85=</v>
      </c>
      <c r="J618" s="18">
        <f>Source!AT281</f>
        <v>109</v>
      </c>
      <c r="K618" s="26">
        <f>SUM(T613:T620)</f>
        <v>29.06</v>
      </c>
      <c r="L618" s="27"/>
    </row>
    <row r="619" spans="1:26" ht="14.25">
      <c r="A619" s="20"/>
      <c r="B619" s="21"/>
      <c r="C619" s="18" t="s">
        <v>1289</v>
      </c>
      <c r="D619" s="23" t="s">
        <v>1288</v>
      </c>
      <c r="E619" s="22">
        <f>Source!CA281</f>
        <v>83</v>
      </c>
      <c r="F619" s="28"/>
      <c r="G619" s="24"/>
      <c r="H619" s="26">
        <f>SUM(U613:U620)</f>
        <v>22.13</v>
      </c>
      <c r="I619" s="29" t="str">
        <f>CONCATENATE(Source!FY281, Source!FW281, "=")</f>
        <v>83*0,8=</v>
      </c>
      <c r="J619" s="18">
        <f>Source!AU281</f>
        <v>66</v>
      </c>
      <c r="K619" s="26">
        <f>SUM(V613:V620)</f>
        <v>17.600000000000001</v>
      </c>
      <c r="L619" s="27"/>
    </row>
    <row r="620" spans="1:26" ht="14.25">
      <c r="A620" s="33"/>
      <c r="B620" s="34"/>
      <c r="C620" s="35" t="s">
        <v>1290</v>
      </c>
      <c r="D620" s="36" t="s">
        <v>1291</v>
      </c>
      <c r="E620" s="37">
        <f>Source!AQ281</f>
        <v>2.91</v>
      </c>
      <c r="F620" s="38"/>
      <c r="G620" s="39" t="str">
        <f>Source!DI281</f>
        <v/>
      </c>
      <c r="H620" s="40"/>
      <c r="I620" s="39"/>
      <c r="J620" s="39"/>
      <c r="K620" s="40"/>
      <c r="L620" s="42">
        <f>Source!U281</f>
        <v>2.91</v>
      </c>
    </row>
    <row r="621" spans="1:26" ht="15">
      <c r="G621" s="51">
        <f>ROUND(Source!CQ281*Source!I281/IF(Source!BC281&lt;&gt; 0, Source!BC281, 1), 2)+ROUND(Source!CT281*Source!I281/IF(Source!BA281&lt;&gt; 0, Source!BA281, 1), 2)+ROUND(Source!CR281*Source!I281/IF(Source!BB281&lt;&gt; 0, Source!BB281, 1), 2)+SUM(H618:H620)</f>
        <v>226.89000000000001</v>
      </c>
      <c r="H621" s="51"/>
      <c r="J621" s="51">
        <f>Source!O281+SUM(K618:K620)</f>
        <v>217.29999999999998</v>
      </c>
      <c r="K621" s="51"/>
      <c r="L621" s="32">
        <f>Source!U281</f>
        <v>2.91</v>
      </c>
      <c r="O621" s="31">
        <f>G621</f>
        <v>226.89000000000001</v>
      </c>
      <c r="P621" s="31">
        <f>J621</f>
        <v>217.29999999999998</v>
      </c>
      <c r="Q621" s="31">
        <f>L621</f>
        <v>2.91</v>
      </c>
      <c r="W621">
        <f>IF(Source!BI281&lt;=1,G621, 0)</f>
        <v>226.89000000000001</v>
      </c>
      <c r="X621">
        <f>IF(Source!BI281=2,G621, 0)</f>
        <v>0</v>
      </c>
      <c r="Y621">
        <f>IF(Source!BI281=3,G621, 0)</f>
        <v>0</v>
      </c>
      <c r="Z621">
        <f>IF(Source!BI281=4,G621, 0)</f>
        <v>0</v>
      </c>
    </row>
    <row r="622" spans="1:26" ht="42.75">
      <c r="A622" s="20" t="str">
        <f>Source!E282</f>
        <v>71</v>
      </c>
      <c r="B622" s="21" t="str">
        <f>Source!F282</f>
        <v>Цена поставщика</v>
      </c>
      <c r="C622" s="18" t="str">
        <f>Source!G282</f>
        <v>Перепускной клапан Ду 100, РМ 512 (цена=309925/1,18/6,32)</v>
      </c>
      <c r="D622" s="23" t="str">
        <f>Source!H282</f>
        <v>шт.</v>
      </c>
      <c r="E622" s="22">
        <f>Source!I282</f>
        <v>1</v>
      </c>
      <c r="F622" s="25">
        <f>IF(Source!AK282&lt;&gt; 0, Source!AK282,Source!AL282 + Source!AM282 + Source!AO282)</f>
        <v>41558.28</v>
      </c>
      <c r="G622" s="24"/>
      <c r="H622" s="26"/>
      <c r="I622" s="24" t="str">
        <f>Source!BO282</f>
        <v/>
      </c>
      <c r="J622" s="24"/>
      <c r="K622" s="26"/>
      <c r="L622" s="27"/>
      <c r="S622">
        <f>ROUND((Source!FX282/100)*((ROUND(Source!CT282*Source!I282/IF(Source!BA282&lt;&gt; 0, Source!BA282, 1), 2)+ROUND(Source!CS282*Source!I282/IF(Source!BS282&lt;&gt; 0, Source!BS282, 1), 2))), 2)</f>
        <v>0</v>
      </c>
      <c r="T622">
        <f>Source!X282</f>
        <v>0</v>
      </c>
      <c r="U622">
        <f>ROUND((Source!FY282/100)*((ROUND(Source!CT282*Source!I282/IF(Source!BA282&lt;&gt; 0, Source!BA282, 1), 2)+ROUND(Source!CS282*Source!I282/IF(Source!BS282&lt;&gt; 0, Source!BS282, 1), 2))), 2)</f>
        <v>0</v>
      </c>
      <c r="V622">
        <f>Source!Y282</f>
        <v>0</v>
      </c>
    </row>
    <row r="623" spans="1:26" ht="14.25">
      <c r="A623" s="33"/>
      <c r="B623" s="34"/>
      <c r="C623" s="35" t="s">
        <v>1286</v>
      </c>
      <c r="D623" s="36"/>
      <c r="E623" s="37"/>
      <c r="F623" s="38">
        <f>Source!AL282</f>
        <v>41558.28</v>
      </c>
      <c r="G623" s="39" t="str">
        <f>Source!DD282</f>
        <v/>
      </c>
      <c r="H623" s="40">
        <f>ROUND(Source!CQ282*Source!I282/IF(Source!BC282&lt;&gt; 0, Source!BC282, 1), 2)</f>
        <v>41558.28</v>
      </c>
      <c r="I623" s="39"/>
      <c r="J623" s="39">
        <f>IF(Source!BC282&lt;&gt; 0, Source!BC282, 1)</f>
        <v>1</v>
      </c>
      <c r="K623" s="40">
        <f>Source!P282</f>
        <v>41558.28</v>
      </c>
      <c r="L623" s="41"/>
    </row>
    <row r="624" spans="1:26" ht="15">
      <c r="G624" s="51">
        <f>ROUND(Source!CQ282*Source!I282/IF(Source!BC282&lt;&gt; 0, Source!BC282, 1), 2)+ROUND(Source!CT282*Source!I282/IF(Source!BA282&lt;&gt; 0, Source!BA282, 1), 2)+ROUND(Source!CR282*Source!I282/IF(Source!BB282&lt;&gt; 0, Source!BB282, 1), 2)</f>
        <v>41558.28</v>
      </c>
      <c r="H624" s="51"/>
      <c r="J624" s="51">
        <f>Source!O282</f>
        <v>41558.28</v>
      </c>
      <c r="K624" s="51"/>
      <c r="L624" s="32">
        <f>Source!U282</f>
        <v>0</v>
      </c>
      <c r="O624" s="31">
        <f>G624</f>
        <v>41558.28</v>
      </c>
      <c r="P624" s="31">
        <f>J624</f>
        <v>41558.28</v>
      </c>
      <c r="Q624" s="31">
        <f>L624</f>
        <v>0</v>
      </c>
      <c r="W624">
        <f>IF(Source!BI282&lt;=1,G624, 0)</f>
        <v>41558.28</v>
      </c>
      <c r="X624">
        <f>IF(Source!BI282=2,G624, 0)</f>
        <v>0</v>
      </c>
      <c r="Y624">
        <f>IF(Source!BI282=3,G624, 0)</f>
        <v>0</v>
      </c>
      <c r="Z624">
        <f>IF(Source!BI282=4,G624, 0)</f>
        <v>0</v>
      </c>
    </row>
    <row r="625" spans="1:26" ht="42.75">
      <c r="A625" s="20" t="str">
        <f>Source!E283</f>
        <v>72</v>
      </c>
      <c r="B625" s="21" t="str">
        <f>Source!F283</f>
        <v>м12-14-001-1</v>
      </c>
      <c r="C625" s="18" t="str">
        <f>Source!G283</f>
        <v>Вентиль латунный запорный теплый низкого давления, диаметр условного прохода 25 мм</v>
      </c>
      <c r="D625" s="23" t="str">
        <f>Source!H283</f>
        <v>100 шт.</v>
      </c>
      <c r="E625" s="22">
        <f>Source!I283</f>
        <v>0.15</v>
      </c>
      <c r="F625" s="25">
        <f>IF(Source!AK283&lt;&gt; 0, Source!AK283,Source!AL283 + Source!AM283 + Source!AO283)</f>
        <v>3022.36</v>
      </c>
      <c r="G625" s="24"/>
      <c r="H625" s="26"/>
      <c r="I625" s="24" t="str">
        <f>Source!BO283</f>
        <v/>
      </c>
      <c r="J625" s="24"/>
      <c r="K625" s="26"/>
      <c r="L625" s="27"/>
      <c r="S625">
        <f>ROUND((Source!FX283/100)*((ROUND(Source!CT283*Source!I283/IF(Source!BA283&lt;&gt; 0, Source!BA283, 1), 2)+ROUND(Source!CS283*Source!I283/IF(Source!BS283&lt;&gt; 0, Source!BS283, 1), 2))), 2)</f>
        <v>265.98</v>
      </c>
      <c r="T625">
        <f>Source!X283</f>
        <v>226.09</v>
      </c>
      <c r="U625">
        <f>ROUND((Source!FY283/100)*((ROUND(Source!CT283*Source!I283/IF(Source!BA283&lt;&gt; 0, Source!BA283, 1), 2)+ROUND(Source!CS283*Source!I283/IF(Source!BS283&lt;&gt; 0, Source!BS283, 1), 2))), 2)</f>
        <v>199.49</v>
      </c>
      <c r="V625">
        <f>Source!Y283</f>
        <v>159.59</v>
      </c>
    </row>
    <row r="626" spans="1:26" ht="14.25">
      <c r="A626" s="20"/>
      <c r="B626" s="21"/>
      <c r="C626" s="18" t="s">
        <v>1284</v>
      </c>
      <c r="D626" s="23"/>
      <c r="E626" s="22"/>
      <c r="F626" s="25">
        <f>Source!AO283</f>
        <v>2202.98</v>
      </c>
      <c r="G626" s="24" t="str">
        <f>Source!DG283</f>
        <v/>
      </c>
      <c r="H626" s="26">
        <f>ROUND(Source!CT283*Source!I283/IF(Source!BA283&lt;&gt; 0, Source!BA283, 1), 2)</f>
        <v>330.45</v>
      </c>
      <c r="I626" s="24"/>
      <c r="J626" s="24">
        <f>IF(Source!BA283&lt;&gt; 0, Source!BA283, 1)</f>
        <v>1</v>
      </c>
      <c r="K626" s="26">
        <f>Source!S283</f>
        <v>330.45</v>
      </c>
      <c r="L626" s="27"/>
      <c r="R626">
        <f>H626</f>
        <v>330.45</v>
      </c>
    </row>
    <row r="627" spans="1:26" ht="14.25">
      <c r="A627" s="20"/>
      <c r="B627" s="21"/>
      <c r="C627" s="18" t="s">
        <v>58</v>
      </c>
      <c r="D627" s="23"/>
      <c r="E627" s="22"/>
      <c r="F627" s="25">
        <f>Source!AM283</f>
        <v>221.82</v>
      </c>
      <c r="G627" s="24" t="str">
        <f>Source!DE283</f>
        <v/>
      </c>
      <c r="H627" s="26">
        <f>ROUND(Source!CR283*Source!I283/IF(Source!BB283&lt;&gt; 0, Source!BB283, 1), 2)</f>
        <v>33.270000000000003</v>
      </c>
      <c r="I627" s="24"/>
      <c r="J627" s="24">
        <f>IF(Source!BB283&lt;&gt; 0, Source!BB283, 1)</f>
        <v>1</v>
      </c>
      <c r="K627" s="26">
        <f>Source!Q283</f>
        <v>33.270000000000003</v>
      </c>
      <c r="L627" s="27"/>
    </row>
    <row r="628" spans="1:26" ht="14.25">
      <c r="A628" s="20"/>
      <c r="B628" s="21"/>
      <c r="C628" s="18" t="s">
        <v>1285</v>
      </c>
      <c r="D628" s="23"/>
      <c r="E628" s="22"/>
      <c r="F628" s="25">
        <f>Source!AN283</f>
        <v>13.5</v>
      </c>
      <c r="G628" s="24" t="str">
        <f>Source!DF283</f>
        <v/>
      </c>
      <c r="H628" s="26">
        <f>ROUND(Source!CS283*Source!I283/IF(Source!BS283&lt;&gt; 0, Source!BS283, 1), 2)</f>
        <v>2.0299999999999998</v>
      </c>
      <c r="I628" s="24"/>
      <c r="J628" s="24">
        <f>IF(Source!BS283&lt;&gt; 0, Source!BS283, 1)</f>
        <v>1</v>
      </c>
      <c r="K628" s="26">
        <f>Source!R283</f>
        <v>2.0299999999999998</v>
      </c>
      <c r="L628" s="27"/>
      <c r="R628">
        <f>H628</f>
        <v>2.0299999999999998</v>
      </c>
    </row>
    <row r="629" spans="1:26" ht="14.25">
      <c r="A629" s="20"/>
      <c r="B629" s="21"/>
      <c r="C629" s="18" t="s">
        <v>1286</v>
      </c>
      <c r="D629" s="23"/>
      <c r="E629" s="22"/>
      <c r="F629" s="25">
        <f>Source!AL283</f>
        <v>597.55999999999995</v>
      </c>
      <c r="G629" s="24" t="str">
        <f>Source!DD283</f>
        <v/>
      </c>
      <c r="H629" s="26">
        <f>ROUND(Source!CQ283*Source!I283/IF(Source!BC283&lt;&gt; 0, Source!BC283, 1), 2)</f>
        <v>89.63</v>
      </c>
      <c r="I629" s="24"/>
      <c r="J629" s="24">
        <f>IF(Source!BC283&lt;&gt; 0, Source!BC283, 1)</f>
        <v>1</v>
      </c>
      <c r="K629" s="26">
        <f>Source!P283</f>
        <v>89.63</v>
      </c>
      <c r="L629" s="27"/>
    </row>
    <row r="630" spans="1:26" ht="14.25">
      <c r="A630" s="20"/>
      <c r="B630" s="21"/>
      <c r="C630" s="18" t="s">
        <v>1287</v>
      </c>
      <c r="D630" s="23" t="s">
        <v>1288</v>
      </c>
      <c r="E630" s="22">
        <f>Source!BZ283</f>
        <v>80</v>
      </c>
      <c r="F630" s="28"/>
      <c r="G630" s="24"/>
      <c r="H630" s="26">
        <f>SUM(S625:S636)</f>
        <v>265.98</v>
      </c>
      <c r="I630" s="29" t="str">
        <f>CONCATENATE(Source!FX283, Source!FV283, "=")</f>
        <v>80*0,85=</v>
      </c>
      <c r="J630" s="18">
        <f>Source!AT283</f>
        <v>68</v>
      </c>
      <c r="K630" s="26">
        <f>SUM(T625:T636)</f>
        <v>226.09</v>
      </c>
      <c r="L630" s="27"/>
    </row>
    <row r="631" spans="1:26" ht="14.25">
      <c r="A631" s="20"/>
      <c r="B631" s="21"/>
      <c r="C631" s="18" t="s">
        <v>1289</v>
      </c>
      <c r="D631" s="23" t="s">
        <v>1288</v>
      </c>
      <c r="E631" s="22">
        <f>Source!CA283</f>
        <v>60</v>
      </c>
      <c r="F631" s="28"/>
      <c r="G631" s="24"/>
      <c r="H631" s="26">
        <f>SUM(U625:U636)</f>
        <v>199.49</v>
      </c>
      <c r="I631" s="29" t="str">
        <f>CONCATENATE(Source!FY283, Source!FW283, "=")</f>
        <v>60*0,8=</v>
      </c>
      <c r="J631" s="18">
        <f>Source!AU283</f>
        <v>48</v>
      </c>
      <c r="K631" s="26">
        <f>SUM(V625:V636)</f>
        <v>159.59</v>
      </c>
      <c r="L631" s="27"/>
    </row>
    <row r="632" spans="1:26" ht="14.25">
      <c r="A632" s="20"/>
      <c r="B632" s="21"/>
      <c r="C632" s="18" t="s">
        <v>1290</v>
      </c>
      <c r="D632" s="23" t="s">
        <v>1291</v>
      </c>
      <c r="E632" s="22">
        <f>Source!AQ283</f>
        <v>229</v>
      </c>
      <c r="F632" s="25"/>
      <c r="G632" s="24" t="str">
        <f>Source!DI283</f>
        <v/>
      </c>
      <c r="H632" s="26"/>
      <c r="I632" s="24"/>
      <c r="J632" s="24"/>
      <c r="K632" s="26"/>
      <c r="L632" s="30">
        <f>Source!U283</f>
        <v>34.35</v>
      </c>
    </row>
    <row r="633" spans="1:26" ht="57">
      <c r="A633" s="20" t="str">
        <f>Source!E284</f>
        <v>72,1</v>
      </c>
      <c r="B633" s="21" t="str">
        <f>Source!F284</f>
        <v>301-1489</v>
      </c>
      <c r="C633" s="18" t="str">
        <f>Source!G284</f>
        <v>Воздухоотводчик автоматический с наружным резьбовым присоединением Рр=1,0 МПа, Т max = 120 град С, D = 15 мм</v>
      </c>
      <c r="D633" s="23" t="str">
        <f>Source!H284</f>
        <v>шт.</v>
      </c>
      <c r="E633" s="22">
        <f>Source!I284</f>
        <v>8</v>
      </c>
      <c r="F633" s="25">
        <f>Source!AK284</f>
        <v>60.7</v>
      </c>
      <c r="G633" s="24"/>
      <c r="H633" s="26">
        <f>ROUND(Source!CQ284*Source!I284/IF(Source!BC284&lt;&gt; 0, Source!BC284, 1), 2)+ROUND(Source!CR284*Source!I284/IF(Source!BB284&lt;&gt; 0, Source!BB284, 1), 2)+ROUND(Source!CT284*Source!I284/IF(Source!BA284&lt;&gt; 0, Source!BA284, 1), 2)</f>
        <v>485.6</v>
      </c>
      <c r="I633" s="24"/>
      <c r="J633" s="24">
        <f>IF(Source!BC284&lt;&gt; 0, Source!BC284, 1)</f>
        <v>1</v>
      </c>
      <c r="K633" s="26">
        <f>Source!O284</f>
        <v>485.6</v>
      </c>
      <c r="L633" s="27"/>
      <c r="S633">
        <f>ROUND((Source!FX284/100)*((ROUND(Source!CT284*Source!I284/IF(Source!BA284&lt;&gt; 0, Source!BA284, 1), 2)+ROUND(Source!CS284*Source!I284/IF(Source!BS284&lt;&gt; 0, Source!BS284, 1), 2))), 2)</f>
        <v>0</v>
      </c>
      <c r="T633">
        <f>Source!X284</f>
        <v>0</v>
      </c>
      <c r="U633">
        <f>ROUND((Source!FY284/100)*((ROUND(Source!CT284*Source!I284/IF(Source!BA284&lt;&gt; 0, Source!BA284, 1), 2)+ROUND(Source!CS284*Source!I284/IF(Source!BS284&lt;&gt; 0, Source!BS284, 1), 2))), 2)</f>
        <v>0</v>
      </c>
      <c r="V633">
        <f>Source!Y284</f>
        <v>0</v>
      </c>
      <c r="Y633">
        <f>IF(Source!BI284=3,H633, 0)</f>
        <v>0</v>
      </c>
    </row>
    <row r="634" spans="1:26" ht="85.5">
      <c r="A634" s="20" t="str">
        <f>Source!E285</f>
        <v>72,2</v>
      </c>
      <c r="B634" s="21" t="str">
        <f>Source!F285</f>
        <v>302-2213</v>
      </c>
      <c r="C634" s="18" t="str">
        <f>Source!G285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15 мм</v>
      </c>
      <c r="D634" s="23" t="str">
        <f>Source!H285</f>
        <v>шт.</v>
      </c>
      <c r="E634" s="22">
        <f>Source!I285</f>
        <v>1</v>
      </c>
      <c r="F634" s="25">
        <f>Source!AK285</f>
        <v>411.96</v>
      </c>
      <c r="G634" s="24"/>
      <c r="H634" s="26">
        <f>ROUND(Source!CQ285*Source!I285/IF(Source!BC285&lt;&gt; 0, Source!BC285, 1), 2)+ROUND(Source!CR285*Source!I285/IF(Source!BB285&lt;&gt; 0, Source!BB285, 1), 2)+ROUND(Source!CT285*Source!I285/IF(Source!BA285&lt;&gt; 0, Source!BA285, 1), 2)</f>
        <v>411.96</v>
      </c>
      <c r="I634" s="24"/>
      <c r="J634" s="24">
        <f>IF(Source!BC285&lt;&gt; 0, Source!BC285, 1)</f>
        <v>1</v>
      </c>
      <c r="K634" s="26">
        <f>Source!O285</f>
        <v>411.96</v>
      </c>
      <c r="L634" s="27"/>
      <c r="S634">
        <f>ROUND((Source!FX285/100)*((ROUND(Source!CT285*Source!I285/IF(Source!BA285&lt;&gt; 0, Source!BA285, 1), 2)+ROUND(Source!CS285*Source!I285/IF(Source!BS285&lt;&gt; 0, Source!BS285, 1), 2))), 2)</f>
        <v>0</v>
      </c>
      <c r="T634">
        <f>Source!X285</f>
        <v>0</v>
      </c>
      <c r="U634">
        <f>ROUND((Source!FY285/100)*((ROUND(Source!CT285*Source!I285/IF(Source!BA285&lt;&gt; 0, Source!BA285, 1), 2)+ROUND(Source!CS285*Source!I285/IF(Source!BS285&lt;&gt; 0, Source!BS285, 1), 2))), 2)</f>
        <v>0</v>
      </c>
      <c r="V634">
        <f>Source!Y285</f>
        <v>0</v>
      </c>
      <c r="Y634">
        <f>IF(Source!BI285=3,H634, 0)</f>
        <v>0</v>
      </c>
    </row>
    <row r="635" spans="1:26" ht="85.5">
      <c r="A635" s="20" t="str">
        <f>Source!E286</f>
        <v>72,3</v>
      </c>
      <c r="B635" s="21" t="str">
        <f>Source!F286</f>
        <v>302-2214</v>
      </c>
      <c r="C635" s="18" t="str">
        <f>Source!G286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20 мм</v>
      </c>
      <c r="D635" s="23" t="str">
        <f>Source!H286</f>
        <v>шт.</v>
      </c>
      <c r="E635" s="22">
        <f>Source!I286</f>
        <v>1</v>
      </c>
      <c r="F635" s="25">
        <f>Source!AK286</f>
        <v>417.8</v>
      </c>
      <c r="G635" s="24"/>
      <c r="H635" s="26">
        <f>ROUND(Source!CQ286*Source!I286/IF(Source!BC286&lt;&gt; 0, Source!BC286, 1), 2)+ROUND(Source!CR286*Source!I286/IF(Source!BB286&lt;&gt; 0, Source!BB286, 1), 2)+ROUND(Source!CT286*Source!I286/IF(Source!BA286&lt;&gt; 0, Source!BA286, 1), 2)</f>
        <v>417.8</v>
      </c>
      <c r="I635" s="24"/>
      <c r="J635" s="24">
        <f>IF(Source!BC286&lt;&gt; 0, Source!BC286, 1)</f>
        <v>1</v>
      </c>
      <c r="K635" s="26">
        <f>Source!O286</f>
        <v>417.8</v>
      </c>
      <c r="L635" s="27"/>
      <c r="S635">
        <f>ROUND((Source!FX286/100)*((ROUND(Source!CT286*Source!I286/IF(Source!BA286&lt;&gt; 0, Source!BA286, 1), 2)+ROUND(Source!CS286*Source!I286/IF(Source!BS286&lt;&gt; 0, Source!BS286, 1), 2))), 2)</f>
        <v>0</v>
      </c>
      <c r="T635">
        <f>Source!X286</f>
        <v>0</v>
      </c>
      <c r="U635">
        <f>ROUND((Source!FY286/100)*((ROUND(Source!CT286*Source!I286/IF(Source!BA286&lt;&gt; 0, Source!BA286, 1), 2)+ROUND(Source!CS286*Source!I286/IF(Source!BS286&lt;&gt; 0, Source!BS286, 1), 2))), 2)</f>
        <v>0</v>
      </c>
      <c r="V635">
        <f>Source!Y286</f>
        <v>0</v>
      </c>
      <c r="Y635">
        <f>IF(Source!BI286=3,H635, 0)</f>
        <v>0</v>
      </c>
    </row>
    <row r="636" spans="1:26" ht="85.5">
      <c r="A636" s="33" t="str">
        <f>Source!E287</f>
        <v>72,4</v>
      </c>
      <c r="B636" s="34" t="str">
        <f>Source!F287</f>
        <v>302-2215</v>
      </c>
      <c r="C636" s="35" t="str">
        <f>Source!G287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25 мм</v>
      </c>
      <c r="D636" s="36" t="str">
        <f>Source!H287</f>
        <v>шт.</v>
      </c>
      <c r="E636" s="37">
        <f>Source!I287</f>
        <v>5</v>
      </c>
      <c r="F636" s="38">
        <f>Source!AK287</f>
        <v>484.32</v>
      </c>
      <c r="G636" s="39"/>
      <c r="H636" s="40">
        <f>ROUND(Source!CQ287*Source!I287/IF(Source!BC287&lt;&gt; 0, Source!BC287, 1), 2)+ROUND(Source!CR287*Source!I287/IF(Source!BB287&lt;&gt; 0, Source!BB287, 1), 2)+ROUND(Source!CT287*Source!I287/IF(Source!BA287&lt;&gt; 0, Source!BA287, 1), 2)</f>
        <v>2421.6</v>
      </c>
      <c r="I636" s="39"/>
      <c r="J636" s="39">
        <f>IF(Source!BC287&lt;&gt; 0, Source!BC287, 1)</f>
        <v>1</v>
      </c>
      <c r="K636" s="40">
        <f>Source!O287</f>
        <v>2421.6</v>
      </c>
      <c r="L636" s="41"/>
      <c r="S636">
        <f>ROUND((Source!FX287/100)*((ROUND(Source!CT287*Source!I287/IF(Source!BA287&lt;&gt; 0, Source!BA287, 1), 2)+ROUND(Source!CS287*Source!I287/IF(Source!BS287&lt;&gt; 0, Source!BS287, 1), 2))), 2)</f>
        <v>0</v>
      </c>
      <c r="T636">
        <f>Source!X287</f>
        <v>0</v>
      </c>
      <c r="U636">
        <f>ROUND((Source!FY287/100)*((ROUND(Source!CT287*Source!I287/IF(Source!BA287&lt;&gt; 0, Source!BA287, 1), 2)+ROUND(Source!CS287*Source!I287/IF(Source!BS287&lt;&gt; 0, Source!BS287, 1), 2))), 2)</f>
        <v>0</v>
      </c>
      <c r="V636">
        <f>Source!Y287</f>
        <v>0</v>
      </c>
      <c r="Y636">
        <f>IF(Source!BI287=3,H636, 0)</f>
        <v>0</v>
      </c>
    </row>
    <row r="637" spans="1:26" ht="15">
      <c r="G637" s="51">
        <f>ROUND(Source!CQ283*Source!I283/IF(Source!BC283&lt;&gt; 0, Source!BC283, 1), 2)+ROUND(Source!CT283*Source!I283/IF(Source!BA283&lt;&gt; 0, Source!BA283, 1), 2)+ROUND(Source!CR283*Source!I283/IF(Source!BB283&lt;&gt; 0, Source!BB283, 1), 2)+SUM(H630:H636)</f>
        <v>4655.7800000000007</v>
      </c>
      <c r="H637" s="51"/>
      <c r="J637" s="51">
        <f>Source!O283+SUM(K630:K636)</f>
        <v>4575.99</v>
      </c>
      <c r="K637" s="51"/>
      <c r="L637" s="32">
        <f>Source!U283</f>
        <v>34.35</v>
      </c>
      <c r="O637" s="31">
        <f>G637</f>
        <v>4655.7800000000007</v>
      </c>
      <c r="P637" s="31">
        <f>J637</f>
        <v>4575.99</v>
      </c>
      <c r="Q637" s="31">
        <f>L637</f>
        <v>34.35</v>
      </c>
      <c r="W637">
        <f>IF(Source!BI283&lt;=1,G637, 0)</f>
        <v>0</v>
      </c>
      <c r="X637">
        <f>IF(Source!BI283=2,G637, 0)</f>
        <v>4655.7800000000007</v>
      </c>
      <c r="Y637">
        <f>IF(Source!BI283=3,G637, 0)</f>
        <v>0</v>
      </c>
      <c r="Z637">
        <f>IF(Source!BI283=4,G637, 0)</f>
        <v>0</v>
      </c>
    </row>
    <row r="638" spans="1:26" ht="42.75">
      <c r="A638" s="20" t="str">
        <f>Source!E288</f>
        <v>73</v>
      </c>
      <c r="B638" s="21" t="str">
        <f>Source!F288</f>
        <v>м12-14-001-3</v>
      </c>
      <c r="C638" s="18" t="str">
        <f>Source!G288</f>
        <v>Вентиль латунный запорный теплый низкого давления, диаметр условного прохода 60 мм</v>
      </c>
      <c r="D638" s="23" t="str">
        <f>Source!H288</f>
        <v>100 шт.</v>
      </c>
      <c r="E638" s="22">
        <f>Source!I288</f>
        <v>0.12</v>
      </c>
      <c r="F638" s="25">
        <f>IF(Source!AK288&lt;&gt; 0, Source!AK288,Source!AL288 + Source!AM288 + Source!AO288)</f>
        <v>7197.27</v>
      </c>
      <c r="G638" s="24"/>
      <c r="H638" s="26"/>
      <c r="I638" s="24" t="str">
        <f>Source!BO288</f>
        <v/>
      </c>
      <c r="J638" s="24"/>
      <c r="K638" s="26"/>
      <c r="L638" s="27"/>
      <c r="S638">
        <f>ROUND((Source!FX288/100)*((ROUND(Source!CT288*Source!I288/IF(Source!BA288&lt;&gt; 0, Source!BA288, 1), 2)+ROUND(Source!CS288*Source!I288/IF(Source!BS288&lt;&gt; 0, Source!BS288, 1), 2))), 2)</f>
        <v>416.91</v>
      </c>
      <c r="T638">
        <f>Source!X288</f>
        <v>354.38</v>
      </c>
      <c r="U638">
        <f>ROUND((Source!FY288/100)*((ROUND(Source!CT288*Source!I288/IF(Source!BA288&lt;&gt; 0, Source!BA288, 1), 2)+ROUND(Source!CS288*Source!I288/IF(Source!BS288&lt;&gt; 0, Source!BS288, 1), 2))), 2)</f>
        <v>312.68</v>
      </c>
      <c r="V638">
        <f>Source!Y288</f>
        <v>250.15</v>
      </c>
    </row>
    <row r="639" spans="1:26" ht="14.25">
      <c r="A639" s="20"/>
      <c r="B639" s="21"/>
      <c r="C639" s="18" t="s">
        <v>1284</v>
      </c>
      <c r="D639" s="23"/>
      <c r="E639" s="22"/>
      <c r="F639" s="25">
        <f>Source!AO288</f>
        <v>4300.1400000000003</v>
      </c>
      <c r="G639" s="24" t="str">
        <f>Source!DG288</f>
        <v/>
      </c>
      <c r="H639" s="26">
        <f>ROUND(Source!CT288*Source!I288/IF(Source!BA288&lt;&gt; 0, Source!BA288, 1), 2)</f>
        <v>516.02</v>
      </c>
      <c r="I639" s="24"/>
      <c r="J639" s="24">
        <f>IF(Source!BA288&lt;&gt; 0, Source!BA288, 1)</f>
        <v>1</v>
      </c>
      <c r="K639" s="26">
        <f>Source!S288</f>
        <v>516.02</v>
      </c>
      <c r="L639" s="27"/>
      <c r="R639">
        <f>H639</f>
        <v>516.02</v>
      </c>
    </row>
    <row r="640" spans="1:26" ht="14.25">
      <c r="A640" s="20"/>
      <c r="B640" s="21"/>
      <c r="C640" s="18" t="s">
        <v>58</v>
      </c>
      <c r="D640" s="23"/>
      <c r="E640" s="22"/>
      <c r="F640" s="25">
        <f>Source!AM288</f>
        <v>700.95</v>
      </c>
      <c r="G640" s="24" t="str">
        <f>Source!DE288</f>
        <v/>
      </c>
      <c r="H640" s="26">
        <f>ROUND(Source!CR288*Source!I288/IF(Source!BB288&lt;&gt; 0, Source!BB288, 1), 2)</f>
        <v>84.11</v>
      </c>
      <c r="I640" s="24"/>
      <c r="J640" s="24">
        <f>IF(Source!BB288&lt;&gt; 0, Source!BB288, 1)</f>
        <v>1</v>
      </c>
      <c r="K640" s="26">
        <f>Source!Q288</f>
        <v>84.11</v>
      </c>
      <c r="L640" s="27"/>
    </row>
    <row r="641" spans="1:26" ht="14.25">
      <c r="A641" s="20"/>
      <c r="B641" s="21"/>
      <c r="C641" s="18" t="s">
        <v>1285</v>
      </c>
      <c r="D641" s="23"/>
      <c r="E641" s="22"/>
      <c r="F641" s="25">
        <f>Source!AN288</f>
        <v>42.66</v>
      </c>
      <c r="G641" s="24" t="str">
        <f>Source!DF288</f>
        <v/>
      </c>
      <c r="H641" s="26">
        <f>ROUND(Source!CS288*Source!I288/IF(Source!BS288&lt;&gt; 0, Source!BS288, 1), 2)</f>
        <v>5.12</v>
      </c>
      <c r="I641" s="24"/>
      <c r="J641" s="24">
        <f>IF(Source!BS288&lt;&gt; 0, Source!BS288, 1)</f>
        <v>1</v>
      </c>
      <c r="K641" s="26">
        <f>Source!R288</f>
        <v>5.12</v>
      </c>
      <c r="L641" s="27"/>
      <c r="R641">
        <f>H641</f>
        <v>5.12</v>
      </c>
    </row>
    <row r="642" spans="1:26" ht="14.25">
      <c r="A642" s="20"/>
      <c r="B642" s="21"/>
      <c r="C642" s="18" t="s">
        <v>1286</v>
      </c>
      <c r="D642" s="23"/>
      <c r="E642" s="22"/>
      <c r="F642" s="25">
        <f>Source!AL288</f>
        <v>2196.1799999999998</v>
      </c>
      <c r="G642" s="24" t="str">
        <f>Source!DD288</f>
        <v/>
      </c>
      <c r="H642" s="26">
        <f>ROUND(Source!CQ288*Source!I288/IF(Source!BC288&lt;&gt; 0, Source!BC288, 1), 2)</f>
        <v>263.54000000000002</v>
      </c>
      <c r="I642" s="24"/>
      <c r="J642" s="24">
        <f>IF(Source!BC288&lt;&gt; 0, Source!BC288, 1)</f>
        <v>1</v>
      </c>
      <c r="K642" s="26">
        <f>Source!P288</f>
        <v>263.54000000000002</v>
      </c>
      <c r="L642" s="27"/>
    </row>
    <row r="643" spans="1:26" ht="14.25">
      <c r="A643" s="20"/>
      <c r="B643" s="21"/>
      <c r="C643" s="18" t="s">
        <v>1287</v>
      </c>
      <c r="D643" s="23" t="s">
        <v>1288</v>
      </c>
      <c r="E643" s="22">
        <f>Source!BZ288</f>
        <v>80</v>
      </c>
      <c r="F643" s="28"/>
      <c r="G643" s="24"/>
      <c r="H643" s="26">
        <f>SUM(S638:S646)</f>
        <v>416.91</v>
      </c>
      <c r="I643" s="29" t="str">
        <f>CONCATENATE(Source!FX288, Source!FV288, "=")</f>
        <v>80*0,85=</v>
      </c>
      <c r="J643" s="18">
        <f>Source!AT288</f>
        <v>68</v>
      </c>
      <c r="K643" s="26">
        <f>SUM(T638:T646)</f>
        <v>354.38</v>
      </c>
      <c r="L643" s="27"/>
    </row>
    <row r="644" spans="1:26" ht="14.25">
      <c r="A644" s="20"/>
      <c r="B644" s="21"/>
      <c r="C644" s="18" t="s">
        <v>1289</v>
      </c>
      <c r="D644" s="23" t="s">
        <v>1288</v>
      </c>
      <c r="E644" s="22">
        <f>Source!CA288</f>
        <v>60</v>
      </c>
      <c r="F644" s="28"/>
      <c r="G644" s="24"/>
      <c r="H644" s="26">
        <f>SUM(U638:U646)</f>
        <v>312.68</v>
      </c>
      <c r="I644" s="29" t="str">
        <f>CONCATENATE(Source!FY288, Source!FW288, "=")</f>
        <v>60*0,8=</v>
      </c>
      <c r="J644" s="18">
        <f>Source!AU288</f>
        <v>48</v>
      </c>
      <c r="K644" s="26">
        <f>SUM(V638:V646)</f>
        <v>250.15</v>
      </c>
      <c r="L644" s="27"/>
    </row>
    <row r="645" spans="1:26" ht="14.25">
      <c r="A645" s="20"/>
      <c r="B645" s="21"/>
      <c r="C645" s="18" t="s">
        <v>1290</v>
      </c>
      <c r="D645" s="23" t="s">
        <v>1291</v>
      </c>
      <c r="E645" s="22">
        <f>Source!AQ288</f>
        <v>447</v>
      </c>
      <c r="F645" s="25"/>
      <c r="G645" s="24" t="str">
        <f>Source!DI288</f>
        <v/>
      </c>
      <c r="H645" s="26"/>
      <c r="I645" s="24"/>
      <c r="J645" s="24"/>
      <c r="K645" s="26"/>
      <c r="L645" s="30">
        <f>Source!U288</f>
        <v>53.64</v>
      </c>
    </row>
    <row r="646" spans="1:26" ht="85.5">
      <c r="A646" s="33" t="str">
        <f>Source!E289</f>
        <v>73,1</v>
      </c>
      <c r="B646" s="34" t="str">
        <f>Source!F289</f>
        <v>302-2218</v>
      </c>
      <c r="C646" s="35" t="str">
        <f>Source!G289</f>
        <v>Краны шаровые для теплоснабжения и охлаждения, с резьбовым присоединением, под редуктор или электропривод, давлением 4,0 МПа (40 кгс/см2), серии КШТ 60.100, диаметром 50 мм</v>
      </c>
      <c r="D646" s="36" t="str">
        <f>Source!H289</f>
        <v>шт.</v>
      </c>
      <c r="E646" s="37">
        <f>Source!I289</f>
        <v>12</v>
      </c>
      <c r="F646" s="38">
        <f>Source!AK289</f>
        <v>884.09</v>
      </c>
      <c r="G646" s="39"/>
      <c r="H646" s="40">
        <f>ROUND(Source!CQ289*Source!I289/IF(Source!BC289&lt;&gt; 0, Source!BC289, 1), 2)+ROUND(Source!CR289*Source!I289/IF(Source!BB289&lt;&gt; 0, Source!BB289, 1), 2)+ROUND(Source!CT289*Source!I289/IF(Source!BA289&lt;&gt; 0, Source!BA289, 1), 2)</f>
        <v>10609.08</v>
      </c>
      <c r="I646" s="39"/>
      <c r="J646" s="39">
        <f>IF(Source!BC289&lt;&gt; 0, Source!BC289, 1)</f>
        <v>1</v>
      </c>
      <c r="K646" s="40">
        <f>Source!O289</f>
        <v>10609.08</v>
      </c>
      <c r="L646" s="41"/>
      <c r="S646">
        <f>ROUND((Source!FX289/100)*((ROUND(Source!CT289*Source!I289/IF(Source!BA289&lt;&gt; 0, Source!BA289, 1), 2)+ROUND(Source!CS289*Source!I289/IF(Source!BS289&lt;&gt; 0, Source!BS289, 1), 2))), 2)</f>
        <v>0</v>
      </c>
      <c r="T646">
        <f>Source!X289</f>
        <v>0</v>
      </c>
      <c r="U646">
        <f>ROUND((Source!FY289/100)*((ROUND(Source!CT289*Source!I289/IF(Source!BA289&lt;&gt; 0, Source!BA289, 1), 2)+ROUND(Source!CS289*Source!I289/IF(Source!BS289&lt;&gt; 0, Source!BS289, 1), 2))), 2)</f>
        <v>0</v>
      </c>
      <c r="V646">
        <f>Source!Y289</f>
        <v>0</v>
      </c>
      <c r="Y646">
        <f>IF(Source!BI289=3,H646, 0)</f>
        <v>0</v>
      </c>
    </row>
    <row r="647" spans="1:26" ht="15">
      <c r="G647" s="51">
        <f>ROUND(Source!CQ288*Source!I288/IF(Source!BC288&lt;&gt; 0, Source!BC288, 1), 2)+ROUND(Source!CT288*Source!I288/IF(Source!BA288&lt;&gt; 0, Source!BA288, 1), 2)+ROUND(Source!CR288*Source!I288/IF(Source!BB288&lt;&gt; 0, Source!BB288, 1), 2)+SUM(H643:H646)</f>
        <v>12202.34</v>
      </c>
      <c r="H647" s="51"/>
      <c r="J647" s="51">
        <f>Source!O288+SUM(K643:K646)</f>
        <v>12077.28</v>
      </c>
      <c r="K647" s="51"/>
      <c r="L647" s="32">
        <f>Source!U288</f>
        <v>53.64</v>
      </c>
      <c r="O647" s="31">
        <f>G647</f>
        <v>12202.34</v>
      </c>
      <c r="P647" s="31">
        <f>J647</f>
        <v>12077.28</v>
      </c>
      <c r="Q647" s="31">
        <f>L647</f>
        <v>53.64</v>
      </c>
      <c r="W647">
        <f>IF(Source!BI288&lt;=1,G647, 0)</f>
        <v>0</v>
      </c>
      <c r="X647">
        <f>IF(Source!BI288=2,G647, 0)</f>
        <v>12202.34</v>
      </c>
      <c r="Y647">
        <f>IF(Source!BI288=3,G647, 0)</f>
        <v>0</v>
      </c>
      <c r="Z647">
        <f>IF(Source!BI288=4,G647, 0)</f>
        <v>0</v>
      </c>
    </row>
    <row r="648" spans="1:26" ht="42.75">
      <c r="A648" s="20" t="str">
        <f>Source!E290</f>
        <v>74</v>
      </c>
      <c r="B648" s="21" t="str">
        <f>Source!F290</f>
        <v>16-02-007-6</v>
      </c>
      <c r="C648" s="18" t="str">
        <f>Source!G290</f>
        <v>Установка фланцевых соединений на стальных трубопроводах диаметром 150 мм</v>
      </c>
      <c r="D648" s="23" t="str">
        <f>Source!H290</f>
        <v>1 соединение</v>
      </c>
      <c r="E648" s="22">
        <f>Source!I290</f>
        <v>11</v>
      </c>
      <c r="F648" s="25">
        <f>IF(Source!AK290&lt;&gt; 0, Source!AK290,Source!AL290 + Source!AM290 + Source!AO290)</f>
        <v>245.86</v>
      </c>
      <c r="G648" s="24"/>
      <c r="H648" s="26"/>
      <c r="I648" s="24" t="str">
        <f>Source!BO290</f>
        <v/>
      </c>
      <c r="J648" s="24"/>
      <c r="K648" s="26"/>
      <c r="L648" s="27"/>
      <c r="S648">
        <f>ROUND((Source!FX290/100)*((ROUND(Source!CT290*Source!I290/IF(Source!BA290&lt;&gt; 0, Source!BA290, 1), 2)+ROUND(Source!CS290*Source!I290/IF(Source!BS290&lt;&gt; 0, Source!BS290, 1), 2))), 2)</f>
        <v>342.14</v>
      </c>
      <c r="T648">
        <f>Source!X290</f>
        <v>291.36</v>
      </c>
      <c r="U648">
        <f>ROUND((Source!FY290/100)*((ROUND(Source!CT290*Source!I290/IF(Source!BA290&lt;&gt; 0, Source!BA290, 1), 2)+ROUND(Source!CS290*Source!I290/IF(Source!BS290&lt;&gt; 0, Source!BS290, 1), 2))), 2)</f>
        <v>221.86</v>
      </c>
      <c r="V648">
        <f>Source!Y290</f>
        <v>176.42</v>
      </c>
    </row>
    <row r="649" spans="1:26" ht="14.25">
      <c r="A649" s="20"/>
      <c r="B649" s="21"/>
      <c r="C649" s="18" t="s">
        <v>1284</v>
      </c>
      <c r="D649" s="23"/>
      <c r="E649" s="22"/>
      <c r="F649" s="25">
        <f>Source!AO290</f>
        <v>24.3</v>
      </c>
      <c r="G649" s="24" t="str">
        <f>Source!DG290</f>
        <v/>
      </c>
      <c r="H649" s="26">
        <f>ROUND(Source!CT290*Source!I290/IF(Source!BA290&lt;&gt; 0, Source!BA290, 1), 2)</f>
        <v>267.3</v>
      </c>
      <c r="I649" s="24"/>
      <c r="J649" s="24">
        <f>IF(Source!BA290&lt;&gt; 0, Source!BA290, 1)</f>
        <v>1</v>
      </c>
      <c r="K649" s="26">
        <f>Source!S290</f>
        <v>267.3</v>
      </c>
      <c r="L649" s="27"/>
      <c r="R649">
        <f>H649</f>
        <v>267.3</v>
      </c>
    </row>
    <row r="650" spans="1:26" ht="14.25">
      <c r="A650" s="20"/>
      <c r="B650" s="21"/>
      <c r="C650" s="18" t="s">
        <v>58</v>
      </c>
      <c r="D650" s="23"/>
      <c r="E650" s="22"/>
      <c r="F650" s="25">
        <f>Source!AM290</f>
        <v>13.25</v>
      </c>
      <c r="G650" s="24" t="str">
        <f>Source!DE290</f>
        <v/>
      </c>
      <c r="H650" s="26">
        <f>ROUND(Source!CR290*Source!I290/IF(Source!BB290&lt;&gt; 0, Source!BB290, 1), 2)</f>
        <v>145.75</v>
      </c>
      <c r="I650" s="24"/>
      <c r="J650" s="24">
        <f>IF(Source!BB290&lt;&gt; 0, Source!BB290, 1)</f>
        <v>1</v>
      </c>
      <c r="K650" s="26">
        <f>Source!Q290</f>
        <v>145.75</v>
      </c>
      <c r="L650" s="27"/>
    </row>
    <row r="651" spans="1:26" ht="14.25">
      <c r="A651" s="20"/>
      <c r="B651" s="21"/>
      <c r="C651" s="18" t="s">
        <v>1286</v>
      </c>
      <c r="D651" s="23"/>
      <c r="E651" s="22"/>
      <c r="F651" s="25">
        <f>Source!AL290</f>
        <v>208.31</v>
      </c>
      <c r="G651" s="24" t="str">
        <f>Source!DD290</f>
        <v/>
      </c>
      <c r="H651" s="26">
        <f>ROUND(Source!CQ290*Source!I290/IF(Source!BC290&lt;&gt; 0, Source!BC290, 1), 2)</f>
        <v>2291.41</v>
      </c>
      <c r="I651" s="24"/>
      <c r="J651" s="24">
        <f>IF(Source!BC290&lt;&gt; 0, Source!BC290, 1)</f>
        <v>1</v>
      </c>
      <c r="K651" s="26">
        <f>Source!P290</f>
        <v>2291.41</v>
      </c>
      <c r="L651" s="27"/>
    </row>
    <row r="652" spans="1:26" ht="14.25">
      <c r="A652" s="20"/>
      <c r="B652" s="21"/>
      <c r="C652" s="18" t="s">
        <v>1287</v>
      </c>
      <c r="D652" s="23" t="s">
        <v>1288</v>
      </c>
      <c r="E652" s="22">
        <f>Source!BZ290</f>
        <v>128</v>
      </c>
      <c r="F652" s="28"/>
      <c r="G652" s="24"/>
      <c r="H652" s="26">
        <f>SUM(S648:S655)</f>
        <v>342.14</v>
      </c>
      <c r="I652" s="29" t="str">
        <f>CONCATENATE(Source!FX290, Source!FV290, "=")</f>
        <v>128*0,85=</v>
      </c>
      <c r="J652" s="18">
        <f>Source!AT290</f>
        <v>109</v>
      </c>
      <c r="K652" s="26">
        <f>SUM(T648:T655)</f>
        <v>291.36</v>
      </c>
      <c r="L652" s="27"/>
    </row>
    <row r="653" spans="1:26" ht="14.25">
      <c r="A653" s="20"/>
      <c r="B653" s="21"/>
      <c r="C653" s="18" t="s">
        <v>1289</v>
      </c>
      <c r="D653" s="23" t="s">
        <v>1288</v>
      </c>
      <c r="E653" s="22">
        <f>Source!CA290</f>
        <v>83</v>
      </c>
      <c r="F653" s="28"/>
      <c r="G653" s="24"/>
      <c r="H653" s="26">
        <f>SUM(U648:U655)</f>
        <v>221.86</v>
      </c>
      <c r="I653" s="29" t="str">
        <f>CONCATENATE(Source!FY290, Source!FW290, "=")</f>
        <v>83*0,8=</v>
      </c>
      <c r="J653" s="18">
        <f>Source!AU290</f>
        <v>66</v>
      </c>
      <c r="K653" s="26">
        <f>SUM(V648:V655)</f>
        <v>176.42</v>
      </c>
      <c r="L653" s="27"/>
    </row>
    <row r="654" spans="1:26" ht="14.25">
      <c r="A654" s="20"/>
      <c r="B654" s="21"/>
      <c r="C654" s="18" t="s">
        <v>1290</v>
      </c>
      <c r="D654" s="23" t="s">
        <v>1291</v>
      </c>
      <c r="E654" s="22">
        <f>Source!AQ290</f>
        <v>2.4500000000000002</v>
      </c>
      <c r="F654" s="25"/>
      <c r="G654" s="24" t="str">
        <f>Source!DI290</f>
        <v/>
      </c>
      <c r="H654" s="26"/>
      <c r="I654" s="24"/>
      <c r="J654" s="24"/>
      <c r="K654" s="26"/>
      <c r="L654" s="30">
        <f>Source!U290</f>
        <v>26.950000000000003</v>
      </c>
    </row>
    <row r="655" spans="1:26" ht="57">
      <c r="A655" s="33" t="str">
        <f>Source!E291</f>
        <v>74,1</v>
      </c>
      <c r="B655" s="34" t="str">
        <f>Source!F291</f>
        <v>507-1266</v>
      </c>
      <c r="C655" s="35" t="str">
        <f>Source!G291</f>
        <v>Фланцы стальные плоские приварные из стали 12Х18Н9Т, давлением 0,1 и 0,25 МПа (1 и 2,5 кгс/см2), диаметром 150 мм</v>
      </c>
      <c r="D655" s="36" t="str">
        <f>Source!H291</f>
        <v>шт.</v>
      </c>
      <c r="E655" s="37">
        <f>Source!I291</f>
        <v>22</v>
      </c>
      <c r="F655" s="38">
        <f>Source!AK291</f>
        <v>633.87</v>
      </c>
      <c r="G655" s="39"/>
      <c r="H655" s="40">
        <f>ROUND(Source!CQ291*Source!I291/IF(Source!BC291&lt;&gt; 0, Source!BC291, 1), 2)+ROUND(Source!CR291*Source!I291/IF(Source!BB291&lt;&gt; 0, Source!BB291, 1), 2)+ROUND(Source!CT291*Source!I291/IF(Source!BA291&lt;&gt; 0, Source!BA291, 1), 2)</f>
        <v>13945.14</v>
      </c>
      <c r="I655" s="39"/>
      <c r="J655" s="39">
        <f>IF(Source!BC291&lt;&gt; 0, Source!BC291, 1)</f>
        <v>1</v>
      </c>
      <c r="K655" s="40">
        <f>Source!O291</f>
        <v>13945.14</v>
      </c>
      <c r="L655" s="41"/>
      <c r="S655">
        <f>ROUND((Source!FX291/100)*((ROUND(Source!CT291*Source!I291/IF(Source!BA291&lt;&gt; 0, Source!BA291, 1), 2)+ROUND(Source!CS291*Source!I291/IF(Source!BS291&lt;&gt; 0, Source!BS291, 1), 2))), 2)</f>
        <v>0</v>
      </c>
      <c r="T655">
        <f>Source!X291</f>
        <v>0</v>
      </c>
      <c r="U655">
        <f>ROUND((Source!FY291/100)*((ROUND(Source!CT291*Source!I291/IF(Source!BA291&lt;&gt; 0, Source!BA291, 1), 2)+ROUND(Source!CS291*Source!I291/IF(Source!BS291&lt;&gt; 0, Source!BS291, 1), 2))), 2)</f>
        <v>0</v>
      </c>
      <c r="V655">
        <f>Source!Y291</f>
        <v>0</v>
      </c>
      <c r="Y655">
        <f>IF(Source!BI291=3,H655, 0)</f>
        <v>0</v>
      </c>
    </row>
    <row r="656" spans="1:26" ht="15">
      <c r="G656" s="51">
        <f>ROUND(Source!CQ290*Source!I290/IF(Source!BC290&lt;&gt; 0, Source!BC290, 1), 2)+ROUND(Source!CT290*Source!I290/IF(Source!BA290&lt;&gt; 0, Source!BA290, 1), 2)+ROUND(Source!CR290*Source!I290/IF(Source!BB290&lt;&gt; 0, Source!BB290, 1), 2)+SUM(H652:H655)</f>
        <v>17213.599999999999</v>
      </c>
      <c r="H656" s="51"/>
      <c r="J656" s="51">
        <f>Source!O290+SUM(K652:K655)</f>
        <v>17117.38</v>
      </c>
      <c r="K656" s="51"/>
      <c r="L656" s="32">
        <f>Source!U290</f>
        <v>26.950000000000003</v>
      </c>
      <c r="O656" s="31">
        <f>G656</f>
        <v>17213.599999999999</v>
      </c>
      <c r="P656" s="31">
        <f>J656</f>
        <v>17117.38</v>
      </c>
      <c r="Q656" s="31">
        <f>L656</f>
        <v>26.950000000000003</v>
      </c>
      <c r="W656">
        <f>IF(Source!BI290&lt;=1,G656, 0)</f>
        <v>17213.599999999999</v>
      </c>
      <c r="X656">
        <f>IF(Source!BI290=2,G656, 0)</f>
        <v>0</v>
      </c>
      <c r="Y656">
        <f>IF(Source!BI290=3,G656, 0)</f>
        <v>0</v>
      </c>
      <c r="Z656">
        <f>IF(Source!BI290=4,G656, 0)</f>
        <v>0</v>
      </c>
    </row>
    <row r="657" spans="1:26" ht="57">
      <c r="A657" s="20" t="str">
        <f>Source!E292</f>
        <v>75</v>
      </c>
      <c r="B657" s="21" t="str">
        <f>Source!F292</f>
        <v>16-05-001-5</v>
      </c>
      <c r="C657" s="18" t="str">
        <f>Source!G292</f>
        <v>Установка вентилей, задвижек, затворов, клапанов обратных, кранов проходных на трубопроводах из стальных труб диаметром до 150 мм</v>
      </c>
      <c r="D657" s="23" t="str">
        <f>Source!H292</f>
        <v>1  ШТ.</v>
      </c>
      <c r="E657" s="22">
        <f>Source!I292</f>
        <v>8</v>
      </c>
      <c r="F657" s="25">
        <f>IF(Source!AK292&lt;&gt; 0, Source!AK292,Source!AL292 + Source!AM292 + Source!AO292)</f>
        <v>316.35000000000002</v>
      </c>
      <c r="G657" s="24"/>
      <c r="H657" s="26"/>
      <c r="I657" s="24" t="str">
        <f>Source!BO292</f>
        <v/>
      </c>
      <c r="J657" s="24"/>
      <c r="K657" s="26"/>
      <c r="L657" s="27"/>
      <c r="S657">
        <f>ROUND((Source!FX292/100)*((ROUND(Source!CT292*Source!I292/IF(Source!BA292&lt;&gt; 0, Source!BA292, 1), 2)+ROUND(Source!CS292*Source!I292/IF(Source!BS292&lt;&gt; 0, Source!BS292, 1), 2))), 2)</f>
        <v>629.66</v>
      </c>
      <c r="T657">
        <f>Source!X292</f>
        <v>536.19000000000005</v>
      </c>
      <c r="U657">
        <f>ROUND((Source!FY292/100)*((ROUND(Source!CT292*Source!I292/IF(Source!BA292&lt;&gt; 0, Source!BA292, 1), 2)+ROUND(Source!CS292*Source!I292/IF(Source!BS292&lt;&gt; 0, Source!BS292, 1), 2))), 2)</f>
        <v>408.29</v>
      </c>
      <c r="V657">
        <f>Source!Y292</f>
        <v>324.67</v>
      </c>
    </row>
    <row r="658" spans="1:26" ht="14.25">
      <c r="A658" s="20"/>
      <c r="B658" s="21"/>
      <c r="C658" s="18" t="s">
        <v>1284</v>
      </c>
      <c r="D658" s="23"/>
      <c r="E658" s="22"/>
      <c r="F658" s="25">
        <f>Source!AO292</f>
        <v>60.95</v>
      </c>
      <c r="G658" s="24" t="str">
        <f>Source!DG292</f>
        <v/>
      </c>
      <c r="H658" s="26">
        <f>ROUND(Source!CT292*Source!I292/IF(Source!BA292&lt;&gt; 0, Source!BA292, 1), 2)</f>
        <v>487.6</v>
      </c>
      <c r="I658" s="24"/>
      <c r="J658" s="24">
        <f>IF(Source!BA292&lt;&gt; 0, Source!BA292, 1)</f>
        <v>1</v>
      </c>
      <c r="K658" s="26">
        <f>Source!S292</f>
        <v>487.6</v>
      </c>
      <c r="L658" s="27"/>
      <c r="R658">
        <f>H658</f>
        <v>487.6</v>
      </c>
    </row>
    <row r="659" spans="1:26" ht="14.25">
      <c r="A659" s="20"/>
      <c r="B659" s="21"/>
      <c r="C659" s="18" t="s">
        <v>58</v>
      </c>
      <c r="D659" s="23"/>
      <c r="E659" s="22"/>
      <c r="F659" s="25">
        <f>Source!AM292</f>
        <v>15.29</v>
      </c>
      <c r="G659" s="24" t="str">
        <f>Source!DE292</f>
        <v/>
      </c>
      <c r="H659" s="26">
        <f>ROUND(Source!CR292*Source!I292/IF(Source!BB292&lt;&gt; 0, Source!BB292, 1), 2)</f>
        <v>122.32</v>
      </c>
      <c r="I659" s="24"/>
      <c r="J659" s="24">
        <f>IF(Source!BB292&lt;&gt; 0, Source!BB292, 1)</f>
        <v>1</v>
      </c>
      <c r="K659" s="26">
        <f>Source!Q292</f>
        <v>122.32</v>
      </c>
      <c r="L659" s="27"/>
    </row>
    <row r="660" spans="1:26" ht="14.25">
      <c r="A660" s="20"/>
      <c r="B660" s="21"/>
      <c r="C660" s="18" t="s">
        <v>1285</v>
      </c>
      <c r="D660" s="23"/>
      <c r="E660" s="22"/>
      <c r="F660" s="25">
        <f>Source!AN292</f>
        <v>0.54</v>
      </c>
      <c r="G660" s="24" t="str">
        <f>Source!DF292</f>
        <v/>
      </c>
      <c r="H660" s="26">
        <f>ROUND(Source!CS292*Source!I292/IF(Source!BS292&lt;&gt; 0, Source!BS292, 1), 2)</f>
        <v>4.32</v>
      </c>
      <c r="I660" s="24"/>
      <c r="J660" s="24">
        <f>IF(Source!BS292&lt;&gt; 0, Source!BS292, 1)</f>
        <v>1</v>
      </c>
      <c r="K660" s="26">
        <f>Source!R292</f>
        <v>4.32</v>
      </c>
      <c r="L660" s="27"/>
      <c r="R660">
        <f>H660</f>
        <v>4.32</v>
      </c>
    </row>
    <row r="661" spans="1:26" ht="14.25">
      <c r="A661" s="20"/>
      <c r="B661" s="21"/>
      <c r="C661" s="18" t="s">
        <v>1286</v>
      </c>
      <c r="D661" s="23"/>
      <c r="E661" s="22"/>
      <c r="F661" s="25">
        <f>Source!AL292</f>
        <v>240.11</v>
      </c>
      <c r="G661" s="24" t="str">
        <f>Source!DD292</f>
        <v/>
      </c>
      <c r="H661" s="26">
        <f>ROUND(Source!CQ292*Source!I292/IF(Source!BC292&lt;&gt; 0, Source!BC292, 1), 2)</f>
        <v>1920.88</v>
      </c>
      <c r="I661" s="24"/>
      <c r="J661" s="24">
        <f>IF(Source!BC292&lt;&gt; 0, Source!BC292, 1)</f>
        <v>1</v>
      </c>
      <c r="K661" s="26">
        <f>Source!P292</f>
        <v>1920.88</v>
      </c>
      <c r="L661" s="27"/>
    </row>
    <row r="662" spans="1:26" ht="14.25">
      <c r="A662" s="20"/>
      <c r="B662" s="21"/>
      <c r="C662" s="18" t="s">
        <v>1287</v>
      </c>
      <c r="D662" s="23" t="s">
        <v>1288</v>
      </c>
      <c r="E662" s="22">
        <f>Source!BZ292</f>
        <v>128</v>
      </c>
      <c r="F662" s="28"/>
      <c r="G662" s="24"/>
      <c r="H662" s="26">
        <f>SUM(S657:S668)</f>
        <v>629.66</v>
      </c>
      <c r="I662" s="29" t="str">
        <f>CONCATENATE(Source!FX292, Source!FV292, "=")</f>
        <v>128*0,85=</v>
      </c>
      <c r="J662" s="18">
        <f>Source!AT292</f>
        <v>109</v>
      </c>
      <c r="K662" s="26">
        <f>SUM(T657:T668)</f>
        <v>536.19000000000005</v>
      </c>
      <c r="L662" s="27"/>
    </row>
    <row r="663" spans="1:26" ht="14.25">
      <c r="A663" s="20"/>
      <c r="B663" s="21"/>
      <c r="C663" s="18" t="s">
        <v>1289</v>
      </c>
      <c r="D663" s="23" t="s">
        <v>1288</v>
      </c>
      <c r="E663" s="22">
        <f>Source!CA292</f>
        <v>83</v>
      </c>
      <c r="F663" s="28"/>
      <c r="G663" s="24"/>
      <c r="H663" s="26">
        <f>SUM(U657:U668)</f>
        <v>408.29</v>
      </c>
      <c r="I663" s="29" t="str">
        <f>CONCATENATE(Source!FY292, Source!FW292, "=")</f>
        <v>83*0,8=</v>
      </c>
      <c r="J663" s="18">
        <f>Source!AU292</f>
        <v>66</v>
      </c>
      <c r="K663" s="26">
        <f>SUM(V657:V668)</f>
        <v>324.67</v>
      </c>
      <c r="L663" s="27"/>
    </row>
    <row r="664" spans="1:26" ht="14.25">
      <c r="A664" s="20"/>
      <c r="B664" s="21"/>
      <c r="C664" s="18" t="s">
        <v>1290</v>
      </c>
      <c r="D664" s="23" t="s">
        <v>1291</v>
      </c>
      <c r="E664" s="22">
        <f>Source!AQ292</f>
        <v>6.72</v>
      </c>
      <c r="F664" s="25"/>
      <c r="G664" s="24" t="str">
        <f>Source!DI292</f>
        <v/>
      </c>
      <c r="H664" s="26"/>
      <c r="I664" s="24"/>
      <c r="J664" s="24"/>
      <c r="K664" s="26"/>
      <c r="L664" s="30">
        <f>Source!U292</f>
        <v>53.76</v>
      </c>
    </row>
    <row r="665" spans="1:26" ht="42.75">
      <c r="A665" s="20" t="str">
        <f>Source!E293</f>
        <v>75,1</v>
      </c>
      <c r="B665" s="21" t="str">
        <f>Source!F293</f>
        <v>301-6603</v>
      </c>
      <c r="C665" s="18" t="str">
        <f>Source!G293</f>
        <v>Затвор дисковый поворотный межфланцевый чугунный, диаметром 150 мм</v>
      </c>
      <c r="D665" s="23" t="str">
        <f>Source!H293</f>
        <v>шт.</v>
      </c>
      <c r="E665" s="22">
        <f>Source!I293</f>
        <v>6</v>
      </c>
      <c r="F665" s="25">
        <f>Source!AK293</f>
        <v>1097.3</v>
      </c>
      <c r="G665" s="24"/>
      <c r="H665" s="26">
        <f>ROUND(Source!CQ293*Source!I293/IF(Source!BC293&lt;&gt; 0, Source!BC293, 1), 2)+ROUND(Source!CR293*Source!I293/IF(Source!BB293&lt;&gt; 0, Source!BB293, 1), 2)+ROUND(Source!CT293*Source!I293/IF(Source!BA293&lt;&gt; 0, Source!BA293, 1), 2)</f>
        <v>6583.8</v>
      </c>
      <c r="I665" s="24"/>
      <c r="J665" s="24">
        <f>IF(Source!BC293&lt;&gt; 0, Source!BC293, 1)</f>
        <v>1</v>
      </c>
      <c r="K665" s="26">
        <f>Source!O293</f>
        <v>6583.8</v>
      </c>
      <c r="L665" s="27"/>
      <c r="S665">
        <f>ROUND((Source!FX293/100)*((ROUND(Source!CT293*Source!I293/IF(Source!BA293&lt;&gt; 0, Source!BA293, 1), 2)+ROUND(Source!CS293*Source!I293/IF(Source!BS293&lt;&gt; 0, Source!BS293, 1), 2))), 2)</f>
        <v>0</v>
      </c>
      <c r="T665">
        <f>Source!X293</f>
        <v>0</v>
      </c>
      <c r="U665">
        <f>ROUND((Source!FY293/100)*((ROUND(Source!CT293*Source!I293/IF(Source!BA293&lt;&gt; 0, Source!BA293, 1), 2)+ROUND(Source!CS293*Source!I293/IF(Source!BS293&lt;&gt; 0, Source!BS293, 1), 2))), 2)</f>
        <v>0</v>
      </c>
      <c r="V665">
        <f>Source!Y293</f>
        <v>0</v>
      </c>
      <c r="Y665">
        <f>IF(Source!BI293=3,H665, 0)</f>
        <v>0</v>
      </c>
    </row>
    <row r="666" spans="1:26" ht="42.75">
      <c r="A666" s="20" t="str">
        <f>Source!E294</f>
        <v>75,2</v>
      </c>
      <c r="B666" s="21" t="str">
        <f>Source!F294</f>
        <v>301-7381</v>
      </c>
      <c r="C666" s="18" t="str">
        <f>Source!G294</f>
        <v>Клапан обратный межфланцевый двухстворчатый CV-16 диаметром 150 мм</v>
      </c>
      <c r="D666" s="23" t="str">
        <f>Source!H294</f>
        <v>шт.</v>
      </c>
      <c r="E666" s="22">
        <f>Source!I294</f>
        <v>1</v>
      </c>
      <c r="F666" s="25">
        <f>Source!AK294</f>
        <v>1229.26</v>
      </c>
      <c r="G666" s="24"/>
      <c r="H666" s="26">
        <f>ROUND(Source!CQ294*Source!I294/IF(Source!BC294&lt;&gt; 0, Source!BC294, 1), 2)+ROUND(Source!CR294*Source!I294/IF(Source!BB294&lt;&gt; 0, Source!BB294, 1), 2)+ROUND(Source!CT294*Source!I294/IF(Source!BA294&lt;&gt; 0, Source!BA294, 1), 2)</f>
        <v>1229.26</v>
      </c>
      <c r="I666" s="24"/>
      <c r="J666" s="24">
        <f>IF(Source!BC294&lt;&gt; 0, Source!BC294, 1)</f>
        <v>1</v>
      </c>
      <c r="K666" s="26">
        <f>Source!O294</f>
        <v>1229.26</v>
      </c>
      <c r="L666" s="27"/>
      <c r="S666">
        <f>ROUND((Source!FX294/100)*((ROUND(Source!CT294*Source!I294/IF(Source!BA294&lt;&gt; 0, Source!BA294, 1), 2)+ROUND(Source!CS294*Source!I294/IF(Source!BS294&lt;&gt; 0, Source!BS294, 1), 2))), 2)</f>
        <v>0</v>
      </c>
      <c r="T666">
        <f>Source!X294</f>
        <v>0</v>
      </c>
      <c r="U666">
        <f>ROUND((Source!FY294/100)*((ROUND(Source!CT294*Source!I294/IF(Source!BA294&lt;&gt; 0, Source!BA294, 1), 2)+ROUND(Source!CS294*Source!I294/IF(Source!BS294&lt;&gt; 0, Source!BS294, 1), 2))), 2)</f>
        <v>0</v>
      </c>
      <c r="V666">
        <f>Source!Y294</f>
        <v>0</v>
      </c>
      <c r="Y666">
        <f>IF(Source!BI294=3,H666, 0)</f>
        <v>0</v>
      </c>
    </row>
    <row r="667" spans="1:26" ht="71.25">
      <c r="A667" s="20" t="str">
        <f>Source!E295</f>
        <v>75,3</v>
      </c>
      <c r="B667" s="21" t="str">
        <f>Source!F295</f>
        <v>301-6954</v>
      </c>
      <c r="C667" s="18" t="str">
        <f>Source!G295</f>
        <v>Фильтры фланцевые чугунные сетчатые, с магнитной вставкой и сливной пробкой, с фланцевым присоединением, давлением 1,6 МПа (16 кгс/см2), диаметром 150 мм</v>
      </c>
      <c r="D667" s="23" t="str">
        <f>Source!H295</f>
        <v>шт.</v>
      </c>
      <c r="E667" s="22">
        <f>Source!I295</f>
        <v>1</v>
      </c>
      <c r="F667" s="25">
        <f>Source!AK295</f>
        <v>5142.29</v>
      </c>
      <c r="G667" s="24"/>
      <c r="H667" s="26">
        <f>ROUND(Source!CQ295*Source!I295/IF(Source!BC295&lt;&gt; 0, Source!BC295, 1), 2)+ROUND(Source!CR295*Source!I295/IF(Source!BB295&lt;&gt; 0, Source!BB295, 1), 2)+ROUND(Source!CT295*Source!I295/IF(Source!BA295&lt;&gt; 0, Source!BA295, 1), 2)</f>
        <v>5142.29</v>
      </c>
      <c r="I667" s="24"/>
      <c r="J667" s="24">
        <f>IF(Source!BC295&lt;&gt; 0, Source!BC295, 1)</f>
        <v>1</v>
      </c>
      <c r="K667" s="26">
        <f>Source!O295</f>
        <v>5142.29</v>
      </c>
      <c r="L667" s="27"/>
      <c r="S667">
        <f>ROUND((Source!FX295/100)*((ROUND(Source!CT295*Source!I295/IF(Source!BA295&lt;&gt; 0, Source!BA295, 1), 2)+ROUND(Source!CS295*Source!I295/IF(Source!BS295&lt;&gt; 0, Source!BS295, 1), 2))), 2)</f>
        <v>0</v>
      </c>
      <c r="T667">
        <f>Source!X295</f>
        <v>0</v>
      </c>
      <c r="U667">
        <f>ROUND((Source!FY295/100)*((ROUND(Source!CT295*Source!I295/IF(Source!BA295&lt;&gt; 0, Source!BA295, 1), 2)+ROUND(Source!CS295*Source!I295/IF(Source!BS295&lt;&gt; 0, Source!BS295, 1), 2))), 2)</f>
        <v>0</v>
      </c>
      <c r="V667">
        <f>Source!Y295</f>
        <v>0</v>
      </c>
      <c r="Y667">
        <f>IF(Source!BI295=3,H667, 0)</f>
        <v>0</v>
      </c>
    </row>
    <row r="668" spans="1:26" ht="28.5">
      <c r="A668" s="33" t="str">
        <f>Source!E296</f>
        <v>75,4</v>
      </c>
      <c r="B668" s="34" t="str">
        <f>Source!F296</f>
        <v>301-3028</v>
      </c>
      <c r="C668" s="35" t="str">
        <f>Source!G296</f>
        <v>Компенсатор резиновый антивибрационный диаметром 150 мм</v>
      </c>
      <c r="D668" s="36" t="str">
        <f>Source!H296</f>
        <v>шт.</v>
      </c>
      <c r="E668" s="37">
        <f>Source!I296</f>
        <v>4</v>
      </c>
      <c r="F668" s="38">
        <f>Source!AK296</f>
        <v>1032.7</v>
      </c>
      <c r="G668" s="39"/>
      <c r="H668" s="40">
        <f>ROUND(Source!CQ296*Source!I296/IF(Source!BC296&lt;&gt; 0, Source!BC296, 1), 2)+ROUND(Source!CR296*Source!I296/IF(Source!BB296&lt;&gt; 0, Source!BB296, 1), 2)+ROUND(Source!CT296*Source!I296/IF(Source!BA296&lt;&gt; 0, Source!BA296, 1), 2)</f>
        <v>4130.8</v>
      </c>
      <c r="I668" s="39"/>
      <c r="J668" s="39">
        <f>IF(Source!BC296&lt;&gt; 0, Source!BC296, 1)</f>
        <v>1</v>
      </c>
      <c r="K668" s="40">
        <f>Source!O296</f>
        <v>4130.8</v>
      </c>
      <c r="L668" s="41"/>
      <c r="S668">
        <f>ROUND((Source!FX296/100)*((ROUND(Source!CT296*Source!I296/IF(Source!BA296&lt;&gt; 0, Source!BA296, 1), 2)+ROUND(Source!CS296*Source!I296/IF(Source!BS296&lt;&gt; 0, Source!BS296, 1), 2))), 2)</f>
        <v>0</v>
      </c>
      <c r="T668">
        <f>Source!X296</f>
        <v>0</v>
      </c>
      <c r="U668">
        <f>ROUND((Source!FY296/100)*((ROUND(Source!CT296*Source!I296/IF(Source!BA296&lt;&gt; 0, Source!BA296, 1), 2)+ROUND(Source!CS296*Source!I296/IF(Source!BS296&lt;&gt; 0, Source!BS296, 1), 2))), 2)</f>
        <v>0</v>
      </c>
      <c r="V668">
        <f>Source!Y296</f>
        <v>0</v>
      </c>
      <c r="Y668">
        <f>IF(Source!BI296=3,H668, 0)</f>
        <v>0</v>
      </c>
    </row>
    <row r="669" spans="1:26" ht="15">
      <c r="G669" s="51">
        <f>ROUND(Source!CQ292*Source!I292/IF(Source!BC292&lt;&gt; 0, Source!BC292, 1), 2)+ROUND(Source!CT292*Source!I292/IF(Source!BA292&lt;&gt; 0, Source!BA292, 1), 2)+ROUND(Source!CR292*Source!I292/IF(Source!BB292&lt;&gt; 0, Source!BB292, 1), 2)+SUM(H662:H668)</f>
        <v>20654.899999999998</v>
      </c>
      <c r="H669" s="51"/>
      <c r="J669" s="51">
        <f>Source!O292+SUM(K662:K668)</f>
        <v>20477.809999999998</v>
      </c>
      <c r="K669" s="51"/>
      <c r="L669" s="32">
        <f>Source!U292</f>
        <v>53.76</v>
      </c>
      <c r="O669" s="31">
        <f>G669</f>
        <v>20654.899999999998</v>
      </c>
      <c r="P669" s="31">
        <f>J669</f>
        <v>20477.809999999998</v>
      </c>
      <c r="Q669" s="31">
        <f>L669</f>
        <v>53.76</v>
      </c>
      <c r="W669">
        <f>IF(Source!BI292&lt;=1,G669, 0)</f>
        <v>20654.899999999998</v>
      </c>
      <c r="X669">
        <f>IF(Source!BI292=2,G669, 0)</f>
        <v>0</v>
      </c>
      <c r="Y669">
        <f>IF(Source!BI292=3,G669, 0)</f>
        <v>0</v>
      </c>
      <c r="Z669">
        <f>IF(Source!BI292=4,G669, 0)</f>
        <v>0</v>
      </c>
    </row>
    <row r="670" spans="1:26" ht="57">
      <c r="A670" s="20" t="str">
        <f>Source!E297</f>
        <v>76</v>
      </c>
      <c r="B670" s="21" t="str">
        <f>Source!F297</f>
        <v>22-02-008-6</v>
      </c>
      <c r="C670" s="18" t="str">
        <f>Source!G297</f>
        <v>Нанесение нормальной антикоррозионной изоляции из полимерных липких лент на стальные трубопроводы диаметром 200 мм</v>
      </c>
      <c r="D670" s="23" t="str">
        <f>Source!H297</f>
        <v>1 км трубопровода</v>
      </c>
      <c r="E670" s="22">
        <f>Source!I297</f>
        <v>0.17</v>
      </c>
      <c r="F670" s="25">
        <f>IF(Source!AK297&lt;&gt; 0, Source!AK297,Source!AL297 + Source!AM297 + Source!AO297)</f>
        <v>55943.3</v>
      </c>
      <c r="G670" s="24"/>
      <c r="H670" s="26"/>
      <c r="I670" s="24" t="str">
        <f>Source!BO297</f>
        <v/>
      </c>
      <c r="J670" s="24"/>
      <c r="K670" s="26"/>
      <c r="L670" s="27"/>
      <c r="S670">
        <f>ROUND((Source!FX297/100)*((ROUND(Source!CT297*Source!I297/IF(Source!BA297&lt;&gt; 0, Source!BA297, 1), 2)+ROUND(Source!CS297*Source!I297/IF(Source!BS297&lt;&gt; 0, Source!BS297, 1), 2))), 2)</f>
        <v>533.42999999999995</v>
      </c>
      <c r="T670">
        <f>Source!X297</f>
        <v>455.47</v>
      </c>
      <c r="U670">
        <f>ROUND((Source!FY297/100)*((ROUND(Source!CT297*Source!I297/IF(Source!BA297&lt;&gt; 0, Source!BA297, 1), 2)+ROUND(Source!CS297*Source!I297/IF(Source!BS297&lt;&gt; 0, Source!BS297, 1), 2))), 2)</f>
        <v>365.19</v>
      </c>
      <c r="V670">
        <f>Source!Y297</f>
        <v>291.33</v>
      </c>
    </row>
    <row r="671" spans="1:26" ht="14.25">
      <c r="A671" s="20"/>
      <c r="B671" s="21"/>
      <c r="C671" s="18" t="s">
        <v>1284</v>
      </c>
      <c r="D671" s="23"/>
      <c r="E671" s="22"/>
      <c r="F671" s="25">
        <f>Source!AO297</f>
        <v>492.03</v>
      </c>
      <c r="G671" s="24" t="str">
        <f>Source!DG297</f>
        <v/>
      </c>
      <c r="H671" s="26">
        <f>ROUND(Source!CT297*Source!I297/IF(Source!BA297&lt;&gt; 0, Source!BA297, 1), 2)</f>
        <v>83.65</v>
      </c>
      <c r="I671" s="24"/>
      <c r="J671" s="24">
        <f>IF(Source!BA297&lt;&gt; 0, Source!BA297, 1)</f>
        <v>1</v>
      </c>
      <c r="K671" s="26">
        <f>Source!S297</f>
        <v>83.65</v>
      </c>
      <c r="L671" s="27"/>
      <c r="R671">
        <f>H671</f>
        <v>83.65</v>
      </c>
    </row>
    <row r="672" spans="1:26" ht="14.25">
      <c r="A672" s="20"/>
      <c r="B672" s="21"/>
      <c r="C672" s="18" t="s">
        <v>58</v>
      </c>
      <c r="D672" s="23"/>
      <c r="E672" s="22"/>
      <c r="F672" s="25">
        <f>Source!AM297</f>
        <v>25549.439999999999</v>
      </c>
      <c r="G672" s="24" t="str">
        <f>Source!DE297</f>
        <v/>
      </c>
      <c r="H672" s="26">
        <f>ROUND(Source!CR297*Source!I297/IF(Source!BB297&lt;&gt; 0, Source!BB297, 1), 2)</f>
        <v>4343.3999999999996</v>
      </c>
      <c r="I672" s="24"/>
      <c r="J672" s="24">
        <f>IF(Source!BB297&lt;&gt; 0, Source!BB297, 1)</f>
        <v>1</v>
      </c>
      <c r="K672" s="26">
        <f>Source!Q297</f>
        <v>4343.3999999999996</v>
      </c>
      <c r="L672" s="27"/>
    </row>
    <row r="673" spans="1:26" ht="14.25">
      <c r="A673" s="20"/>
      <c r="B673" s="21"/>
      <c r="C673" s="18" t="s">
        <v>1285</v>
      </c>
      <c r="D673" s="23"/>
      <c r="E673" s="22"/>
      <c r="F673" s="25">
        <f>Source!AN297</f>
        <v>1921.64</v>
      </c>
      <c r="G673" s="24" t="str">
        <f>Source!DF297</f>
        <v/>
      </c>
      <c r="H673" s="26">
        <f>ROUND(Source!CS297*Source!I297/IF(Source!BS297&lt;&gt; 0, Source!BS297, 1), 2)</f>
        <v>326.68</v>
      </c>
      <c r="I673" s="24"/>
      <c r="J673" s="24">
        <f>IF(Source!BS297&lt;&gt; 0, Source!BS297, 1)</f>
        <v>1</v>
      </c>
      <c r="K673" s="26">
        <f>Source!R297</f>
        <v>326.68</v>
      </c>
      <c r="L673" s="27"/>
      <c r="R673">
        <f>H673</f>
        <v>326.68</v>
      </c>
    </row>
    <row r="674" spans="1:26" ht="14.25">
      <c r="A674" s="20"/>
      <c r="B674" s="21"/>
      <c r="C674" s="18" t="s">
        <v>1286</v>
      </c>
      <c r="D674" s="23"/>
      <c r="E674" s="22"/>
      <c r="F674" s="25">
        <f>Source!AL297</f>
        <v>29901.83</v>
      </c>
      <c r="G674" s="24" t="str">
        <f>Source!DD297</f>
        <v/>
      </c>
      <c r="H674" s="26">
        <f>ROUND(Source!CQ297*Source!I297/IF(Source!BC297&lt;&gt; 0, Source!BC297, 1), 2)</f>
        <v>5083.3100000000004</v>
      </c>
      <c r="I674" s="24"/>
      <c r="J674" s="24">
        <f>IF(Source!BC297&lt;&gt; 0, Source!BC297, 1)</f>
        <v>1</v>
      </c>
      <c r="K674" s="26">
        <f>Source!P297</f>
        <v>5083.3100000000004</v>
      </c>
      <c r="L674" s="27"/>
    </row>
    <row r="675" spans="1:26" ht="14.25">
      <c r="A675" s="20"/>
      <c r="B675" s="21"/>
      <c r="C675" s="18" t="s">
        <v>1287</v>
      </c>
      <c r="D675" s="23" t="s">
        <v>1288</v>
      </c>
      <c r="E675" s="22">
        <f>Source!BZ297</f>
        <v>130</v>
      </c>
      <c r="F675" s="28"/>
      <c r="G675" s="24"/>
      <c r="H675" s="26">
        <f>SUM(S670:S678)</f>
        <v>533.42999999999995</v>
      </c>
      <c r="I675" s="29" t="str">
        <f>CONCATENATE(Source!FX297, Source!FV297, "=")</f>
        <v>130*0,85=</v>
      </c>
      <c r="J675" s="18">
        <f>Source!AT297</f>
        <v>111</v>
      </c>
      <c r="K675" s="26">
        <f>SUM(T670:T678)</f>
        <v>455.47</v>
      </c>
      <c r="L675" s="27"/>
    </row>
    <row r="676" spans="1:26" ht="14.25">
      <c r="A676" s="20"/>
      <c r="B676" s="21"/>
      <c r="C676" s="18" t="s">
        <v>1289</v>
      </c>
      <c r="D676" s="23" t="s">
        <v>1288</v>
      </c>
      <c r="E676" s="22">
        <f>Source!CA297</f>
        <v>89</v>
      </c>
      <c r="F676" s="28"/>
      <c r="G676" s="24"/>
      <c r="H676" s="26">
        <f>SUM(U670:U678)</f>
        <v>365.19</v>
      </c>
      <c r="I676" s="29" t="str">
        <f>CONCATENATE(Source!FY297, Source!FW297, "=")</f>
        <v>89*0,8=</v>
      </c>
      <c r="J676" s="18">
        <f>Source!AU297</f>
        <v>71</v>
      </c>
      <c r="K676" s="26">
        <f>SUM(V670:V678)</f>
        <v>291.33</v>
      </c>
      <c r="L676" s="27"/>
    </row>
    <row r="677" spans="1:26" ht="14.25">
      <c r="A677" s="20"/>
      <c r="B677" s="21"/>
      <c r="C677" s="18" t="s">
        <v>1290</v>
      </c>
      <c r="D677" s="23" t="s">
        <v>1291</v>
      </c>
      <c r="E677" s="22">
        <f>Source!AQ297</f>
        <v>48.91</v>
      </c>
      <c r="F677" s="25"/>
      <c r="G677" s="24" t="str">
        <f>Source!DI297</f>
        <v/>
      </c>
      <c r="H677" s="26"/>
      <c r="I677" s="24"/>
      <c r="J677" s="24"/>
      <c r="K677" s="26"/>
      <c r="L677" s="30">
        <f>Source!U297</f>
        <v>8.3147000000000002</v>
      </c>
    </row>
    <row r="678" spans="1:26" ht="28.5">
      <c r="A678" s="33" t="str">
        <f>Source!E298</f>
        <v>76,1</v>
      </c>
      <c r="B678" s="34" t="str">
        <f>Source!F298</f>
        <v>101-2737</v>
      </c>
      <c r="C678" s="35" t="str">
        <f>Source!G298</f>
        <v xml:space="preserve">Материал рулонный гидроизоляционный </v>
      </c>
      <c r="D678" s="36" t="str">
        <f>Source!H298</f>
        <v>м2</v>
      </c>
      <c r="E678" s="37">
        <f>Source!I298</f>
        <v>147.9</v>
      </c>
      <c r="F678" s="38">
        <f>Source!AK298</f>
        <v>104.62</v>
      </c>
      <c r="G678" s="39"/>
      <c r="H678" s="40">
        <f>ROUND(Source!CQ298*Source!I298/IF(Source!BC298&lt;&gt; 0, Source!BC298, 1), 2)+ROUND(Source!CR298*Source!I298/IF(Source!BB298&lt;&gt; 0, Source!BB298, 1), 2)+ROUND(Source!CT298*Source!I298/IF(Source!BA298&lt;&gt; 0, Source!BA298, 1), 2)</f>
        <v>15473.3</v>
      </c>
      <c r="I678" s="39"/>
      <c r="J678" s="39">
        <f>IF(Source!BC298&lt;&gt; 0, Source!BC298, 1)</f>
        <v>1</v>
      </c>
      <c r="K678" s="40">
        <f>Source!O298</f>
        <v>15473.3</v>
      </c>
      <c r="L678" s="41"/>
      <c r="S678">
        <f>ROUND((Source!FX298/100)*((ROUND(Source!CT298*Source!I298/IF(Source!BA298&lt;&gt; 0, Source!BA298, 1), 2)+ROUND(Source!CS298*Source!I298/IF(Source!BS298&lt;&gt; 0, Source!BS298, 1), 2))), 2)</f>
        <v>0</v>
      </c>
      <c r="T678">
        <f>Source!X298</f>
        <v>0</v>
      </c>
      <c r="U678">
        <f>ROUND((Source!FY298/100)*((ROUND(Source!CT298*Source!I298/IF(Source!BA298&lt;&gt; 0, Source!BA298, 1), 2)+ROUND(Source!CS298*Source!I298/IF(Source!BS298&lt;&gt; 0, Source!BS298, 1), 2))), 2)</f>
        <v>0</v>
      </c>
      <c r="V678">
        <f>Source!Y298</f>
        <v>0</v>
      </c>
      <c r="Y678">
        <f>IF(Source!BI298=3,H678, 0)</f>
        <v>0</v>
      </c>
    </row>
    <row r="679" spans="1:26" ht="15">
      <c r="G679" s="51">
        <f>ROUND(Source!CQ297*Source!I297/IF(Source!BC297&lt;&gt; 0, Source!BC297, 1), 2)+ROUND(Source!CT297*Source!I297/IF(Source!BA297&lt;&gt; 0, Source!BA297, 1), 2)+ROUND(Source!CR297*Source!I297/IF(Source!BB297&lt;&gt; 0, Source!BB297, 1), 2)+SUM(H675:H678)</f>
        <v>25882.28</v>
      </c>
      <c r="H679" s="51"/>
      <c r="J679" s="51">
        <f>Source!O297+SUM(K675:K678)</f>
        <v>25730.46</v>
      </c>
      <c r="K679" s="51"/>
      <c r="L679" s="32">
        <f>Source!U297</f>
        <v>8.3147000000000002</v>
      </c>
      <c r="O679" s="31">
        <f>G679</f>
        <v>25882.28</v>
      </c>
      <c r="P679" s="31">
        <f>J679</f>
        <v>25730.46</v>
      </c>
      <c r="Q679" s="31">
        <f>L679</f>
        <v>8.3147000000000002</v>
      </c>
      <c r="W679">
        <f>IF(Source!BI297&lt;=1,G679, 0)</f>
        <v>25882.28</v>
      </c>
      <c r="X679">
        <f>IF(Source!BI297=2,G679, 0)</f>
        <v>0</v>
      </c>
      <c r="Y679">
        <f>IF(Source!BI297=3,G679, 0)</f>
        <v>0</v>
      </c>
      <c r="Z679">
        <f>IF(Source!BI297=4,G679, 0)</f>
        <v>0</v>
      </c>
    </row>
    <row r="680" spans="1:26" ht="57">
      <c r="A680" s="20" t="str">
        <f>Source!E299</f>
        <v>77</v>
      </c>
      <c r="B680" s="21" t="str">
        <f>Source!F299</f>
        <v>22-02-008-5</v>
      </c>
      <c r="C680" s="18" t="str">
        <f>Source!G299</f>
        <v>Нанесение нормальной антикоррозионной изоляции из полимерных липких лент на стальные трубопроводы диаметром 150 мм</v>
      </c>
      <c r="D680" s="23" t="str">
        <f>Source!H299</f>
        <v>1 км трубопровода</v>
      </c>
      <c r="E680" s="22">
        <f>Source!I299</f>
        <v>0.126</v>
      </c>
      <c r="F680" s="25">
        <f>IF(Source!AK299&lt;&gt; 0, Source!AK299,Source!AL299 + Source!AM299 + Source!AO299)</f>
        <v>38378.06</v>
      </c>
      <c r="G680" s="24"/>
      <c r="H680" s="26"/>
      <c r="I680" s="24" t="str">
        <f>Source!BO299</f>
        <v/>
      </c>
      <c r="J680" s="24"/>
      <c r="K680" s="26"/>
      <c r="L680" s="27"/>
      <c r="S680">
        <f>ROUND((Source!FX299/100)*((ROUND(Source!CT299*Source!I299/IF(Source!BA299&lt;&gt; 0, Source!BA299, 1), 2)+ROUND(Source!CS299*Source!I299/IF(Source!BS299&lt;&gt; 0, Source!BS299, 1), 2))), 2)</f>
        <v>274.58999999999997</v>
      </c>
      <c r="T680">
        <f>Source!X299</f>
        <v>234.45</v>
      </c>
      <c r="U680">
        <f>ROUND((Source!FY299/100)*((ROUND(Source!CT299*Source!I299/IF(Source!BA299&lt;&gt; 0, Source!BA299, 1), 2)+ROUND(Source!CS299*Source!I299/IF(Source!BS299&lt;&gt; 0, Source!BS299, 1), 2))), 2)</f>
        <v>187.99</v>
      </c>
      <c r="V680">
        <f>Source!Y299</f>
        <v>149.97</v>
      </c>
    </row>
    <row r="681" spans="1:26" ht="14.25">
      <c r="A681" s="20"/>
      <c r="B681" s="21"/>
      <c r="C681" s="18" t="s">
        <v>1284</v>
      </c>
      <c r="D681" s="23"/>
      <c r="E681" s="22"/>
      <c r="F681" s="25">
        <f>Source!AO299</f>
        <v>432.38</v>
      </c>
      <c r="G681" s="24" t="str">
        <f>Source!DG299</f>
        <v/>
      </c>
      <c r="H681" s="26">
        <f>ROUND(Source!CT299*Source!I299/IF(Source!BA299&lt;&gt; 0, Source!BA299, 1), 2)</f>
        <v>54.48</v>
      </c>
      <c r="I681" s="24"/>
      <c r="J681" s="24">
        <f>IF(Source!BA299&lt;&gt; 0, Source!BA299, 1)</f>
        <v>1</v>
      </c>
      <c r="K681" s="26">
        <f>Source!S299</f>
        <v>54.48</v>
      </c>
      <c r="L681" s="27"/>
      <c r="R681">
        <f>H681</f>
        <v>54.48</v>
      </c>
    </row>
    <row r="682" spans="1:26" ht="14.25">
      <c r="A682" s="20"/>
      <c r="B682" s="21"/>
      <c r="C682" s="18" t="s">
        <v>58</v>
      </c>
      <c r="D682" s="23"/>
      <c r="E682" s="22"/>
      <c r="F682" s="25">
        <f>Source!AM299</f>
        <v>16225.17</v>
      </c>
      <c r="G682" s="24" t="str">
        <f>Source!DE299</f>
        <v/>
      </c>
      <c r="H682" s="26">
        <f>ROUND(Source!CR299*Source!I299/IF(Source!BB299&lt;&gt; 0, Source!BB299, 1), 2)</f>
        <v>2044.37</v>
      </c>
      <c r="I682" s="24"/>
      <c r="J682" s="24">
        <f>IF(Source!BB299&lt;&gt; 0, Source!BB299, 1)</f>
        <v>1</v>
      </c>
      <c r="K682" s="26">
        <f>Source!Q299</f>
        <v>2044.37</v>
      </c>
      <c r="L682" s="27"/>
    </row>
    <row r="683" spans="1:26" ht="14.25">
      <c r="A683" s="20"/>
      <c r="B683" s="21"/>
      <c r="C683" s="18" t="s">
        <v>1285</v>
      </c>
      <c r="D683" s="23"/>
      <c r="E683" s="22"/>
      <c r="F683" s="25">
        <f>Source!AN299</f>
        <v>1243.94</v>
      </c>
      <c r="G683" s="24" t="str">
        <f>Source!DF299</f>
        <v/>
      </c>
      <c r="H683" s="26">
        <f>ROUND(Source!CS299*Source!I299/IF(Source!BS299&lt;&gt; 0, Source!BS299, 1), 2)</f>
        <v>156.74</v>
      </c>
      <c r="I683" s="24"/>
      <c r="J683" s="24">
        <f>IF(Source!BS299&lt;&gt; 0, Source!BS299, 1)</f>
        <v>1</v>
      </c>
      <c r="K683" s="26">
        <f>Source!R299</f>
        <v>156.74</v>
      </c>
      <c r="L683" s="27"/>
      <c r="R683">
        <f>H683</f>
        <v>156.74</v>
      </c>
    </row>
    <row r="684" spans="1:26" ht="14.25">
      <c r="A684" s="20"/>
      <c r="B684" s="21"/>
      <c r="C684" s="18" t="s">
        <v>1286</v>
      </c>
      <c r="D684" s="23"/>
      <c r="E684" s="22"/>
      <c r="F684" s="25">
        <f>Source!AL299</f>
        <v>21720.51</v>
      </c>
      <c r="G684" s="24" t="str">
        <f>Source!DD299</f>
        <v/>
      </c>
      <c r="H684" s="26">
        <f>ROUND(Source!CQ299*Source!I299/IF(Source!BC299&lt;&gt; 0, Source!BC299, 1), 2)</f>
        <v>2736.78</v>
      </c>
      <c r="I684" s="24"/>
      <c r="J684" s="24">
        <f>IF(Source!BC299&lt;&gt; 0, Source!BC299, 1)</f>
        <v>1</v>
      </c>
      <c r="K684" s="26">
        <f>Source!P299</f>
        <v>2736.78</v>
      </c>
      <c r="L684" s="27"/>
    </row>
    <row r="685" spans="1:26" ht="14.25">
      <c r="A685" s="20"/>
      <c r="B685" s="21"/>
      <c r="C685" s="18" t="s">
        <v>1287</v>
      </c>
      <c r="D685" s="23" t="s">
        <v>1288</v>
      </c>
      <c r="E685" s="22">
        <f>Source!BZ299</f>
        <v>130</v>
      </c>
      <c r="F685" s="28"/>
      <c r="G685" s="24"/>
      <c r="H685" s="26">
        <f>SUM(S680:S688)</f>
        <v>274.58999999999997</v>
      </c>
      <c r="I685" s="29" t="str">
        <f>CONCATENATE(Source!FX299, Source!FV299, "=")</f>
        <v>130*0,85=</v>
      </c>
      <c r="J685" s="18">
        <f>Source!AT299</f>
        <v>111</v>
      </c>
      <c r="K685" s="26">
        <f>SUM(T680:T688)</f>
        <v>234.45</v>
      </c>
      <c r="L685" s="27"/>
    </row>
    <row r="686" spans="1:26" ht="14.25">
      <c r="A686" s="20"/>
      <c r="B686" s="21"/>
      <c r="C686" s="18" t="s">
        <v>1289</v>
      </c>
      <c r="D686" s="23" t="s">
        <v>1288</v>
      </c>
      <c r="E686" s="22">
        <f>Source!CA299</f>
        <v>89</v>
      </c>
      <c r="F686" s="28"/>
      <c r="G686" s="24"/>
      <c r="H686" s="26">
        <f>SUM(U680:U688)</f>
        <v>187.99</v>
      </c>
      <c r="I686" s="29" t="str">
        <f>CONCATENATE(Source!FY299, Source!FW299, "=")</f>
        <v>89*0,8=</v>
      </c>
      <c r="J686" s="18">
        <f>Source!AU299</f>
        <v>71</v>
      </c>
      <c r="K686" s="26">
        <f>SUM(V680:V688)</f>
        <v>149.97</v>
      </c>
      <c r="L686" s="27"/>
    </row>
    <row r="687" spans="1:26" ht="14.25">
      <c r="A687" s="20"/>
      <c r="B687" s="21"/>
      <c r="C687" s="18" t="s">
        <v>1290</v>
      </c>
      <c r="D687" s="23" t="s">
        <v>1291</v>
      </c>
      <c r="E687" s="22">
        <f>Source!AQ299</f>
        <v>42.98</v>
      </c>
      <c r="F687" s="25"/>
      <c r="G687" s="24" t="str">
        <f>Source!DI299</f>
        <v/>
      </c>
      <c r="H687" s="26"/>
      <c r="I687" s="24"/>
      <c r="J687" s="24"/>
      <c r="K687" s="26"/>
      <c r="L687" s="30">
        <f>Source!U299</f>
        <v>5.4154799999999996</v>
      </c>
    </row>
    <row r="688" spans="1:26" ht="28.5">
      <c r="A688" s="33" t="str">
        <f>Source!E300</f>
        <v>77,1</v>
      </c>
      <c r="B688" s="34" t="str">
        <f>Source!F300</f>
        <v>101-2737</v>
      </c>
      <c r="C688" s="35" t="str">
        <f>Source!G300</f>
        <v xml:space="preserve">Материал рулонный гидроизоляционный </v>
      </c>
      <c r="D688" s="36" t="str">
        <f>Source!H300</f>
        <v>м2</v>
      </c>
      <c r="E688" s="37">
        <f>Source!I300</f>
        <v>78.12</v>
      </c>
      <c r="F688" s="38">
        <f>Source!AK300</f>
        <v>104.62</v>
      </c>
      <c r="G688" s="39"/>
      <c r="H688" s="40">
        <f>ROUND(Source!CQ300*Source!I300/IF(Source!BC300&lt;&gt; 0, Source!BC300, 1), 2)+ROUND(Source!CR300*Source!I300/IF(Source!BB300&lt;&gt; 0, Source!BB300, 1), 2)+ROUND(Source!CT300*Source!I300/IF(Source!BA300&lt;&gt; 0, Source!BA300, 1), 2)</f>
        <v>8172.91</v>
      </c>
      <c r="I688" s="39"/>
      <c r="J688" s="39">
        <f>IF(Source!BC300&lt;&gt; 0, Source!BC300, 1)</f>
        <v>1</v>
      </c>
      <c r="K688" s="40">
        <f>Source!O300</f>
        <v>8172.91</v>
      </c>
      <c r="L688" s="41"/>
      <c r="S688">
        <f>ROUND((Source!FX300/100)*((ROUND(Source!CT300*Source!I300/IF(Source!BA300&lt;&gt; 0, Source!BA300, 1), 2)+ROUND(Source!CS300*Source!I300/IF(Source!BS300&lt;&gt; 0, Source!BS300, 1), 2))), 2)</f>
        <v>0</v>
      </c>
      <c r="T688">
        <f>Source!X300</f>
        <v>0</v>
      </c>
      <c r="U688">
        <f>ROUND((Source!FY300/100)*((ROUND(Source!CT300*Source!I300/IF(Source!BA300&lt;&gt; 0, Source!BA300, 1), 2)+ROUND(Source!CS300*Source!I300/IF(Source!BS300&lt;&gt; 0, Source!BS300, 1), 2))), 2)</f>
        <v>0</v>
      </c>
      <c r="V688">
        <f>Source!Y300</f>
        <v>0</v>
      </c>
      <c r="Y688">
        <f>IF(Source!BI300=3,H688, 0)</f>
        <v>0</v>
      </c>
    </row>
    <row r="689" spans="1:26" ht="15">
      <c r="G689" s="51">
        <f>ROUND(Source!CQ299*Source!I299/IF(Source!BC299&lt;&gt; 0, Source!BC299, 1), 2)+ROUND(Source!CT299*Source!I299/IF(Source!BA299&lt;&gt; 0, Source!BA299, 1), 2)+ROUND(Source!CR299*Source!I299/IF(Source!BB299&lt;&gt; 0, Source!BB299, 1), 2)+SUM(H685:H688)</f>
        <v>13471.119999999999</v>
      </c>
      <c r="H689" s="51"/>
      <c r="J689" s="51">
        <f>Source!O299+SUM(K685:K688)</f>
        <v>13392.96</v>
      </c>
      <c r="K689" s="51"/>
      <c r="L689" s="32">
        <f>Source!U299</f>
        <v>5.4154799999999996</v>
      </c>
      <c r="O689" s="31">
        <f>G689</f>
        <v>13471.119999999999</v>
      </c>
      <c r="P689" s="31">
        <f>J689</f>
        <v>13392.96</v>
      </c>
      <c r="Q689" s="31">
        <f>L689</f>
        <v>5.4154799999999996</v>
      </c>
      <c r="W689">
        <f>IF(Source!BI299&lt;=1,G689, 0)</f>
        <v>13471.119999999999</v>
      </c>
      <c r="X689">
        <f>IF(Source!BI299=2,G689, 0)</f>
        <v>0</v>
      </c>
      <c r="Y689">
        <f>IF(Source!BI299=3,G689, 0)</f>
        <v>0</v>
      </c>
      <c r="Z689">
        <f>IF(Source!BI299=4,G689, 0)</f>
        <v>0</v>
      </c>
    </row>
    <row r="690" spans="1:26" ht="57">
      <c r="A690" s="20" t="str">
        <f>Source!E301</f>
        <v>78</v>
      </c>
      <c r="B690" s="21" t="str">
        <f>Source!F301</f>
        <v>22-02-008-4</v>
      </c>
      <c r="C690" s="18" t="str">
        <f>Source!G301</f>
        <v>Нанесение нормальной антикоррозионной изоляции из полимерных липких лент на стальные трубопроводы диаметром 125 мм</v>
      </c>
      <c r="D690" s="23" t="str">
        <f>Source!H301</f>
        <v>1 км трубопровода</v>
      </c>
      <c r="E690" s="22">
        <f>Source!I301</f>
        <v>0.01</v>
      </c>
      <c r="F690" s="25">
        <f>IF(Source!AK301&lt;&gt; 0, Source!AK301,Source!AL301 + Source!AM301 + Source!AO301)</f>
        <v>21016.799999999999</v>
      </c>
      <c r="G690" s="24"/>
      <c r="H690" s="26"/>
      <c r="I690" s="24" t="str">
        <f>Source!BO301</f>
        <v/>
      </c>
      <c r="J690" s="24"/>
      <c r="K690" s="26"/>
      <c r="L690" s="27"/>
      <c r="S690">
        <f>ROUND((Source!FX301/100)*((ROUND(Source!CT301*Source!I301/IF(Source!BA301&lt;&gt; 0, Source!BA301, 1), 2)+ROUND(Source!CS301*Source!I301/IF(Source!BS301&lt;&gt; 0, Source!BS301, 1), 2))), 2)</f>
        <v>15.7</v>
      </c>
      <c r="T690">
        <f>Source!X301</f>
        <v>13.41</v>
      </c>
      <c r="U690">
        <f>ROUND((Source!FY301/100)*((ROUND(Source!CT301*Source!I301/IF(Source!BA301&lt;&gt; 0, Source!BA301, 1), 2)+ROUND(Source!CS301*Source!I301/IF(Source!BS301&lt;&gt; 0, Source!BS301, 1), 2))), 2)</f>
        <v>10.75</v>
      </c>
      <c r="V690">
        <f>Source!Y301</f>
        <v>8.58</v>
      </c>
    </row>
    <row r="691" spans="1:26" ht="14.25">
      <c r="A691" s="20"/>
      <c r="B691" s="21"/>
      <c r="C691" s="18" t="s">
        <v>1284</v>
      </c>
      <c r="D691" s="23"/>
      <c r="E691" s="22"/>
      <c r="F691" s="25">
        <f>Source!AO301</f>
        <v>1104.3</v>
      </c>
      <c r="G691" s="24" t="str">
        <f>Source!DG301</f>
        <v/>
      </c>
      <c r="H691" s="26">
        <f>ROUND(Source!CT301*Source!I301/IF(Source!BA301&lt;&gt; 0, Source!BA301, 1), 2)</f>
        <v>11.04</v>
      </c>
      <c r="I691" s="24"/>
      <c r="J691" s="24">
        <f>IF(Source!BA301&lt;&gt; 0, Source!BA301, 1)</f>
        <v>1</v>
      </c>
      <c r="K691" s="26">
        <f>Source!S301</f>
        <v>11.04</v>
      </c>
      <c r="L691" s="27"/>
      <c r="R691">
        <f>H691</f>
        <v>11.04</v>
      </c>
    </row>
    <row r="692" spans="1:26" ht="14.25">
      <c r="A692" s="20"/>
      <c r="B692" s="21"/>
      <c r="C692" s="18" t="s">
        <v>58</v>
      </c>
      <c r="D692" s="23"/>
      <c r="E692" s="22"/>
      <c r="F692" s="25">
        <f>Source!AM301</f>
        <v>1711.57</v>
      </c>
      <c r="G692" s="24" t="str">
        <f>Source!DE301</f>
        <v/>
      </c>
      <c r="H692" s="26">
        <f>ROUND(Source!CR301*Source!I301/IF(Source!BB301&lt;&gt; 0, Source!BB301, 1), 2)</f>
        <v>17.12</v>
      </c>
      <c r="I692" s="24"/>
      <c r="J692" s="24">
        <f>IF(Source!BB301&lt;&gt; 0, Source!BB301, 1)</f>
        <v>1</v>
      </c>
      <c r="K692" s="26">
        <f>Source!Q301</f>
        <v>17.12</v>
      </c>
      <c r="L692" s="27"/>
    </row>
    <row r="693" spans="1:26" ht="14.25">
      <c r="A693" s="20"/>
      <c r="B693" s="21"/>
      <c r="C693" s="18" t="s">
        <v>1285</v>
      </c>
      <c r="D693" s="23"/>
      <c r="E693" s="22"/>
      <c r="F693" s="25">
        <f>Source!AN301</f>
        <v>103.98</v>
      </c>
      <c r="G693" s="24" t="str">
        <f>Source!DF301</f>
        <v/>
      </c>
      <c r="H693" s="26">
        <f>ROUND(Source!CS301*Source!I301/IF(Source!BS301&lt;&gt; 0, Source!BS301, 1), 2)</f>
        <v>1.04</v>
      </c>
      <c r="I693" s="24"/>
      <c r="J693" s="24">
        <f>IF(Source!BS301&lt;&gt; 0, Source!BS301, 1)</f>
        <v>1</v>
      </c>
      <c r="K693" s="26">
        <f>Source!R301</f>
        <v>1.04</v>
      </c>
      <c r="L693" s="27"/>
      <c r="R693">
        <f>H693</f>
        <v>1.04</v>
      </c>
    </row>
    <row r="694" spans="1:26" ht="14.25">
      <c r="A694" s="20"/>
      <c r="B694" s="21"/>
      <c r="C694" s="18" t="s">
        <v>1286</v>
      </c>
      <c r="D694" s="23"/>
      <c r="E694" s="22"/>
      <c r="F694" s="25">
        <f>Source!AL301</f>
        <v>18200.93</v>
      </c>
      <c r="G694" s="24" t="str">
        <f>Source!DD301</f>
        <v/>
      </c>
      <c r="H694" s="26">
        <f>ROUND(Source!CQ301*Source!I301/IF(Source!BC301&lt;&gt; 0, Source!BC301, 1), 2)</f>
        <v>182.01</v>
      </c>
      <c r="I694" s="24"/>
      <c r="J694" s="24">
        <f>IF(Source!BC301&lt;&gt; 0, Source!BC301, 1)</f>
        <v>1</v>
      </c>
      <c r="K694" s="26">
        <f>Source!P301</f>
        <v>182.01</v>
      </c>
      <c r="L694" s="27"/>
    </row>
    <row r="695" spans="1:26" ht="14.25">
      <c r="A695" s="20"/>
      <c r="B695" s="21"/>
      <c r="C695" s="18" t="s">
        <v>1287</v>
      </c>
      <c r="D695" s="23" t="s">
        <v>1288</v>
      </c>
      <c r="E695" s="22">
        <f>Source!BZ301</f>
        <v>130</v>
      </c>
      <c r="F695" s="28"/>
      <c r="G695" s="24"/>
      <c r="H695" s="26">
        <f>SUM(S690:S698)</f>
        <v>15.7</v>
      </c>
      <c r="I695" s="29" t="str">
        <f>CONCATENATE(Source!FX301, Source!FV301, "=")</f>
        <v>130*0,85=</v>
      </c>
      <c r="J695" s="18">
        <f>Source!AT301</f>
        <v>111</v>
      </c>
      <c r="K695" s="26">
        <f>SUM(T690:T698)</f>
        <v>13.41</v>
      </c>
      <c r="L695" s="27"/>
    </row>
    <row r="696" spans="1:26" ht="14.25">
      <c r="A696" s="20"/>
      <c r="B696" s="21"/>
      <c r="C696" s="18" t="s">
        <v>1289</v>
      </c>
      <c r="D696" s="23" t="s">
        <v>1288</v>
      </c>
      <c r="E696" s="22">
        <f>Source!CA301</f>
        <v>89</v>
      </c>
      <c r="F696" s="28"/>
      <c r="G696" s="24"/>
      <c r="H696" s="26">
        <f>SUM(U690:U698)</f>
        <v>10.75</v>
      </c>
      <c r="I696" s="29" t="str">
        <f>CONCATENATE(Source!FY301, Source!FW301, "=")</f>
        <v>89*0,8=</v>
      </c>
      <c r="J696" s="18">
        <f>Source!AU301</f>
        <v>71</v>
      </c>
      <c r="K696" s="26">
        <f>SUM(V690:V698)</f>
        <v>8.58</v>
      </c>
      <c r="L696" s="27"/>
    </row>
    <row r="697" spans="1:26" ht="14.25">
      <c r="A697" s="20"/>
      <c r="B697" s="21"/>
      <c r="C697" s="18" t="s">
        <v>1290</v>
      </c>
      <c r="D697" s="23" t="s">
        <v>1291</v>
      </c>
      <c r="E697" s="22">
        <f>Source!AQ301</f>
        <v>116.12</v>
      </c>
      <c r="F697" s="25"/>
      <c r="G697" s="24" t="str">
        <f>Source!DI301</f>
        <v/>
      </c>
      <c r="H697" s="26"/>
      <c r="I697" s="24"/>
      <c r="J697" s="24"/>
      <c r="K697" s="26"/>
      <c r="L697" s="30">
        <f>Source!U301</f>
        <v>1.1612</v>
      </c>
    </row>
    <row r="698" spans="1:26" ht="28.5">
      <c r="A698" s="33" t="str">
        <f>Source!E302</f>
        <v>78,1</v>
      </c>
      <c r="B698" s="34" t="str">
        <f>Source!F302</f>
        <v>101-2737</v>
      </c>
      <c r="C698" s="35" t="str">
        <f>Source!G302</f>
        <v xml:space="preserve">Материал рулонный гидроизоляционный </v>
      </c>
      <c r="D698" s="36" t="str">
        <f>Source!H302</f>
        <v>м2</v>
      </c>
      <c r="E698" s="37">
        <f>Source!I302</f>
        <v>5.3</v>
      </c>
      <c r="F698" s="38">
        <f>Source!AK302</f>
        <v>104.62</v>
      </c>
      <c r="G698" s="39"/>
      <c r="H698" s="40">
        <f>ROUND(Source!CQ302*Source!I302/IF(Source!BC302&lt;&gt; 0, Source!BC302, 1), 2)+ROUND(Source!CR302*Source!I302/IF(Source!BB302&lt;&gt; 0, Source!BB302, 1), 2)+ROUND(Source!CT302*Source!I302/IF(Source!BA302&lt;&gt; 0, Source!BA302, 1), 2)</f>
        <v>554.49</v>
      </c>
      <c r="I698" s="39"/>
      <c r="J698" s="39">
        <f>IF(Source!BC302&lt;&gt; 0, Source!BC302, 1)</f>
        <v>1</v>
      </c>
      <c r="K698" s="40">
        <f>Source!O302</f>
        <v>554.49</v>
      </c>
      <c r="L698" s="41"/>
      <c r="S698">
        <f>ROUND((Source!FX302/100)*((ROUND(Source!CT302*Source!I302/IF(Source!BA302&lt;&gt; 0, Source!BA302, 1), 2)+ROUND(Source!CS302*Source!I302/IF(Source!BS302&lt;&gt; 0, Source!BS302, 1), 2))), 2)</f>
        <v>0</v>
      </c>
      <c r="T698">
        <f>Source!X302</f>
        <v>0</v>
      </c>
      <c r="U698">
        <f>ROUND((Source!FY302/100)*((ROUND(Source!CT302*Source!I302/IF(Source!BA302&lt;&gt; 0, Source!BA302, 1), 2)+ROUND(Source!CS302*Source!I302/IF(Source!BS302&lt;&gt; 0, Source!BS302, 1), 2))), 2)</f>
        <v>0</v>
      </c>
      <c r="V698">
        <f>Source!Y302</f>
        <v>0</v>
      </c>
      <c r="Y698">
        <f>IF(Source!BI302=3,H698, 0)</f>
        <v>0</v>
      </c>
    </row>
    <row r="699" spans="1:26" ht="15">
      <c r="G699" s="51">
        <f>ROUND(Source!CQ301*Source!I301/IF(Source!BC301&lt;&gt; 0, Source!BC301, 1), 2)+ROUND(Source!CT301*Source!I301/IF(Source!BA301&lt;&gt; 0, Source!BA301, 1), 2)+ROUND(Source!CR301*Source!I301/IF(Source!BB301&lt;&gt; 0, Source!BB301, 1), 2)+SUM(H695:H698)</f>
        <v>791.11</v>
      </c>
      <c r="H699" s="51"/>
      <c r="J699" s="51">
        <f>Source!O301+SUM(K695:K698)</f>
        <v>786.65</v>
      </c>
      <c r="K699" s="51"/>
      <c r="L699" s="32">
        <f>Source!U301</f>
        <v>1.1612</v>
      </c>
      <c r="O699" s="31">
        <f>G699</f>
        <v>791.11</v>
      </c>
      <c r="P699" s="31">
        <f>J699</f>
        <v>786.65</v>
      </c>
      <c r="Q699" s="31">
        <f>L699</f>
        <v>1.1612</v>
      </c>
      <c r="W699">
        <f>IF(Source!BI301&lt;=1,G699, 0)</f>
        <v>791.11</v>
      </c>
      <c r="X699">
        <f>IF(Source!BI301=2,G699, 0)</f>
        <v>0</v>
      </c>
      <c r="Y699">
        <f>IF(Source!BI301=3,G699, 0)</f>
        <v>0</v>
      </c>
      <c r="Z699">
        <f>IF(Source!BI301=4,G699, 0)</f>
        <v>0</v>
      </c>
    </row>
    <row r="700" spans="1:26" ht="57">
      <c r="A700" s="20" t="str">
        <f>Source!E303</f>
        <v>79</v>
      </c>
      <c r="B700" s="21" t="str">
        <f>Source!F303</f>
        <v>22-02-008-3</v>
      </c>
      <c r="C700" s="18" t="str">
        <f>Source!G303</f>
        <v>Нанесение нормальной антикоррозионной изоляции из полимерных липких лент на стальные трубопроводы диаметром 100 мм</v>
      </c>
      <c r="D700" s="23" t="str">
        <f>Source!H303</f>
        <v>1 км трубопровода</v>
      </c>
      <c r="E700" s="22">
        <f>Source!I303</f>
        <v>2.5000000000000001E-2</v>
      </c>
      <c r="F700" s="25">
        <f>IF(Source!AK303&lt;&gt; 0, Source!AK303,Source!AL303 + Source!AM303 + Source!AO303)</f>
        <v>17336.71</v>
      </c>
      <c r="G700" s="24"/>
      <c r="H700" s="26"/>
      <c r="I700" s="24" t="str">
        <f>Source!BO303</f>
        <v/>
      </c>
      <c r="J700" s="24"/>
      <c r="K700" s="26"/>
      <c r="L700" s="27"/>
      <c r="S700">
        <f>ROUND((Source!FX303/100)*((ROUND(Source!CT303*Source!I303/IF(Source!BA303&lt;&gt; 0, Source!BA303, 1), 2)+ROUND(Source!CS303*Source!I303/IF(Source!BS303&lt;&gt; 0, Source!BS303, 1), 2))), 2)</f>
        <v>36.450000000000003</v>
      </c>
      <c r="T700">
        <f>Source!X303</f>
        <v>31.12</v>
      </c>
      <c r="U700">
        <f>ROUND((Source!FY303/100)*((ROUND(Source!CT303*Source!I303/IF(Source!BA303&lt;&gt; 0, Source!BA303, 1), 2)+ROUND(Source!CS303*Source!I303/IF(Source!BS303&lt;&gt; 0, Source!BS303, 1), 2))), 2)</f>
        <v>24.96</v>
      </c>
      <c r="V700">
        <f>Source!Y303</f>
        <v>19.91</v>
      </c>
    </row>
    <row r="701" spans="1:26" ht="14.25">
      <c r="A701" s="20"/>
      <c r="B701" s="21"/>
      <c r="C701" s="18" t="s">
        <v>1284</v>
      </c>
      <c r="D701" s="23"/>
      <c r="E701" s="22"/>
      <c r="F701" s="25">
        <f>Source!AO303</f>
        <v>1033.6400000000001</v>
      </c>
      <c r="G701" s="24" t="str">
        <f>Source!DG303</f>
        <v/>
      </c>
      <c r="H701" s="26">
        <f>ROUND(Source!CT303*Source!I303/IF(Source!BA303&lt;&gt; 0, Source!BA303, 1), 2)</f>
        <v>25.84</v>
      </c>
      <c r="I701" s="24"/>
      <c r="J701" s="24">
        <f>IF(Source!BA303&lt;&gt; 0, Source!BA303, 1)</f>
        <v>1</v>
      </c>
      <c r="K701" s="26">
        <f>Source!S303</f>
        <v>25.84</v>
      </c>
      <c r="L701" s="27"/>
      <c r="R701">
        <f>H701</f>
        <v>25.84</v>
      </c>
    </row>
    <row r="702" spans="1:26" ht="14.25">
      <c r="A702" s="20"/>
      <c r="B702" s="21"/>
      <c r="C702" s="18" t="s">
        <v>58</v>
      </c>
      <c r="D702" s="23"/>
      <c r="E702" s="22"/>
      <c r="F702" s="25">
        <f>Source!AM303</f>
        <v>1452.5</v>
      </c>
      <c r="G702" s="24" t="str">
        <f>Source!DE303</f>
        <v/>
      </c>
      <c r="H702" s="26">
        <f>ROUND(Source!CR303*Source!I303/IF(Source!BB303&lt;&gt; 0, Source!BB303, 1), 2)</f>
        <v>36.31</v>
      </c>
      <c r="I702" s="24"/>
      <c r="J702" s="24">
        <f>IF(Source!BB303&lt;&gt; 0, Source!BB303, 1)</f>
        <v>1</v>
      </c>
      <c r="K702" s="26">
        <f>Source!Q303</f>
        <v>36.31</v>
      </c>
      <c r="L702" s="27"/>
    </row>
    <row r="703" spans="1:26" ht="14.25">
      <c r="A703" s="20"/>
      <c r="B703" s="21"/>
      <c r="C703" s="18" t="s">
        <v>1285</v>
      </c>
      <c r="D703" s="23"/>
      <c r="E703" s="22"/>
      <c r="F703" s="25">
        <f>Source!AN303</f>
        <v>87.84</v>
      </c>
      <c r="G703" s="24" t="str">
        <f>Source!DF303</f>
        <v/>
      </c>
      <c r="H703" s="26">
        <f>ROUND(Source!CS303*Source!I303/IF(Source!BS303&lt;&gt; 0, Source!BS303, 1), 2)</f>
        <v>2.2000000000000002</v>
      </c>
      <c r="I703" s="24"/>
      <c r="J703" s="24">
        <f>IF(Source!BS303&lt;&gt; 0, Source!BS303, 1)</f>
        <v>1</v>
      </c>
      <c r="K703" s="26">
        <f>Source!R303</f>
        <v>2.2000000000000002</v>
      </c>
      <c r="L703" s="27"/>
      <c r="R703">
        <f>H703</f>
        <v>2.2000000000000002</v>
      </c>
    </row>
    <row r="704" spans="1:26" ht="14.25">
      <c r="A704" s="20"/>
      <c r="B704" s="21"/>
      <c r="C704" s="18" t="s">
        <v>1286</v>
      </c>
      <c r="D704" s="23"/>
      <c r="E704" s="22"/>
      <c r="F704" s="25">
        <f>Source!AL303</f>
        <v>14850.57</v>
      </c>
      <c r="G704" s="24" t="str">
        <f>Source!DD303</f>
        <v/>
      </c>
      <c r="H704" s="26">
        <f>ROUND(Source!CQ303*Source!I303/IF(Source!BC303&lt;&gt; 0, Source!BC303, 1), 2)</f>
        <v>371.26</v>
      </c>
      <c r="I704" s="24"/>
      <c r="J704" s="24">
        <f>IF(Source!BC303&lt;&gt; 0, Source!BC303, 1)</f>
        <v>1</v>
      </c>
      <c r="K704" s="26">
        <f>Source!P303</f>
        <v>371.26</v>
      </c>
      <c r="L704" s="27"/>
    </row>
    <row r="705" spans="1:26" ht="14.25">
      <c r="A705" s="20"/>
      <c r="B705" s="21"/>
      <c r="C705" s="18" t="s">
        <v>1287</v>
      </c>
      <c r="D705" s="23" t="s">
        <v>1288</v>
      </c>
      <c r="E705" s="22">
        <f>Source!BZ303</f>
        <v>130</v>
      </c>
      <c r="F705" s="28"/>
      <c r="G705" s="24"/>
      <c r="H705" s="26">
        <f>SUM(S700:S708)</f>
        <v>36.450000000000003</v>
      </c>
      <c r="I705" s="29" t="str">
        <f>CONCATENATE(Source!FX303, Source!FV303, "=")</f>
        <v>130*0,85=</v>
      </c>
      <c r="J705" s="18">
        <f>Source!AT303</f>
        <v>111</v>
      </c>
      <c r="K705" s="26">
        <f>SUM(T700:T708)</f>
        <v>31.12</v>
      </c>
      <c r="L705" s="27"/>
    </row>
    <row r="706" spans="1:26" ht="14.25">
      <c r="A706" s="20"/>
      <c r="B706" s="21"/>
      <c r="C706" s="18" t="s">
        <v>1289</v>
      </c>
      <c r="D706" s="23" t="s">
        <v>1288</v>
      </c>
      <c r="E706" s="22">
        <f>Source!CA303</f>
        <v>89</v>
      </c>
      <c r="F706" s="28"/>
      <c r="G706" s="24"/>
      <c r="H706" s="26">
        <f>SUM(U700:U708)</f>
        <v>24.96</v>
      </c>
      <c r="I706" s="29" t="str">
        <f>CONCATENATE(Source!FY303, Source!FW303, "=")</f>
        <v>89*0,8=</v>
      </c>
      <c r="J706" s="18">
        <f>Source!AU303</f>
        <v>71</v>
      </c>
      <c r="K706" s="26">
        <f>SUM(V700:V708)</f>
        <v>19.91</v>
      </c>
      <c r="L706" s="27"/>
    </row>
    <row r="707" spans="1:26" ht="14.25">
      <c r="A707" s="20"/>
      <c r="B707" s="21"/>
      <c r="C707" s="18" t="s">
        <v>1290</v>
      </c>
      <c r="D707" s="23" t="s">
        <v>1291</v>
      </c>
      <c r="E707" s="22">
        <f>Source!AQ303</f>
        <v>108.69</v>
      </c>
      <c r="F707" s="25"/>
      <c r="G707" s="24" t="str">
        <f>Source!DI303</f>
        <v/>
      </c>
      <c r="H707" s="26"/>
      <c r="I707" s="24"/>
      <c r="J707" s="24"/>
      <c r="K707" s="26"/>
      <c r="L707" s="30">
        <f>Source!U303</f>
        <v>2.7172499999999999</v>
      </c>
    </row>
    <row r="708" spans="1:26" ht="28.5">
      <c r="A708" s="33" t="str">
        <f>Source!E304</f>
        <v>79,1</v>
      </c>
      <c r="B708" s="34" t="str">
        <f>Source!F304</f>
        <v>101-2737</v>
      </c>
      <c r="C708" s="35" t="str">
        <f>Source!G304</f>
        <v xml:space="preserve">Материал рулонный гидроизоляционный </v>
      </c>
      <c r="D708" s="36" t="str">
        <f>Source!H304</f>
        <v>м2</v>
      </c>
      <c r="E708" s="37">
        <f>Source!I304</f>
        <v>10.5</v>
      </c>
      <c r="F708" s="38">
        <f>Source!AK304</f>
        <v>104.62</v>
      </c>
      <c r="G708" s="39"/>
      <c r="H708" s="40">
        <f>ROUND(Source!CQ304*Source!I304/IF(Source!BC304&lt;&gt; 0, Source!BC304, 1), 2)+ROUND(Source!CR304*Source!I304/IF(Source!BB304&lt;&gt; 0, Source!BB304, 1), 2)+ROUND(Source!CT304*Source!I304/IF(Source!BA304&lt;&gt; 0, Source!BA304, 1), 2)</f>
        <v>1098.51</v>
      </c>
      <c r="I708" s="39"/>
      <c r="J708" s="39">
        <f>IF(Source!BC304&lt;&gt; 0, Source!BC304, 1)</f>
        <v>1</v>
      </c>
      <c r="K708" s="40">
        <f>Source!O304</f>
        <v>1098.51</v>
      </c>
      <c r="L708" s="41"/>
      <c r="S708">
        <f>ROUND((Source!FX304/100)*((ROUND(Source!CT304*Source!I304/IF(Source!BA304&lt;&gt; 0, Source!BA304, 1), 2)+ROUND(Source!CS304*Source!I304/IF(Source!BS304&lt;&gt; 0, Source!BS304, 1), 2))), 2)</f>
        <v>0</v>
      </c>
      <c r="T708">
        <f>Source!X304</f>
        <v>0</v>
      </c>
      <c r="U708">
        <f>ROUND((Source!FY304/100)*((ROUND(Source!CT304*Source!I304/IF(Source!BA304&lt;&gt; 0, Source!BA304, 1), 2)+ROUND(Source!CS304*Source!I304/IF(Source!BS304&lt;&gt; 0, Source!BS304, 1), 2))), 2)</f>
        <v>0</v>
      </c>
      <c r="V708">
        <f>Source!Y304</f>
        <v>0</v>
      </c>
      <c r="Y708">
        <f>IF(Source!BI304=3,H708, 0)</f>
        <v>0</v>
      </c>
    </row>
    <row r="709" spans="1:26" ht="15">
      <c r="G709" s="51">
        <f>ROUND(Source!CQ303*Source!I303/IF(Source!BC303&lt;&gt; 0, Source!BC303, 1), 2)+ROUND(Source!CT303*Source!I303/IF(Source!BA303&lt;&gt; 0, Source!BA303, 1), 2)+ROUND(Source!CR303*Source!I303/IF(Source!BB303&lt;&gt; 0, Source!BB303, 1), 2)+SUM(H705:H708)</f>
        <v>1593.33</v>
      </c>
      <c r="H709" s="51"/>
      <c r="J709" s="51">
        <f>Source!O303+SUM(K705:K708)</f>
        <v>1582.95</v>
      </c>
      <c r="K709" s="51"/>
      <c r="L709" s="32">
        <f>Source!U303</f>
        <v>2.7172499999999999</v>
      </c>
      <c r="O709" s="31">
        <f>G709</f>
        <v>1593.33</v>
      </c>
      <c r="P709" s="31">
        <f>J709</f>
        <v>1582.95</v>
      </c>
      <c r="Q709" s="31">
        <f>L709</f>
        <v>2.7172499999999999</v>
      </c>
      <c r="W709">
        <f>IF(Source!BI303&lt;=1,G709, 0)</f>
        <v>1593.33</v>
      </c>
      <c r="X709">
        <f>IF(Source!BI303=2,G709, 0)</f>
        <v>0</v>
      </c>
      <c r="Y709">
        <f>IF(Source!BI303=3,G709, 0)</f>
        <v>0</v>
      </c>
      <c r="Z709">
        <f>IF(Source!BI303=4,G709, 0)</f>
        <v>0</v>
      </c>
    </row>
    <row r="710" spans="1:26" ht="57">
      <c r="A710" s="20" t="str">
        <f>Source!E305</f>
        <v>80</v>
      </c>
      <c r="B710" s="21" t="str">
        <f>Source!F305</f>
        <v>22-02-008-2</v>
      </c>
      <c r="C710" s="18" t="str">
        <f>Source!G305</f>
        <v>Нанесение нормальной антикоррозионной изоляции из полимерных липких лент на стальные трубопроводы диаметром 75 мм</v>
      </c>
      <c r="D710" s="23" t="str">
        <f>Source!H305</f>
        <v>1 км трубопровода</v>
      </c>
      <c r="E710" s="22">
        <f>Source!I305</f>
        <v>4.2000000000000003E-2</v>
      </c>
      <c r="F710" s="25">
        <f>IF(Source!AK305&lt;&gt; 0, Source!AK305,Source!AL305 + Source!AM305 + Source!AO305)</f>
        <v>14002.83</v>
      </c>
      <c r="G710" s="24"/>
      <c r="H710" s="26"/>
      <c r="I710" s="24" t="str">
        <f>Source!BO305</f>
        <v/>
      </c>
      <c r="J710" s="24"/>
      <c r="K710" s="26"/>
      <c r="L710" s="27"/>
      <c r="S710">
        <f>ROUND((Source!FX305/100)*((ROUND(Source!CT305*Source!I305/IF(Source!BA305&lt;&gt; 0, Source!BA305, 1), 2)+ROUND(Source!CS305*Source!I305/IF(Source!BS305&lt;&gt; 0, Source!BS305, 1), 2))), 2)</f>
        <v>56.33</v>
      </c>
      <c r="T710">
        <f>Source!X305</f>
        <v>48.1</v>
      </c>
      <c r="U710">
        <f>ROUND((Source!FY305/100)*((ROUND(Source!CT305*Source!I305/IF(Source!BA305&lt;&gt; 0, Source!BA305, 1), 2)+ROUND(Source!CS305*Source!I305/IF(Source!BS305&lt;&gt; 0, Source!BS305, 1), 2))), 2)</f>
        <v>38.56</v>
      </c>
      <c r="V710">
        <f>Source!Y305</f>
        <v>30.76</v>
      </c>
    </row>
    <row r="711" spans="1:26" ht="14.25">
      <c r="A711" s="20"/>
      <c r="B711" s="21"/>
      <c r="C711" s="18" t="s">
        <v>1284</v>
      </c>
      <c r="D711" s="23"/>
      <c r="E711" s="22"/>
      <c r="F711" s="25">
        <f>Source!AO305</f>
        <v>966.41</v>
      </c>
      <c r="G711" s="24" t="str">
        <f>Source!DG305</f>
        <v/>
      </c>
      <c r="H711" s="26">
        <f>ROUND(Source!CT305*Source!I305/IF(Source!BA305&lt;&gt; 0, Source!BA305, 1), 2)</f>
        <v>40.590000000000003</v>
      </c>
      <c r="I711" s="24"/>
      <c r="J711" s="24">
        <f>IF(Source!BA305&lt;&gt; 0, Source!BA305, 1)</f>
        <v>1</v>
      </c>
      <c r="K711" s="26">
        <f>Source!S305</f>
        <v>40.590000000000003</v>
      </c>
      <c r="L711" s="27"/>
      <c r="R711">
        <f>H711</f>
        <v>40.590000000000003</v>
      </c>
    </row>
    <row r="712" spans="1:26" ht="14.25">
      <c r="A712" s="20"/>
      <c r="B712" s="21"/>
      <c r="C712" s="18" t="s">
        <v>58</v>
      </c>
      <c r="D712" s="23"/>
      <c r="E712" s="22"/>
      <c r="F712" s="25">
        <f>Source!AM305</f>
        <v>1093.6300000000001</v>
      </c>
      <c r="G712" s="24" t="str">
        <f>Source!DE305</f>
        <v/>
      </c>
      <c r="H712" s="26">
        <f>ROUND(Source!CR305*Source!I305/IF(Source!BB305&lt;&gt; 0, Source!BB305, 1), 2)</f>
        <v>45.93</v>
      </c>
      <c r="I712" s="24"/>
      <c r="J712" s="24">
        <f>IF(Source!BB305&lt;&gt; 0, Source!BB305, 1)</f>
        <v>1</v>
      </c>
      <c r="K712" s="26">
        <f>Source!Q305</f>
        <v>45.93</v>
      </c>
      <c r="L712" s="27"/>
    </row>
    <row r="713" spans="1:26" ht="14.25">
      <c r="A713" s="20"/>
      <c r="B713" s="21"/>
      <c r="C713" s="18" t="s">
        <v>1285</v>
      </c>
      <c r="D713" s="23"/>
      <c r="E713" s="22"/>
      <c r="F713" s="25">
        <f>Source!AN305</f>
        <v>65.150000000000006</v>
      </c>
      <c r="G713" s="24" t="str">
        <f>Source!DF305</f>
        <v/>
      </c>
      <c r="H713" s="26">
        <f>ROUND(Source!CS305*Source!I305/IF(Source!BS305&lt;&gt; 0, Source!BS305, 1), 2)</f>
        <v>2.74</v>
      </c>
      <c r="I713" s="24"/>
      <c r="J713" s="24">
        <f>IF(Source!BS305&lt;&gt; 0, Source!BS305, 1)</f>
        <v>1</v>
      </c>
      <c r="K713" s="26">
        <f>Source!R305</f>
        <v>2.74</v>
      </c>
      <c r="L713" s="27"/>
      <c r="R713">
        <f>H713</f>
        <v>2.74</v>
      </c>
    </row>
    <row r="714" spans="1:26" ht="14.25">
      <c r="A714" s="20"/>
      <c r="B714" s="21"/>
      <c r="C714" s="18" t="s">
        <v>1286</v>
      </c>
      <c r="D714" s="23"/>
      <c r="E714" s="22"/>
      <c r="F714" s="25">
        <f>Source!AL305</f>
        <v>11942.79</v>
      </c>
      <c r="G714" s="24" t="str">
        <f>Source!DD305</f>
        <v/>
      </c>
      <c r="H714" s="26">
        <f>ROUND(Source!CQ305*Source!I305/IF(Source!BC305&lt;&gt; 0, Source!BC305, 1), 2)</f>
        <v>501.6</v>
      </c>
      <c r="I714" s="24"/>
      <c r="J714" s="24">
        <f>IF(Source!BC305&lt;&gt; 0, Source!BC305, 1)</f>
        <v>1</v>
      </c>
      <c r="K714" s="26">
        <f>Source!P305</f>
        <v>501.6</v>
      </c>
      <c r="L714" s="27"/>
    </row>
    <row r="715" spans="1:26" ht="14.25">
      <c r="A715" s="20"/>
      <c r="B715" s="21"/>
      <c r="C715" s="18" t="s">
        <v>1287</v>
      </c>
      <c r="D715" s="23" t="s">
        <v>1288</v>
      </c>
      <c r="E715" s="22">
        <f>Source!BZ305</f>
        <v>130</v>
      </c>
      <c r="F715" s="28"/>
      <c r="G715" s="24"/>
      <c r="H715" s="26">
        <f>SUM(S710:S718)</f>
        <v>56.33</v>
      </c>
      <c r="I715" s="29" t="str">
        <f>CONCATENATE(Source!FX305, Source!FV305, "=")</f>
        <v>130*0,85=</v>
      </c>
      <c r="J715" s="18">
        <f>Source!AT305</f>
        <v>111</v>
      </c>
      <c r="K715" s="26">
        <f>SUM(T710:T718)</f>
        <v>48.1</v>
      </c>
      <c r="L715" s="27"/>
    </row>
    <row r="716" spans="1:26" ht="14.25">
      <c r="A716" s="20"/>
      <c r="B716" s="21"/>
      <c r="C716" s="18" t="s">
        <v>1289</v>
      </c>
      <c r="D716" s="23" t="s">
        <v>1288</v>
      </c>
      <c r="E716" s="22">
        <f>Source!CA305</f>
        <v>89</v>
      </c>
      <c r="F716" s="28"/>
      <c r="G716" s="24"/>
      <c r="H716" s="26">
        <f>SUM(U710:U718)</f>
        <v>38.56</v>
      </c>
      <c r="I716" s="29" t="str">
        <f>CONCATENATE(Source!FY305, Source!FW305, "=")</f>
        <v>89*0,8=</v>
      </c>
      <c r="J716" s="18">
        <f>Source!AU305</f>
        <v>71</v>
      </c>
      <c r="K716" s="26">
        <f>SUM(V710:V718)</f>
        <v>30.76</v>
      </c>
      <c r="L716" s="27"/>
    </row>
    <row r="717" spans="1:26" ht="14.25">
      <c r="A717" s="20"/>
      <c r="B717" s="21"/>
      <c r="C717" s="18" t="s">
        <v>1290</v>
      </c>
      <c r="D717" s="23" t="s">
        <v>1291</v>
      </c>
      <c r="E717" s="22">
        <f>Source!AQ305</f>
        <v>101.62</v>
      </c>
      <c r="F717" s="25"/>
      <c r="G717" s="24" t="str">
        <f>Source!DI305</f>
        <v/>
      </c>
      <c r="H717" s="26"/>
      <c r="I717" s="24"/>
      <c r="J717" s="24"/>
      <c r="K717" s="26"/>
      <c r="L717" s="30">
        <f>Source!U305</f>
        <v>4.2680400000000001</v>
      </c>
    </row>
    <row r="718" spans="1:26" ht="28.5">
      <c r="A718" s="33" t="str">
        <f>Source!E306</f>
        <v>80,1</v>
      </c>
      <c r="B718" s="34" t="str">
        <f>Source!F306</f>
        <v>101-2737</v>
      </c>
      <c r="C718" s="35" t="str">
        <f>Source!G306</f>
        <v xml:space="preserve">Материал рулонный гидроизоляционный </v>
      </c>
      <c r="D718" s="36" t="str">
        <f>Source!H306</f>
        <v>м2</v>
      </c>
      <c r="E718" s="37">
        <f>Source!I306</f>
        <v>12.600000000000001</v>
      </c>
      <c r="F718" s="38">
        <f>Source!AK306</f>
        <v>104.62</v>
      </c>
      <c r="G718" s="39"/>
      <c r="H718" s="40">
        <f>ROUND(Source!CQ306*Source!I306/IF(Source!BC306&lt;&gt; 0, Source!BC306, 1), 2)+ROUND(Source!CR306*Source!I306/IF(Source!BB306&lt;&gt; 0, Source!BB306, 1), 2)+ROUND(Source!CT306*Source!I306/IF(Source!BA306&lt;&gt; 0, Source!BA306, 1), 2)</f>
        <v>1318.21</v>
      </c>
      <c r="I718" s="39"/>
      <c r="J718" s="39">
        <f>IF(Source!BC306&lt;&gt; 0, Source!BC306, 1)</f>
        <v>1</v>
      </c>
      <c r="K718" s="40">
        <f>Source!O306</f>
        <v>1318.21</v>
      </c>
      <c r="L718" s="41"/>
      <c r="S718">
        <f>ROUND((Source!FX306/100)*((ROUND(Source!CT306*Source!I306/IF(Source!BA306&lt;&gt; 0, Source!BA306, 1), 2)+ROUND(Source!CS306*Source!I306/IF(Source!BS306&lt;&gt; 0, Source!BS306, 1), 2))), 2)</f>
        <v>0</v>
      </c>
      <c r="T718">
        <f>Source!X306</f>
        <v>0</v>
      </c>
      <c r="U718">
        <f>ROUND((Source!FY306/100)*((ROUND(Source!CT306*Source!I306/IF(Source!BA306&lt;&gt; 0, Source!BA306, 1), 2)+ROUND(Source!CS306*Source!I306/IF(Source!BS306&lt;&gt; 0, Source!BS306, 1), 2))), 2)</f>
        <v>0</v>
      </c>
      <c r="V718">
        <f>Source!Y306</f>
        <v>0</v>
      </c>
      <c r="Y718">
        <f>IF(Source!BI306=3,H718, 0)</f>
        <v>0</v>
      </c>
    </row>
    <row r="719" spans="1:26" ht="15">
      <c r="G719" s="51">
        <f>ROUND(Source!CQ305*Source!I305/IF(Source!BC305&lt;&gt; 0, Source!BC305, 1), 2)+ROUND(Source!CT305*Source!I305/IF(Source!BA305&lt;&gt; 0, Source!BA305, 1), 2)+ROUND(Source!CR305*Source!I305/IF(Source!BB305&lt;&gt; 0, Source!BB305, 1), 2)+SUM(H715:H718)</f>
        <v>2001.2200000000003</v>
      </c>
      <c r="H719" s="51"/>
      <c r="J719" s="51">
        <f>Source!O305+SUM(K715:K718)</f>
        <v>1985.19</v>
      </c>
      <c r="K719" s="51"/>
      <c r="L719" s="32">
        <f>Source!U305</f>
        <v>4.2680400000000001</v>
      </c>
      <c r="O719" s="31">
        <f>G719</f>
        <v>2001.2200000000003</v>
      </c>
      <c r="P719" s="31">
        <f>J719</f>
        <v>1985.19</v>
      </c>
      <c r="Q719" s="31">
        <f>L719</f>
        <v>4.2680400000000001</v>
      </c>
      <c r="W719">
        <f>IF(Source!BI305&lt;=1,G719, 0)</f>
        <v>2001.2200000000003</v>
      </c>
      <c r="X719">
        <f>IF(Source!BI305=2,G719, 0)</f>
        <v>0</v>
      </c>
      <c r="Y719">
        <f>IF(Source!BI305=3,G719, 0)</f>
        <v>0</v>
      </c>
      <c r="Z719">
        <f>IF(Source!BI305=4,G719, 0)</f>
        <v>0</v>
      </c>
    </row>
    <row r="720" spans="1:26" ht="71.25">
      <c r="A720" s="20" t="str">
        <f>Source!E307</f>
        <v>81</v>
      </c>
      <c r="B720" s="21" t="str">
        <f>Source!F307</f>
        <v>20-01-002-4</v>
      </c>
      <c r="C720" s="18" t="str">
        <f>Source!G307</f>
        <v>Прокладка воздуховодов из листовой оцинкованной стали и алюминия класса П (плотные) толщиной 0,6 мм, диаметром до 250 мм</v>
      </c>
      <c r="D720" s="23" t="str">
        <f>Source!H307</f>
        <v>100 м2 поверхности воздуховодов</v>
      </c>
      <c r="E720" s="22">
        <f>Source!I307</f>
        <v>7.2</v>
      </c>
      <c r="F720" s="25">
        <f>IF(Source!AK307&lt;&gt; 0, Source!AK307,Source!AL307 + Source!AM307 + Source!AO307)</f>
        <v>3382.91</v>
      </c>
      <c r="G720" s="24"/>
      <c r="H720" s="26"/>
      <c r="I720" s="24" t="str">
        <f>Source!BO307</f>
        <v/>
      </c>
      <c r="J720" s="24"/>
      <c r="K720" s="26"/>
      <c r="L720" s="27"/>
      <c r="S720">
        <f>ROUND((Source!FX307/100)*((ROUND(Source!CT307*Source!I307/IF(Source!BA307&lt;&gt; 0, Source!BA307, 1), 2)+ROUND(Source!CS307*Source!I307/IF(Source!BS307&lt;&gt; 0, Source!BS307, 1), 2))), 2)</f>
        <v>13585.48</v>
      </c>
      <c r="T720">
        <f>Source!X307</f>
        <v>11568.89</v>
      </c>
      <c r="U720">
        <f>ROUND((Source!FY307/100)*((ROUND(Source!CT307*Source!I307/IF(Source!BA307&lt;&gt; 0, Source!BA307, 1), 2)+ROUND(Source!CS307*Source!I307/IF(Source!BS307&lt;&gt; 0, Source!BS307, 1), 2))), 2)</f>
        <v>8809.34</v>
      </c>
      <c r="V720">
        <f>Source!Y307</f>
        <v>7005.02</v>
      </c>
    </row>
    <row r="721" spans="1:26" ht="14.25">
      <c r="A721" s="20"/>
      <c r="B721" s="21"/>
      <c r="C721" s="18" t="s">
        <v>1284</v>
      </c>
      <c r="D721" s="23"/>
      <c r="E721" s="22"/>
      <c r="F721" s="25">
        <f>Source!AO307</f>
        <v>1467.1</v>
      </c>
      <c r="G721" s="24" t="str">
        <f>Source!DG307</f>
        <v/>
      </c>
      <c r="H721" s="26">
        <f>ROUND(Source!CT307*Source!I307/IF(Source!BA307&lt;&gt; 0, Source!BA307, 1), 2)</f>
        <v>10563.12</v>
      </c>
      <c r="I721" s="24"/>
      <c r="J721" s="24">
        <f>IF(Source!BA307&lt;&gt; 0, Source!BA307, 1)</f>
        <v>1</v>
      </c>
      <c r="K721" s="26">
        <f>Source!S307</f>
        <v>10563.12</v>
      </c>
      <c r="L721" s="27"/>
      <c r="R721">
        <f>H721</f>
        <v>10563.12</v>
      </c>
    </row>
    <row r="722" spans="1:26" ht="14.25">
      <c r="A722" s="20"/>
      <c r="B722" s="21"/>
      <c r="C722" s="18" t="s">
        <v>58</v>
      </c>
      <c r="D722" s="23"/>
      <c r="E722" s="22"/>
      <c r="F722" s="25">
        <f>Source!AM307</f>
        <v>145.07</v>
      </c>
      <c r="G722" s="24" t="str">
        <f>Source!DE307</f>
        <v/>
      </c>
      <c r="H722" s="26">
        <f>ROUND(Source!CR307*Source!I307/IF(Source!BB307&lt;&gt; 0, Source!BB307, 1), 2)</f>
        <v>1044.5</v>
      </c>
      <c r="I722" s="24"/>
      <c r="J722" s="24">
        <f>IF(Source!BB307&lt;&gt; 0, Source!BB307, 1)</f>
        <v>1</v>
      </c>
      <c r="K722" s="26">
        <f>Source!Q307</f>
        <v>1044.5</v>
      </c>
      <c r="L722" s="27"/>
    </row>
    <row r="723" spans="1:26" ht="14.25">
      <c r="A723" s="20"/>
      <c r="B723" s="21"/>
      <c r="C723" s="18" t="s">
        <v>1285</v>
      </c>
      <c r="D723" s="23"/>
      <c r="E723" s="22"/>
      <c r="F723" s="25">
        <f>Source!AN307</f>
        <v>7.02</v>
      </c>
      <c r="G723" s="24" t="str">
        <f>Source!DF307</f>
        <v/>
      </c>
      <c r="H723" s="26">
        <f>ROUND(Source!CS307*Source!I307/IF(Source!BS307&lt;&gt; 0, Source!BS307, 1), 2)</f>
        <v>50.54</v>
      </c>
      <c r="I723" s="24"/>
      <c r="J723" s="24">
        <f>IF(Source!BS307&lt;&gt; 0, Source!BS307, 1)</f>
        <v>1</v>
      </c>
      <c r="K723" s="26">
        <f>Source!R307</f>
        <v>50.54</v>
      </c>
      <c r="L723" s="27"/>
      <c r="R723">
        <f>H723</f>
        <v>50.54</v>
      </c>
    </row>
    <row r="724" spans="1:26" ht="14.25">
      <c r="A724" s="20"/>
      <c r="B724" s="21"/>
      <c r="C724" s="18" t="s">
        <v>1286</v>
      </c>
      <c r="D724" s="23"/>
      <c r="E724" s="22"/>
      <c r="F724" s="25">
        <f>Source!AL307</f>
        <v>1770.74</v>
      </c>
      <c r="G724" s="24" t="str">
        <f>Source!DD307</f>
        <v/>
      </c>
      <c r="H724" s="26">
        <f>ROUND(Source!CQ307*Source!I307/IF(Source!BC307&lt;&gt; 0, Source!BC307, 1), 2)</f>
        <v>12749.33</v>
      </c>
      <c r="I724" s="24"/>
      <c r="J724" s="24">
        <f>IF(Source!BC307&lt;&gt; 0, Source!BC307, 1)</f>
        <v>1</v>
      </c>
      <c r="K724" s="26">
        <f>Source!P307</f>
        <v>12749.33</v>
      </c>
      <c r="L724" s="27"/>
    </row>
    <row r="725" spans="1:26" ht="14.25">
      <c r="A725" s="20"/>
      <c r="B725" s="21"/>
      <c r="C725" s="18" t="s">
        <v>1287</v>
      </c>
      <c r="D725" s="23" t="s">
        <v>1288</v>
      </c>
      <c r="E725" s="22">
        <f>Source!BZ307</f>
        <v>128</v>
      </c>
      <c r="F725" s="28"/>
      <c r="G725" s="24"/>
      <c r="H725" s="26">
        <f>SUM(S720:S729)</f>
        <v>13585.48</v>
      </c>
      <c r="I725" s="29" t="str">
        <f>CONCATENATE(Source!FX307, Source!FV307, "=")</f>
        <v>128*0,85=</v>
      </c>
      <c r="J725" s="18">
        <f>Source!AT307</f>
        <v>109</v>
      </c>
      <c r="K725" s="26">
        <f>SUM(T720:T729)</f>
        <v>11568.89</v>
      </c>
      <c r="L725" s="27"/>
    </row>
    <row r="726" spans="1:26" ht="14.25">
      <c r="A726" s="20"/>
      <c r="B726" s="21"/>
      <c r="C726" s="18" t="s">
        <v>1289</v>
      </c>
      <c r="D726" s="23" t="s">
        <v>1288</v>
      </c>
      <c r="E726" s="22">
        <f>Source!CA307</f>
        <v>83</v>
      </c>
      <c r="F726" s="28"/>
      <c r="G726" s="24"/>
      <c r="H726" s="26">
        <f>SUM(U720:U729)</f>
        <v>8809.34</v>
      </c>
      <c r="I726" s="29" t="str">
        <f>CONCATENATE(Source!FY307, Source!FW307, "=")</f>
        <v>83*0,8=</v>
      </c>
      <c r="J726" s="18">
        <f>Source!AU307</f>
        <v>66</v>
      </c>
      <c r="K726" s="26">
        <f>SUM(V720:V729)</f>
        <v>7005.02</v>
      </c>
      <c r="L726" s="27"/>
    </row>
    <row r="727" spans="1:26" ht="14.25">
      <c r="A727" s="20"/>
      <c r="B727" s="21"/>
      <c r="C727" s="18" t="s">
        <v>1290</v>
      </c>
      <c r="D727" s="23" t="s">
        <v>1291</v>
      </c>
      <c r="E727" s="22">
        <f>Source!AQ307</f>
        <v>167.86</v>
      </c>
      <c r="F727" s="25"/>
      <c r="G727" s="24" t="str">
        <f>Source!DI307</f>
        <v/>
      </c>
      <c r="H727" s="26"/>
      <c r="I727" s="24"/>
      <c r="J727" s="24"/>
      <c r="K727" s="26"/>
      <c r="L727" s="30">
        <f>Source!U307</f>
        <v>1208.5920000000001</v>
      </c>
    </row>
    <row r="728" spans="1:26" ht="57">
      <c r="A728" s="20" t="str">
        <f>Source!E308</f>
        <v>81,1</v>
      </c>
      <c r="B728" s="21" t="str">
        <f>Source!F308</f>
        <v>301-4899</v>
      </c>
      <c r="C728" s="18" t="str">
        <f>Source!G308</f>
        <v>Изделия фасонные для воздуховодов из оцинкованной стали с шиной и уголками толщиной 0,55 мм, периметром 500 мм</v>
      </c>
      <c r="D728" s="23" t="str">
        <f>Source!H308</f>
        <v>м2</v>
      </c>
      <c r="E728" s="22">
        <f>Source!I308</f>
        <v>105</v>
      </c>
      <c r="F728" s="25">
        <f>Source!AK308</f>
        <v>185.53</v>
      </c>
      <c r="G728" s="24"/>
      <c r="H728" s="26">
        <f>ROUND(Source!CQ308*Source!I308/IF(Source!BC308&lt;&gt; 0, Source!BC308, 1), 2)+ROUND(Source!CR308*Source!I308/IF(Source!BB308&lt;&gt; 0, Source!BB308, 1), 2)+ROUND(Source!CT308*Source!I308/IF(Source!BA308&lt;&gt; 0, Source!BA308, 1), 2)</f>
        <v>19480.650000000001</v>
      </c>
      <c r="I728" s="24"/>
      <c r="J728" s="24">
        <f>IF(Source!BC308&lt;&gt; 0, Source!BC308, 1)</f>
        <v>1</v>
      </c>
      <c r="K728" s="26">
        <f>Source!O308</f>
        <v>19480.650000000001</v>
      </c>
      <c r="L728" s="27"/>
      <c r="S728">
        <f>ROUND((Source!FX308/100)*((ROUND(Source!CT308*Source!I308/IF(Source!BA308&lt;&gt; 0, Source!BA308, 1), 2)+ROUND(Source!CS308*Source!I308/IF(Source!BS308&lt;&gt; 0, Source!BS308, 1), 2))), 2)</f>
        <v>0</v>
      </c>
      <c r="T728">
        <f>Source!X308</f>
        <v>0</v>
      </c>
      <c r="U728">
        <f>ROUND((Source!FY308/100)*((ROUND(Source!CT308*Source!I308/IF(Source!BA308&lt;&gt; 0, Source!BA308, 1), 2)+ROUND(Source!CS308*Source!I308/IF(Source!BS308&lt;&gt; 0, Source!BS308, 1), 2))), 2)</f>
        <v>0</v>
      </c>
      <c r="V728">
        <f>Source!Y308</f>
        <v>0</v>
      </c>
      <c r="Y728">
        <f>IF(Source!BI308=3,H728, 0)</f>
        <v>0</v>
      </c>
    </row>
    <row r="729" spans="1:26" ht="42.75">
      <c r="A729" s="33" t="str">
        <f>Source!E309</f>
        <v>81,2</v>
      </c>
      <c r="B729" s="34" t="str">
        <f>Source!F309</f>
        <v>301-8151</v>
      </c>
      <c r="C729" s="35" t="str">
        <f>Source!G309</f>
        <v>Воздуховоды звукопоглощающие теплоизолированные гибкие диаметром 254 мм</v>
      </c>
      <c r="D729" s="36" t="str">
        <f>Source!H309</f>
        <v>м2</v>
      </c>
      <c r="E729" s="37">
        <f>Source!I309</f>
        <v>720</v>
      </c>
      <c r="F729" s="38">
        <f>Source!AK309</f>
        <v>218.54</v>
      </c>
      <c r="G729" s="39"/>
      <c r="H729" s="40">
        <f>ROUND(Source!CQ309*Source!I309/IF(Source!BC309&lt;&gt; 0, Source!BC309, 1), 2)+ROUND(Source!CR309*Source!I309/IF(Source!BB309&lt;&gt; 0, Source!BB309, 1), 2)+ROUND(Source!CT309*Source!I309/IF(Source!BA309&lt;&gt; 0, Source!BA309, 1), 2)</f>
        <v>157348.79999999999</v>
      </c>
      <c r="I729" s="39"/>
      <c r="J729" s="39">
        <f>IF(Source!BC309&lt;&gt; 0, Source!BC309, 1)</f>
        <v>1</v>
      </c>
      <c r="K729" s="40">
        <f>Source!O309</f>
        <v>157348.79999999999</v>
      </c>
      <c r="L729" s="41"/>
      <c r="S729">
        <f>ROUND((Source!FX309/100)*((ROUND(Source!CT309*Source!I309/IF(Source!BA309&lt;&gt; 0, Source!BA309, 1), 2)+ROUND(Source!CS309*Source!I309/IF(Source!BS309&lt;&gt; 0, Source!BS309, 1), 2))), 2)</f>
        <v>0</v>
      </c>
      <c r="T729">
        <f>Source!X309</f>
        <v>0</v>
      </c>
      <c r="U729">
        <f>ROUND((Source!FY309/100)*((ROUND(Source!CT309*Source!I309/IF(Source!BA309&lt;&gt; 0, Source!BA309, 1), 2)+ROUND(Source!CS309*Source!I309/IF(Source!BS309&lt;&gt; 0, Source!BS309, 1), 2))), 2)</f>
        <v>0</v>
      </c>
      <c r="V729">
        <f>Source!Y309</f>
        <v>0</v>
      </c>
      <c r="Y729">
        <f>IF(Source!BI309=3,H729, 0)</f>
        <v>0</v>
      </c>
    </row>
    <row r="730" spans="1:26" ht="15">
      <c r="G730" s="51">
        <f>ROUND(Source!CQ307*Source!I307/IF(Source!BC307&lt;&gt; 0, Source!BC307, 1), 2)+ROUND(Source!CT307*Source!I307/IF(Source!BA307&lt;&gt; 0, Source!BA307, 1), 2)+ROUND(Source!CR307*Source!I307/IF(Source!BB307&lt;&gt; 0, Source!BB307, 1), 2)+SUM(H725:H729)</f>
        <v>223581.22</v>
      </c>
      <c r="H730" s="51"/>
      <c r="J730" s="51">
        <f>Source!O307+SUM(K725:K729)</f>
        <v>219760.31</v>
      </c>
      <c r="K730" s="51"/>
      <c r="L730" s="32">
        <f>Source!U307</f>
        <v>1208.5920000000001</v>
      </c>
      <c r="O730" s="31">
        <f>G730</f>
        <v>223581.22</v>
      </c>
      <c r="P730" s="31">
        <f>J730</f>
        <v>219760.31</v>
      </c>
      <c r="Q730" s="31">
        <f>L730</f>
        <v>1208.5920000000001</v>
      </c>
      <c r="W730">
        <f>IF(Source!BI307&lt;=1,G730, 0)</f>
        <v>223581.22</v>
      </c>
      <c r="X730">
        <f>IF(Source!BI307=2,G730, 0)</f>
        <v>0</v>
      </c>
      <c r="Y730">
        <f>IF(Source!BI307=3,G730, 0)</f>
        <v>0</v>
      </c>
      <c r="Z730">
        <f>IF(Source!BI307=4,G730, 0)</f>
        <v>0</v>
      </c>
    </row>
    <row r="731" spans="1:26" ht="28.5">
      <c r="A731" s="20" t="str">
        <f>Source!E310</f>
        <v>82</v>
      </c>
      <c r="B731" s="21" t="str">
        <f>Source!F310</f>
        <v>20-02-002-1</v>
      </c>
      <c r="C731" s="18" t="str">
        <f>Source!G310</f>
        <v>Установка решеток жалюзийных площадью в свету до 0,5 м2</v>
      </c>
      <c r="D731" s="23" t="str">
        <f>Source!H310</f>
        <v>1 решетка</v>
      </c>
      <c r="E731" s="22">
        <f>Source!I310</f>
        <v>66</v>
      </c>
      <c r="F731" s="25">
        <f>IF(Source!AK310&lt;&gt; 0, Source!AK310,Source!AL310 + Source!AM310 + Source!AO310)</f>
        <v>19.559999999999999</v>
      </c>
      <c r="G731" s="24"/>
      <c r="H731" s="26"/>
      <c r="I731" s="24" t="str">
        <f>Source!BO310</f>
        <v/>
      </c>
      <c r="J731" s="24"/>
      <c r="K731" s="26"/>
      <c r="L731" s="27"/>
      <c r="S731">
        <f>ROUND((Source!FX310/100)*((ROUND(Source!CT310*Source!I310/IF(Source!BA310&lt;&gt; 0, Source!BA310, 1), 2)+ROUND(Source!CS310*Source!I310/IF(Source!BS310&lt;&gt; 0, Source!BS310, 1), 2))), 2)</f>
        <v>1106.69</v>
      </c>
      <c r="T731">
        <f>Source!X310</f>
        <v>942.41</v>
      </c>
      <c r="U731">
        <f>ROUND((Source!FY310/100)*((ROUND(Source!CT310*Source!I310/IF(Source!BA310&lt;&gt; 0, Source!BA310, 1), 2)+ROUND(Source!CS310*Source!I310/IF(Source!BS310&lt;&gt; 0, Source!BS310, 1), 2))), 2)</f>
        <v>717.62</v>
      </c>
      <c r="V731">
        <f>Source!Y310</f>
        <v>570.64</v>
      </c>
    </row>
    <row r="732" spans="1:26" ht="14.25">
      <c r="A732" s="20"/>
      <c r="B732" s="21"/>
      <c r="C732" s="18" t="s">
        <v>1284</v>
      </c>
      <c r="D732" s="23"/>
      <c r="E732" s="22"/>
      <c r="F732" s="25">
        <f>Source!AO310</f>
        <v>13.1</v>
      </c>
      <c r="G732" s="24" t="str">
        <f>Source!DG310</f>
        <v/>
      </c>
      <c r="H732" s="26">
        <f>ROUND(Source!CT310*Source!I310/IF(Source!BA310&lt;&gt; 0, Source!BA310, 1), 2)</f>
        <v>864.6</v>
      </c>
      <c r="I732" s="24"/>
      <c r="J732" s="24">
        <f>IF(Source!BA310&lt;&gt; 0, Source!BA310, 1)</f>
        <v>1</v>
      </c>
      <c r="K732" s="26">
        <f>Source!S310</f>
        <v>864.6</v>
      </c>
      <c r="L732" s="27"/>
      <c r="R732">
        <f>H732</f>
        <v>864.6</v>
      </c>
    </row>
    <row r="733" spans="1:26" ht="14.25">
      <c r="A733" s="20"/>
      <c r="B733" s="21"/>
      <c r="C733" s="18" t="s">
        <v>58</v>
      </c>
      <c r="D733" s="23"/>
      <c r="E733" s="22"/>
      <c r="F733" s="25">
        <f>Source!AM310</f>
        <v>2.37</v>
      </c>
      <c r="G733" s="24" t="str">
        <f>Source!DE310</f>
        <v/>
      </c>
      <c r="H733" s="26">
        <f>ROUND(Source!CR310*Source!I310/IF(Source!BB310&lt;&gt; 0, Source!BB310, 1), 2)</f>
        <v>156.41999999999999</v>
      </c>
      <c r="I733" s="24"/>
      <c r="J733" s="24">
        <f>IF(Source!BB310&lt;&gt; 0, Source!BB310, 1)</f>
        <v>1</v>
      </c>
      <c r="K733" s="26">
        <f>Source!Q310</f>
        <v>156.41999999999999</v>
      </c>
      <c r="L733" s="27"/>
    </row>
    <row r="734" spans="1:26" ht="14.25">
      <c r="A734" s="20"/>
      <c r="B734" s="21"/>
      <c r="C734" s="18" t="s">
        <v>1286</v>
      </c>
      <c r="D734" s="23"/>
      <c r="E734" s="22"/>
      <c r="F734" s="25">
        <f>Source!AL310</f>
        <v>4.09</v>
      </c>
      <c r="G734" s="24" t="str">
        <f>Source!DD310</f>
        <v/>
      </c>
      <c r="H734" s="26">
        <f>ROUND(Source!CQ310*Source!I310/IF(Source!BC310&lt;&gt; 0, Source!BC310, 1), 2)</f>
        <v>269.94</v>
      </c>
      <c r="I734" s="24"/>
      <c r="J734" s="24">
        <f>IF(Source!BC310&lt;&gt; 0, Source!BC310, 1)</f>
        <v>1</v>
      </c>
      <c r="K734" s="26">
        <f>Source!P310</f>
        <v>269.94</v>
      </c>
      <c r="L734" s="27"/>
    </row>
    <row r="735" spans="1:26" ht="14.25">
      <c r="A735" s="20"/>
      <c r="B735" s="21"/>
      <c r="C735" s="18" t="s">
        <v>1287</v>
      </c>
      <c r="D735" s="23" t="s">
        <v>1288</v>
      </c>
      <c r="E735" s="22">
        <f>Source!BZ310</f>
        <v>128</v>
      </c>
      <c r="F735" s="28"/>
      <c r="G735" s="24"/>
      <c r="H735" s="26">
        <f>SUM(S731:S738)</f>
        <v>1106.69</v>
      </c>
      <c r="I735" s="29" t="str">
        <f>CONCATENATE(Source!FX310, Source!FV310, "=")</f>
        <v>128*0,85=</v>
      </c>
      <c r="J735" s="18">
        <f>Source!AT310</f>
        <v>109</v>
      </c>
      <c r="K735" s="26">
        <f>SUM(T731:T738)</f>
        <v>942.41</v>
      </c>
      <c r="L735" s="27"/>
    </row>
    <row r="736" spans="1:26" ht="14.25">
      <c r="A736" s="20"/>
      <c r="B736" s="21"/>
      <c r="C736" s="18" t="s">
        <v>1289</v>
      </c>
      <c r="D736" s="23" t="s">
        <v>1288</v>
      </c>
      <c r="E736" s="22">
        <f>Source!CA310</f>
        <v>83</v>
      </c>
      <c r="F736" s="28"/>
      <c r="G736" s="24"/>
      <c r="H736" s="26">
        <f>SUM(U731:U738)</f>
        <v>717.62</v>
      </c>
      <c r="I736" s="29" t="str">
        <f>CONCATENATE(Source!FY310, Source!FW310, "=")</f>
        <v>83*0,8=</v>
      </c>
      <c r="J736" s="18">
        <f>Source!AU310</f>
        <v>66</v>
      </c>
      <c r="K736" s="26">
        <f>SUM(V731:V738)</f>
        <v>570.64</v>
      </c>
      <c r="L736" s="27"/>
    </row>
    <row r="737" spans="1:26" ht="14.25">
      <c r="A737" s="20"/>
      <c r="B737" s="21"/>
      <c r="C737" s="18" t="s">
        <v>1290</v>
      </c>
      <c r="D737" s="23" t="s">
        <v>1291</v>
      </c>
      <c r="E737" s="22">
        <f>Source!AQ310</f>
        <v>1.46</v>
      </c>
      <c r="F737" s="25"/>
      <c r="G737" s="24" t="str">
        <f>Source!DI310</f>
        <v/>
      </c>
      <c r="H737" s="26"/>
      <c r="I737" s="24"/>
      <c r="J737" s="24"/>
      <c r="K737" s="26"/>
      <c r="L737" s="30">
        <f>Source!U310</f>
        <v>96.36</v>
      </c>
    </row>
    <row r="738" spans="1:26" ht="28.5">
      <c r="A738" s="33" t="str">
        <f>Source!E311</f>
        <v>82,1</v>
      </c>
      <c r="B738" s="34" t="str">
        <f>Source!F311</f>
        <v>301-2664</v>
      </c>
      <c r="C738" s="35" t="str">
        <f>Source!G311</f>
        <v>Решетки потолочные алюминиевые  типа 4 АПР, размером 600х600 мм</v>
      </c>
      <c r="D738" s="36" t="str">
        <f>Source!H311</f>
        <v>шт.</v>
      </c>
      <c r="E738" s="37">
        <f>Source!I311</f>
        <v>66</v>
      </c>
      <c r="F738" s="38">
        <f>Source!AK311</f>
        <v>1581.2</v>
      </c>
      <c r="G738" s="39"/>
      <c r="H738" s="40">
        <f>ROUND(Source!CQ311*Source!I311/IF(Source!BC311&lt;&gt; 0, Source!BC311, 1), 2)+ROUND(Source!CR311*Source!I311/IF(Source!BB311&lt;&gt; 0, Source!BB311, 1), 2)+ROUND(Source!CT311*Source!I311/IF(Source!BA311&lt;&gt; 0, Source!BA311, 1), 2)</f>
        <v>104359.2</v>
      </c>
      <c r="I738" s="39"/>
      <c r="J738" s="39">
        <f>IF(Source!BC311&lt;&gt; 0, Source!BC311, 1)</f>
        <v>1</v>
      </c>
      <c r="K738" s="40">
        <f>Source!O311</f>
        <v>104359.2</v>
      </c>
      <c r="L738" s="41"/>
      <c r="S738">
        <f>ROUND((Source!FX311/100)*((ROUND(Source!CT311*Source!I311/IF(Source!BA311&lt;&gt; 0, Source!BA311, 1), 2)+ROUND(Source!CS311*Source!I311/IF(Source!BS311&lt;&gt; 0, Source!BS311, 1), 2))), 2)</f>
        <v>0</v>
      </c>
      <c r="T738">
        <f>Source!X311</f>
        <v>0</v>
      </c>
      <c r="U738">
        <f>ROUND((Source!FY311/100)*((ROUND(Source!CT311*Source!I311/IF(Source!BA311&lt;&gt; 0, Source!BA311, 1), 2)+ROUND(Source!CS311*Source!I311/IF(Source!BS311&lt;&gt; 0, Source!BS311, 1), 2))), 2)</f>
        <v>0</v>
      </c>
      <c r="V738">
        <f>Source!Y311</f>
        <v>0</v>
      </c>
      <c r="Y738">
        <f>IF(Source!BI311=3,H738, 0)</f>
        <v>0</v>
      </c>
    </row>
    <row r="739" spans="1:26" ht="15">
      <c r="G739" s="51">
        <f>ROUND(Source!CQ310*Source!I310/IF(Source!BC310&lt;&gt; 0, Source!BC310, 1), 2)+ROUND(Source!CT310*Source!I310/IF(Source!BA310&lt;&gt; 0, Source!BA310, 1), 2)+ROUND(Source!CR310*Source!I310/IF(Source!BB310&lt;&gt; 0, Source!BB310, 1), 2)+SUM(H735:H738)</f>
        <v>107474.47</v>
      </c>
      <c r="H739" s="51"/>
      <c r="J739" s="51">
        <f>Source!O310+SUM(K735:K738)</f>
        <v>107163.21</v>
      </c>
      <c r="K739" s="51"/>
      <c r="L739" s="32">
        <f>Source!U310</f>
        <v>96.36</v>
      </c>
      <c r="O739" s="31">
        <f>G739</f>
        <v>107474.47</v>
      </c>
      <c r="P739" s="31">
        <f>J739</f>
        <v>107163.21</v>
      </c>
      <c r="Q739" s="31">
        <f>L739</f>
        <v>96.36</v>
      </c>
      <c r="W739">
        <f>IF(Source!BI310&lt;=1,G739, 0)</f>
        <v>107474.47</v>
      </c>
      <c r="X739">
        <f>IF(Source!BI310=2,G739, 0)</f>
        <v>0</v>
      </c>
      <c r="Y739">
        <f>IF(Source!BI310=3,G739, 0)</f>
        <v>0</v>
      </c>
      <c r="Z739">
        <f>IF(Source!BI310=4,G739, 0)</f>
        <v>0</v>
      </c>
    </row>
    <row r="740" spans="1:26" ht="42.75">
      <c r="A740" s="20" t="str">
        <f>Source!E312</f>
        <v>83</v>
      </c>
      <c r="B740" s="21" t="str">
        <f>Source!F312</f>
        <v>м12-01-163-1</v>
      </c>
      <c r="C740" s="18" t="str">
        <f>Source!G312</f>
        <v>Трубопровод из винипластовых труб с применением готовых деталей, диаметр труб наружный 20-50 мм</v>
      </c>
      <c r="D740" s="23" t="str">
        <f>Source!H312</f>
        <v>10 м</v>
      </c>
      <c r="E740" s="22">
        <f>Source!I312</f>
        <v>1.05</v>
      </c>
      <c r="F740" s="25">
        <f>IF(Source!AK312&lt;&gt; 0, Source!AK312,Source!AL312 + Source!AM312 + Source!AO312)</f>
        <v>132.43</v>
      </c>
      <c r="G740" s="24"/>
      <c r="H740" s="26"/>
      <c r="I740" s="24" t="str">
        <f>Source!BO312</f>
        <v/>
      </c>
      <c r="J740" s="24"/>
      <c r="K740" s="26"/>
      <c r="L740" s="27"/>
      <c r="S740">
        <f>ROUND((Source!FX312/100)*((ROUND(Source!CT312*Source!I312/IF(Source!BA312&lt;&gt; 0, Source!BA312, 1), 2)+ROUND(Source!CS312*Source!I312/IF(Source!BS312&lt;&gt; 0, Source!BS312, 1), 2))), 2)</f>
        <v>88.2</v>
      </c>
      <c r="T740">
        <f>Source!X312</f>
        <v>74.97</v>
      </c>
      <c r="U740">
        <f>ROUND((Source!FY312/100)*((ROUND(Source!CT312*Source!I312/IF(Source!BA312&lt;&gt; 0, Source!BA312, 1), 2)+ROUND(Source!CS312*Source!I312/IF(Source!BS312&lt;&gt; 0, Source!BS312, 1), 2))), 2)</f>
        <v>66.150000000000006</v>
      </c>
      <c r="V740">
        <f>Source!Y312</f>
        <v>52.92</v>
      </c>
    </row>
    <row r="741" spans="1:26" ht="14.25">
      <c r="A741" s="20"/>
      <c r="B741" s="21"/>
      <c r="C741" s="18" t="s">
        <v>1284</v>
      </c>
      <c r="D741" s="23"/>
      <c r="E741" s="22"/>
      <c r="F741" s="25">
        <f>Source!AO312</f>
        <v>104.86</v>
      </c>
      <c r="G741" s="24" t="str">
        <f>Source!DG312</f>
        <v/>
      </c>
      <c r="H741" s="26">
        <f>ROUND(Source!CT312*Source!I312/IF(Source!BA312&lt;&gt; 0, Source!BA312, 1), 2)</f>
        <v>110.1</v>
      </c>
      <c r="I741" s="24"/>
      <c r="J741" s="24">
        <f>IF(Source!BA312&lt;&gt; 0, Source!BA312, 1)</f>
        <v>1</v>
      </c>
      <c r="K741" s="26">
        <f>Source!S312</f>
        <v>110.1</v>
      </c>
      <c r="L741" s="27"/>
      <c r="R741">
        <f>H741</f>
        <v>110.1</v>
      </c>
    </row>
    <row r="742" spans="1:26" ht="14.25">
      <c r="A742" s="20"/>
      <c r="B742" s="21"/>
      <c r="C742" s="18" t="s">
        <v>58</v>
      </c>
      <c r="D742" s="23"/>
      <c r="E742" s="22"/>
      <c r="F742" s="25">
        <f>Source!AM312</f>
        <v>21.51</v>
      </c>
      <c r="G742" s="24" t="str">
        <f>Source!DE312</f>
        <v/>
      </c>
      <c r="H742" s="26">
        <f>ROUND(Source!CR312*Source!I312/IF(Source!BB312&lt;&gt; 0, Source!BB312, 1), 2)</f>
        <v>22.59</v>
      </c>
      <c r="I742" s="24"/>
      <c r="J742" s="24">
        <f>IF(Source!BB312&lt;&gt; 0, Source!BB312, 1)</f>
        <v>1</v>
      </c>
      <c r="K742" s="26">
        <f>Source!Q312</f>
        <v>22.59</v>
      </c>
      <c r="L742" s="27"/>
    </row>
    <row r="743" spans="1:26" ht="14.25">
      <c r="A743" s="20"/>
      <c r="B743" s="21"/>
      <c r="C743" s="18" t="s">
        <v>1285</v>
      </c>
      <c r="D743" s="23"/>
      <c r="E743" s="22"/>
      <c r="F743" s="25">
        <f>Source!AN312</f>
        <v>0.14000000000000001</v>
      </c>
      <c r="G743" s="24" t="str">
        <f>Source!DF312</f>
        <v/>
      </c>
      <c r="H743" s="26">
        <f>ROUND(Source!CS312*Source!I312/IF(Source!BS312&lt;&gt; 0, Source!BS312, 1), 2)</f>
        <v>0.15</v>
      </c>
      <c r="I743" s="24"/>
      <c r="J743" s="24">
        <f>IF(Source!BS312&lt;&gt; 0, Source!BS312, 1)</f>
        <v>1</v>
      </c>
      <c r="K743" s="26">
        <f>Source!R312</f>
        <v>0.15</v>
      </c>
      <c r="L743" s="27"/>
      <c r="R743">
        <f>H743</f>
        <v>0.15</v>
      </c>
    </row>
    <row r="744" spans="1:26" ht="14.25">
      <c r="A744" s="20"/>
      <c r="B744" s="21"/>
      <c r="C744" s="18" t="s">
        <v>1286</v>
      </c>
      <c r="D744" s="23"/>
      <c r="E744" s="22"/>
      <c r="F744" s="25">
        <f>Source!AL312</f>
        <v>6.06</v>
      </c>
      <c r="G744" s="24" t="str">
        <f>Source!DD312</f>
        <v/>
      </c>
      <c r="H744" s="26">
        <f>ROUND(Source!CQ312*Source!I312/IF(Source!BC312&lt;&gt; 0, Source!BC312, 1), 2)</f>
        <v>6.36</v>
      </c>
      <c r="I744" s="24"/>
      <c r="J744" s="24">
        <f>IF(Source!BC312&lt;&gt; 0, Source!BC312, 1)</f>
        <v>1</v>
      </c>
      <c r="K744" s="26">
        <f>Source!P312</f>
        <v>6.36</v>
      </c>
      <c r="L744" s="27"/>
    </row>
    <row r="745" spans="1:26" ht="14.25">
      <c r="A745" s="20"/>
      <c r="B745" s="21"/>
      <c r="C745" s="18" t="s">
        <v>1287</v>
      </c>
      <c r="D745" s="23" t="s">
        <v>1288</v>
      </c>
      <c r="E745" s="22">
        <f>Source!BZ312</f>
        <v>80</v>
      </c>
      <c r="F745" s="28"/>
      <c r="G745" s="24"/>
      <c r="H745" s="26">
        <f>SUM(S740:S752)</f>
        <v>88.2</v>
      </c>
      <c r="I745" s="29" t="str">
        <f>CONCATENATE(Source!FX312, Source!FV312, "=")</f>
        <v>80*0,85=</v>
      </c>
      <c r="J745" s="18">
        <f>Source!AT312</f>
        <v>68</v>
      </c>
      <c r="K745" s="26">
        <f>SUM(T740:T752)</f>
        <v>74.97</v>
      </c>
      <c r="L745" s="27"/>
    </row>
    <row r="746" spans="1:26" ht="14.25">
      <c r="A746" s="20"/>
      <c r="B746" s="21"/>
      <c r="C746" s="18" t="s">
        <v>1289</v>
      </c>
      <c r="D746" s="23" t="s">
        <v>1288</v>
      </c>
      <c r="E746" s="22">
        <f>Source!CA312</f>
        <v>60</v>
      </c>
      <c r="F746" s="28"/>
      <c r="G746" s="24"/>
      <c r="H746" s="26">
        <f>SUM(U740:U752)</f>
        <v>66.150000000000006</v>
      </c>
      <c r="I746" s="29" t="str">
        <f>CONCATENATE(Source!FY312, Source!FW312, "=")</f>
        <v>60*0,8=</v>
      </c>
      <c r="J746" s="18">
        <f>Source!AU312</f>
        <v>48</v>
      </c>
      <c r="K746" s="26">
        <f>SUM(V740:V752)</f>
        <v>52.92</v>
      </c>
      <c r="L746" s="27"/>
    </row>
    <row r="747" spans="1:26" ht="14.25">
      <c r="A747" s="20"/>
      <c r="B747" s="21"/>
      <c r="C747" s="18" t="s">
        <v>1290</v>
      </c>
      <c r="D747" s="23" t="s">
        <v>1291</v>
      </c>
      <c r="E747" s="22">
        <f>Source!AQ312</f>
        <v>10.9</v>
      </c>
      <c r="F747" s="25"/>
      <c r="G747" s="24" t="str">
        <f>Source!DI312</f>
        <v/>
      </c>
      <c r="H747" s="26"/>
      <c r="I747" s="24"/>
      <c r="J747" s="24"/>
      <c r="K747" s="26"/>
      <c r="L747" s="30">
        <f>Source!U312</f>
        <v>11.445</v>
      </c>
    </row>
    <row r="748" spans="1:26" ht="85.5">
      <c r="A748" s="20" t="str">
        <f>Source!E313</f>
        <v>83,1</v>
      </c>
      <c r="B748" s="21" t="str">
        <f>Source!F313</f>
        <v>302-3354</v>
      </c>
      <c r="C748" s="18" t="str">
        <f>Source!G313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748" s="23" t="str">
        <f>Source!H313</f>
        <v>м</v>
      </c>
      <c r="E748" s="22">
        <f>Source!I313</f>
        <v>17</v>
      </c>
      <c r="F748" s="25">
        <f>Source!AK313</f>
        <v>18.55</v>
      </c>
      <c r="G748" s="24"/>
      <c r="H748" s="26">
        <f>ROUND(Source!CQ313*Source!I313/IF(Source!BC313&lt;&gt; 0, Source!BC313, 1), 2)+ROUND(Source!CR313*Source!I313/IF(Source!BB313&lt;&gt; 0, Source!BB313, 1), 2)+ROUND(Source!CT313*Source!I313/IF(Source!BA313&lt;&gt; 0, Source!BA313, 1), 2)</f>
        <v>315.35000000000002</v>
      </c>
      <c r="I748" s="24"/>
      <c r="J748" s="24">
        <f>IF(Source!BC313&lt;&gt; 0, Source!BC313, 1)</f>
        <v>1</v>
      </c>
      <c r="K748" s="26">
        <f>Source!O313</f>
        <v>315.35000000000002</v>
      </c>
      <c r="L748" s="27"/>
      <c r="S748">
        <f>ROUND((Source!FX313/100)*((ROUND(Source!CT313*Source!I313/IF(Source!BA313&lt;&gt; 0, Source!BA313, 1), 2)+ROUND(Source!CS313*Source!I313/IF(Source!BS313&lt;&gt; 0, Source!BS313, 1), 2))), 2)</f>
        <v>0</v>
      </c>
      <c r="T748">
        <f>Source!X313</f>
        <v>0</v>
      </c>
      <c r="U748">
        <f>ROUND((Source!FY313/100)*((ROUND(Source!CT313*Source!I313/IF(Source!BA313&lt;&gt; 0, Source!BA313, 1), 2)+ROUND(Source!CS313*Source!I313/IF(Source!BS313&lt;&gt; 0, Source!BS313, 1), 2))), 2)</f>
        <v>0</v>
      </c>
      <c r="V748">
        <f>Source!Y313</f>
        <v>0</v>
      </c>
      <c r="Y748">
        <f>IF(Source!BI313=3,H748, 0)</f>
        <v>0</v>
      </c>
    </row>
    <row r="749" spans="1:26" ht="85.5">
      <c r="A749" s="20" t="str">
        <f>Source!E314</f>
        <v>83,2</v>
      </c>
      <c r="B749" s="21" t="str">
        <f>Source!F314</f>
        <v>302-3355</v>
      </c>
      <c r="C749" s="18" t="str">
        <f>Source!G314</f>
        <v>Трубопроводы напорные из полипропилена PPRS с гильзами и креплениями для холодного и горячего водоснабжения PN10 SDR 11, диаметром 25 мм, толщина стенки 2,3 мм</v>
      </c>
      <c r="D749" s="23" t="str">
        <f>Source!H314</f>
        <v>м</v>
      </c>
      <c r="E749" s="22">
        <f>Source!I314</f>
        <v>50</v>
      </c>
      <c r="F749" s="25">
        <f>Source!AK314</f>
        <v>24.96</v>
      </c>
      <c r="G749" s="24"/>
      <c r="H749" s="26">
        <f>ROUND(Source!CQ314*Source!I314/IF(Source!BC314&lt;&gt; 0, Source!BC314, 1), 2)+ROUND(Source!CR314*Source!I314/IF(Source!BB314&lt;&gt; 0, Source!BB314, 1), 2)+ROUND(Source!CT314*Source!I314/IF(Source!BA314&lt;&gt; 0, Source!BA314, 1), 2)</f>
        <v>1248</v>
      </c>
      <c r="I749" s="24"/>
      <c r="J749" s="24">
        <f>IF(Source!BC314&lt;&gt; 0, Source!BC314, 1)</f>
        <v>1</v>
      </c>
      <c r="K749" s="26">
        <f>Source!O314</f>
        <v>1248</v>
      </c>
      <c r="L749" s="27"/>
      <c r="S749">
        <f>ROUND((Source!FX314/100)*((ROUND(Source!CT314*Source!I314/IF(Source!BA314&lt;&gt; 0, Source!BA314, 1), 2)+ROUND(Source!CS314*Source!I314/IF(Source!BS314&lt;&gt; 0, Source!BS314, 1), 2))), 2)</f>
        <v>0</v>
      </c>
      <c r="T749">
        <f>Source!X314</f>
        <v>0</v>
      </c>
      <c r="U749">
        <f>ROUND((Source!FY314/100)*((ROUND(Source!CT314*Source!I314/IF(Source!BA314&lt;&gt; 0, Source!BA314, 1), 2)+ROUND(Source!CS314*Source!I314/IF(Source!BS314&lt;&gt; 0, Source!BS314, 1), 2))), 2)</f>
        <v>0</v>
      </c>
      <c r="V749">
        <f>Source!Y314</f>
        <v>0</v>
      </c>
      <c r="Y749">
        <f>IF(Source!BI314=3,H749, 0)</f>
        <v>0</v>
      </c>
    </row>
    <row r="750" spans="1:26" ht="85.5">
      <c r="A750" s="20" t="str">
        <f>Source!E315</f>
        <v>83,3</v>
      </c>
      <c r="B750" s="21" t="str">
        <f>Source!F315</f>
        <v>302-3356</v>
      </c>
      <c r="C750" s="18" t="str">
        <f>Source!G315</f>
        <v>Трубопроводы напорные из полипропилена PPRS с гильзами и креплениями для холодного и горячего водоснабжения PN10 SDR 11, диаметром 32 мм, толщина стенки 2,9 мм</v>
      </c>
      <c r="D750" s="23" t="str">
        <f>Source!H315</f>
        <v>м</v>
      </c>
      <c r="E750" s="22">
        <f>Source!I315</f>
        <v>17</v>
      </c>
      <c r="F750" s="25">
        <f>Source!AK315</f>
        <v>26.68</v>
      </c>
      <c r="G750" s="24"/>
      <c r="H750" s="26">
        <f>ROUND(Source!CQ315*Source!I315/IF(Source!BC315&lt;&gt; 0, Source!BC315, 1), 2)+ROUND(Source!CR315*Source!I315/IF(Source!BB315&lt;&gt; 0, Source!BB315, 1), 2)+ROUND(Source!CT315*Source!I315/IF(Source!BA315&lt;&gt; 0, Source!BA315, 1), 2)</f>
        <v>453.56</v>
      </c>
      <c r="I750" s="24"/>
      <c r="J750" s="24">
        <f>IF(Source!BC315&lt;&gt; 0, Source!BC315, 1)</f>
        <v>1</v>
      </c>
      <c r="K750" s="26">
        <f>Source!O315</f>
        <v>453.56</v>
      </c>
      <c r="L750" s="27"/>
      <c r="S750">
        <f>ROUND((Source!FX315/100)*((ROUND(Source!CT315*Source!I315/IF(Source!BA315&lt;&gt; 0, Source!BA315, 1), 2)+ROUND(Source!CS315*Source!I315/IF(Source!BS315&lt;&gt; 0, Source!BS315, 1), 2))), 2)</f>
        <v>0</v>
      </c>
      <c r="T750">
        <f>Source!X315</f>
        <v>0</v>
      </c>
      <c r="U750">
        <f>ROUND((Source!FY315/100)*((ROUND(Source!CT315*Source!I315/IF(Source!BA315&lt;&gt; 0, Source!BA315, 1), 2)+ROUND(Source!CS315*Source!I315/IF(Source!BS315&lt;&gt; 0, Source!BS315, 1), 2))), 2)</f>
        <v>0</v>
      </c>
      <c r="V750">
        <f>Source!Y315</f>
        <v>0</v>
      </c>
      <c r="Y750">
        <f>IF(Source!BI315=3,H750, 0)</f>
        <v>0</v>
      </c>
    </row>
    <row r="751" spans="1:26" ht="85.5">
      <c r="A751" s="20" t="str">
        <f>Source!E316</f>
        <v>83,4</v>
      </c>
      <c r="B751" s="21" t="str">
        <f>Source!F316</f>
        <v>302-3357</v>
      </c>
      <c r="C751" s="18" t="str">
        <f>Source!G316</f>
        <v>Трубопроводы напорные из полипропилена PPRS с гильзами и креплениями для холодного и горячего водоснабжения PN10 SDR 11, диаметром 40 мм, толщина стенки 3,7 мм</v>
      </c>
      <c r="D751" s="23" t="str">
        <f>Source!H316</f>
        <v>м</v>
      </c>
      <c r="E751" s="22">
        <f>Source!I316</f>
        <v>16</v>
      </c>
      <c r="F751" s="25">
        <f>Source!AK316</f>
        <v>39.56</v>
      </c>
      <c r="G751" s="24"/>
      <c r="H751" s="26">
        <f>ROUND(Source!CQ316*Source!I316/IF(Source!BC316&lt;&gt; 0, Source!BC316, 1), 2)+ROUND(Source!CR316*Source!I316/IF(Source!BB316&lt;&gt; 0, Source!BB316, 1), 2)+ROUND(Source!CT316*Source!I316/IF(Source!BA316&lt;&gt; 0, Source!BA316, 1), 2)</f>
        <v>632.96</v>
      </c>
      <c r="I751" s="24"/>
      <c r="J751" s="24">
        <f>IF(Source!BC316&lt;&gt; 0, Source!BC316, 1)</f>
        <v>1</v>
      </c>
      <c r="K751" s="26">
        <f>Source!O316</f>
        <v>632.96</v>
      </c>
      <c r="L751" s="27"/>
      <c r="S751">
        <f>ROUND((Source!FX316/100)*((ROUND(Source!CT316*Source!I316/IF(Source!BA316&lt;&gt; 0, Source!BA316, 1), 2)+ROUND(Source!CS316*Source!I316/IF(Source!BS316&lt;&gt; 0, Source!BS316, 1), 2))), 2)</f>
        <v>0</v>
      </c>
      <c r="T751">
        <f>Source!X316</f>
        <v>0</v>
      </c>
      <c r="U751">
        <f>ROUND((Source!FY316/100)*((ROUND(Source!CT316*Source!I316/IF(Source!BA316&lt;&gt; 0, Source!BA316, 1), 2)+ROUND(Source!CS316*Source!I316/IF(Source!BS316&lt;&gt; 0, Source!BS316, 1), 2))), 2)</f>
        <v>0</v>
      </c>
      <c r="V751">
        <f>Source!Y316</f>
        <v>0</v>
      </c>
      <c r="Y751">
        <f>IF(Source!BI316=3,H751, 0)</f>
        <v>0</v>
      </c>
    </row>
    <row r="752" spans="1:26" ht="85.5">
      <c r="A752" s="33" t="str">
        <f>Source!E317</f>
        <v>83,5</v>
      </c>
      <c r="B752" s="34" t="str">
        <f>Source!F317</f>
        <v>302-3358</v>
      </c>
      <c r="C752" s="35" t="str">
        <f>Source!G317</f>
        <v>Трубопроводы напорные из полипропилена PPRS с гильзами и креплениями для холодного и горячего водоснабжения PN10 SDR 11, диаметром 50 мм, толщина стенки 4,6 мм</v>
      </c>
      <c r="D752" s="36" t="str">
        <f>Source!H317</f>
        <v>м</v>
      </c>
      <c r="E752" s="37">
        <f>Source!I317</f>
        <v>5</v>
      </c>
      <c r="F752" s="38">
        <f>Source!AK317</f>
        <v>60.9</v>
      </c>
      <c r="G752" s="39"/>
      <c r="H752" s="40">
        <f>ROUND(Source!CQ317*Source!I317/IF(Source!BC317&lt;&gt; 0, Source!BC317, 1), 2)+ROUND(Source!CR317*Source!I317/IF(Source!BB317&lt;&gt; 0, Source!BB317, 1), 2)+ROUND(Source!CT317*Source!I317/IF(Source!BA317&lt;&gt; 0, Source!BA317, 1), 2)</f>
        <v>304.5</v>
      </c>
      <c r="I752" s="39"/>
      <c r="J752" s="39">
        <f>IF(Source!BC317&lt;&gt; 0, Source!BC317, 1)</f>
        <v>1</v>
      </c>
      <c r="K752" s="40">
        <f>Source!O317</f>
        <v>304.5</v>
      </c>
      <c r="L752" s="41"/>
      <c r="S752">
        <f>ROUND((Source!FX317/100)*((ROUND(Source!CT317*Source!I317/IF(Source!BA317&lt;&gt; 0, Source!BA317, 1), 2)+ROUND(Source!CS317*Source!I317/IF(Source!BS317&lt;&gt; 0, Source!BS317, 1), 2))), 2)</f>
        <v>0</v>
      </c>
      <c r="T752">
        <f>Source!X317</f>
        <v>0</v>
      </c>
      <c r="U752">
        <f>ROUND((Source!FY317/100)*((ROUND(Source!CT317*Source!I317/IF(Source!BA317&lt;&gt; 0, Source!BA317, 1), 2)+ROUND(Source!CS317*Source!I317/IF(Source!BS317&lt;&gt; 0, Source!BS317, 1), 2))), 2)</f>
        <v>0</v>
      </c>
      <c r="V752">
        <f>Source!Y317</f>
        <v>0</v>
      </c>
      <c r="Y752">
        <f>IF(Source!BI317=3,H752, 0)</f>
        <v>0</v>
      </c>
    </row>
    <row r="753" spans="1:26" ht="15">
      <c r="G753" s="51">
        <f>ROUND(Source!CQ312*Source!I312/IF(Source!BC312&lt;&gt; 0, Source!BC312, 1), 2)+ROUND(Source!CT312*Source!I312/IF(Source!BA312&lt;&gt; 0, Source!BA312, 1), 2)+ROUND(Source!CR312*Source!I312/IF(Source!BB312&lt;&gt; 0, Source!BB312, 1), 2)+SUM(H745:H752)</f>
        <v>3247.7700000000004</v>
      </c>
      <c r="H753" s="51"/>
      <c r="J753" s="51">
        <f>Source!O312+SUM(K745:K752)</f>
        <v>3221.3100000000004</v>
      </c>
      <c r="K753" s="51"/>
      <c r="L753" s="32">
        <f>Source!U312</f>
        <v>11.445</v>
      </c>
      <c r="O753" s="31">
        <f>G753</f>
        <v>3247.7700000000004</v>
      </c>
      <c r="P753" s="31">
        <f>J753</f>
        <v>3221.3100000000004</v>
      </c>
      <c r="Q753" s="31">
        <f>L753</f>
        <v>11.445</v>
      </c>
      <c r="W753">
        <f>IF(Source!BI312&lt;=1,G753, 0)</f>
        <v>0</v>
      </c>
      <c r="X753">
        <f>IF(Source!BI312=2,G753, 0)</f>
        <v>3247.7700000000004</v>
      </c>
      <c r="Y753">
        <f>IF(Source!BI312=3,G753, 0)</f>
        <v>0</v>
      </c>
      <c r="Z753">
        <f>IF(Source!BI312=4,G753, 0)</f>
        <v>0</v>
      </c>
    </row>
    <row r="754" spans="1:26" ht="42.75">
      <c r="A754" s="20" t="str">
        <f>Source!E318</f>
        <v>84</v>
      </c>
      <c r="B754" s="21" t="str">
        <f>Source!F318</f>
        <v>22-03-002-1</v>
      </c>
      <c r="C754" s="18" t="str">
        <f>Source!G318</f>
        <v>Установка полиэтиленовых фасонных частей отводов, колен, патрубков, переходов</v>
      </c>
      <c r="D754" s="23" t="str">
        <f>Source!H318</f>
        <v>10 фасонных частей</v>
      </c>
      <c r="E754" s="22">
        <f>Source!I318</f>
        <v>67.400000000000006</v>
      </c>
      <c r="F754" s="25">
        <f>IF(Source!AK318&lt;&gt; 0, Source!AK318,Source!AL318 + Source!AM318 + Source!AO318)</f>
        <v>388.35</v>
      </c>
      <c r="G754" s="24"/>
      <c r="H754" s="26"/>
      <c r="I754" s="24" t="str">
        <f>Source!BO318</f>
        <v/>
      </c>
      <c r="J754" s="24"/>
      <c r="K754" s="26"/>
      <c r="L754" s="27"/>
      <c r="S754">
        <f>ROUND((Source!FX318/100)*((ROUND(Source!CT318*Source!I318/IF(Source!BA318&lt;&gt; 0, Source!BA318, 1), 2)+ROUND(Source!CS318*Source!I318/IF(Source!BS318&lt;&gt; 0, Source!BS318, 1), 2))), 2)</f>
        <v>6902.71</v>
      </c>
      <c r="T754">
        <f>Source!X318</f>
        <v>5893.86</v>
      </c>
      <c r="U754">
        <f>ROUND((Source!FY318/100)*((ROUND(Source!CT318*Source!I318/IF(Source!BA318&lt;&gt; 0, Source!BA318, 1), 2)+ROUND(Source!CS318*Source!I318/IF(Source!BS318&lt;&gt; 0, Source!BS318, 1), 2))), 2)</f>
        <v>4725.7</v>
      </c>
      <c r="V754">
        <f>Source!Y318</f>
        <v>3769.94</v>
      </c>
    </row>
    <row r="755" spans="1:26" ht="14.25">
      <c r="A755" s="20"/>
      <c r="B755" s="21"/>
      <c r="C755" s="18" t="s">
        <v>1284</v>
      </c>
      <c r="D755" s="23"/>
      <c r="E755" s="22"/>
      <c r="F755" s="25">
        <f>Source!AO318</f>
        <v>43.54</v>
      </c>
      <c r="G755" s="24" t="str">
        <f>Source!DG318</f>
        <v/>
      </c>
      <c r="H755" s="26">
        <f>ROUND(Source!CT318*Source!I318/IF(Source!BA318&lt;&gt; 0, Source!BA318, 1), 2)</f>
        <v>2934.6</v>
      </c>
      <c r="I755" s="24"/>
      <c r="J755" s="24">
        <f>IF(Source!BA318&lt;&gt; 0, Source!BA318, 1)</f>
        <v>1</v>
      </c>
      <c r="K755" s="26">
        <f>Source!S318</f>
        <v>2934.6</v>
      </c>
      <c r="L755" s="27"/>
      <c r="R755">
        <f>H755</f>
        <v>2934.6</v>
      </c>
    </row>
    <row r="756" spans="1:26" ht="14.25">
      <c r="A756" s="20"/>
      <c r="B756" s="21"/>
      <c r="C756" s="18" t="s">
        <v>58</v>
      </c>
      <c r="D756" s="23"/>
      <c r="E756" s="22"/>
      <c r="F756" s="25">
        <f>Source!AM318</f>
        <v>262.25</v>
      </c>
      <c r="G756" s="24" t="str">
        <f>Source!DE318</f>
        <v/>
      </c>
      <c r="H756" s="26">
        <f>ROUND(Source!CR318*Source!I318/IF(Source!BB318&lt;&gt; 0, Source!BB318, 1), 2)</f>
        <v>17675.650000000001</v>
      </c>
      <c r="I756" s="24"/>
      <c r="J756" s="24">
        <f>IF(Source!BB318&lt;&gt; 0, Source!BB318, 1)</f>
        <v>1</v>
      </c>
      <c r="K756" s="26">
        <f>Source!Q318</f>
        <v>17675.650000000001</v>
      </c>
      <c r="L756" s="27"/>
    </row>
    <row r="757" spans="1:26" ht="14.25">
      <c r="A757" s="20"/>
      <c r="B757" s="21"/>
      <c r="C757" s="18" t="s">
        <v>1285</v>
      </c>
      <c r="D757" s="23"/>
      <c r="E757" s="22"/>
      <c r="F757" s="25">
        <f>Source!AN318</f>
        <v>35.24</v>
      </c>
      <c r="G757" s="24" t="str">
        <f>Source!DF318</f>
        <v/>
      </c>
      <c r="H757" s="26">
        <f>ROUND(Source!CS318*Source!I318/IF(Source!BS318&lt;&gt; 0, Source!BS318, 1), 2)</f>
        <v>2375.1799999999998</v>
      </c>
      <c r="I757" s="24"/>
      <c r="J757" s="24">
        <f>IF(Source!BS318&lt;&gt; 0, Source!BS318, 1)</f>
        <v>1</v>
      </c>
      <c r="K757" s="26">
        <f>Source!R318</f>
        <v>2375.1799999999998</v>
      </c>
      <c r="L757" s="27"/>
      <c r="R757">
        <f>H757</f>
        <v>2375.1799999999998</v>
      </c>
    </row>
    <row r="758" spans="1:26" ht="14.25">
      <c r="A758" s="20"/>
      <c r="B758" s="21"/>
      <c r="C758" s="18" t="s">
        <v>1287</v>
      </c>
      <c r="D758" s="23" t="s">
        <v>1288</v>
      </c>
      <c r="E758" s="22">
        <f>Source!BZ318</f>
        <v>130</v>
      </c>
      <c r="F758" s="28"/>
      <c r="G758" s="24"/>
      <c r="H758" s="26">
        <f>SUM(S754:S768)</f>
        <v>6902.71</v>
      </c>
      <c r="I758" s="29" t="str">
        <f>CONCATENATE(Source!FX318, Source!FV318, "=")</f>
        <v>130*0,85=</v>
      </c>
      <c r="J758" s="18">
        <f>Source!AT318</f>
        <v>111</v>
      </c>
      <c r="K758" s="26">
        <f>SUM(T754:T768)</f>
        <v>5893.86</v>
      </c>
      <c r="L758" s="27"/>
    </row>
    <row r="759" spans="1:26" ht="14.25">
      <c r="A759" s="20"/>
      <c r="B759" s="21"/>
      <c r="C759" s="18" t="s">
        <v>1289</v>
      </c>
      <c r="D759" s="23" t="s">
        <v>1288</v>
      </c>
      <c r="E759" s="22">
        <f>Source!CA318</f>
        <v>89</v>
      </c>
      <c r="F759" s="28"/>
      <c r="G759" s="24"/>
      <c r="H759" s="26">
        <f>SUM(U754:U768)</f>
        <v>4725.7</v>
      </c>
      <c r="I759" s="29" t="str">
        <f>CONCATENATE(Source!FY318, Source!FW318, "=")</f>
        <v>89*0,8=</v>
      </c>
      <c r="J759" s="18">
        <f>Source!AU318</f>
        <v>71</v>
      </c>
      <c r="K759" s="26">
        <f>SUM(V754:V768)</f>
        <v>3769.94</v>
      </c>
      <c r="L759" s="27"/>
    </row>
    <row r="760" spans="1:26" ht="14.25">
      <c r="A760" s="20"/>
      <c r="B760" s="21"/>
      <c r="C760" s="18" t="s">
        <v>1290</v>
      </c>
      <c r="D760" s="23" t="s">
        <v>1291</v>
      </c>
      <c r="E760" s="22">
        <f>Source!AQ318</f>
        <v>4.8</v>
      </c>
      <c r="F760" s="25"/>
      <c r="G760" s="24" t="str">
        <f>Source!DI318</f>
        <v/>
      </c>
      <c r="H760" s="26"/>
      <c r="I760" s="24"/>
      <c r="J760" s="24"/>
      <c r="K760" s="26"/>
      <c r="L760" s="30">
        <f>Source!U318</f>
        <v>323.52000000000004</v>
      </c>
    </row>
    <row r="761" spans="1:26" ht="28.5">
      <c r="A761" s="20" t="str">
        <f>Source!E319</f>
        <v>84,1</v>
      </c>
      <c r="B761" s="21" t="str">
        <f>Source!F319</f>
        <v>507-5011</v>
      </c>
      <c r="C761" s="18" t="str">
        <f>Source!G319</f>
        <v>Муфта полипропиленовая соединительная диаметром 50 мм</v>
      </c>
      <c r="D761" s="23" t="str">
        <f>Source!H319</f>
        <v>шт.</v>
      </c>
      <c r="E761" s="22">
        <f>Source!I319</f>
        <v>70</v>
      </c>
      <c r="F761" s="25">
        <f>Source!AK319</f>
        <v>4.51</v>
      </c>
      <c r="G761" s="24"/>
      <c r="H761" s="26">
        <f>ROUND(Source!CQ319*Source!I319/IF(Source!BC319&lt;&gt; 0, Source!BC319, 1), 2)+ROUND(Source!CR319*Source!I319/IF(Source!BB319&lt;&gt; 0, Source!BB319, 1), 2)+ROUND(Source!CT319*Source!I319/IF(Source!BA319&lt;&gt; 0, Source!BA319, 1), 2)</f>
        <v>315.7</v>
      </c>
      <c r="I761" s="24"/>
      <c r="J761" s="24">
        <f>IF(Source!BC319&lt;&gt; 0, Source!BC319, 1)</f>
        <v>1</v>
      </c>
      <c r="K761" s="26">
        <f>Source!O319</f>
        <v>315.7</v>
      </c>
      <c r="L761" s="27"/>
      <c r="S761">
        <f>ROUND((Source!FX319/100)*((ROUND(Source!CT319*Source!I319/IF(Source!BA319&lt;&gt; 0, Source!BA319, 1), 2)+ROUND(Source!CS319*Source!I319/IF(Source!BS319&lt;&gt; 0, Source!BS319, 1), 2))), 2)</f>
        <v>0</v>
      </c>
      <c r="T761">
        <f>Source!X319</f>
        <v>0</v>
      </c>
      <c r="U761">
        <f>ROUND((Source!FY319/100)*((ROUND(Source!CT319*Source!I319/IF(Source!BA319&lt;&gt; 0, Source!BA319, 1), 2)+ROUND(Source!CS319*Source!I319/IF(Source!BS319&lt;&gt; 0, Source!BS319, 1), 2))), 2)</f>
        <v>0</v>
      </c>
      <c r="V761">
        <f>Source!Y319</f>
        <v>0</v>
      </c>
      <c r="Y761">
        <f>IF(Source!BI319=3,H761, 0)</f>
        <v>0</v>
      </c>
    </row>
    <row r="762" spans="1:26" ht="28.5">
      <c r="A762" s="20" t="str">
        <f>Source!E320</f>
        <v>84,2</v>
      </c>
      <c r="B762" s="21" t="str">
        <f>Source!F320</f>
        <v>507-5009</v>
      </c>
      <c r="C762" s="18" t="str">
        <f>Source!G320</f>
        <v>Муфта полипропиленовая соединительная диаметром 32 мм</v>
      </c>
      <c r="D762" s="23" t="str">
        <f>Source!H320</f>
        <v>шт.</v>
      </c>
      <c r="E762" s="22">
        <f>Source!I320</f>
        <v>120</v>
      </c>
      <c r="F762" s="25">
        <f>Source!AK320</f>
        <v>1.29</v>
      </c>
      <c r="G762" s="24"/>
      <c r="H762" s="26">
        <f>ROUND(Source!CQ320*Source!I320/IF(Source!BC320&lt;&gt; 0, Source!BC320, 1), 2)+ROUND(Source!CR320*Source!I320/IF(Source!BB320&lt;&gt; 0, Source!BB320, 1), 2)+ROUND(Source!CT320*Source!I320/IF(Source!BA320&lt;&gt; 0, Source!BA320, 1), 2)</f>
        <v>154.80000000000001</v>
      </c>
      <c r="I762" s="24"/>
      <c r="J762" s="24">
        <f>IF(Source!BC320&lt;&gt; 0, Source!BC320, 1)</f>
        <v>1</v>
      </c>
      <c r="K762" s="26">
        <f>Source!O320</f>
        <v>154.80000000000001</v>
      </c>
      <c r="L762" s="27"/>
      <c r="S762">
        <f>ROUND((Source!FX320/100)*((ROUND(Source!CT320*Source!I320/IF(Source!BA320&lt;&gt; 0, Source!BA320, 1), 2)+ROUND(Source!CS320*Source!I320/IF(Source!BS320&lt;&gt; 0, Source!BS320, 1), 2))), 2)</f>
        <v>0</v>
      </c>
      <c r="T762">
        <f>Source!X320</f>
        <v>0</v>
      </c>
      <c r="U762">
        <f>ROUND((Source!FY320/100)*((ROUND(Source!CT320*Source!I320/IF(Source!BA320&lt;&gt; 0, Source!BA320, 1), 2)+ROUND(Source!CS320*Source!I320/IF(Source!BS320&lt;&gt; 0, Source!BS320, 1), 2))), 2)</f>
        <v>0</v>
      </c>
      <c r="V762">
        <f>Source!Y320</f>
        <v>0</v>
      </c>
      <c r="Y762">
        <f>IF(Source!BI320=3,H762, 0)</f>
        <v>0</v>
      </c>
    </row>
    <row r="763" spans="1:26" ht="28.5">
      <c r="A763" s="20" t="str">
        <f>Source!E321</f>
        <v>84,3</v>
      </c>
      <c r="B763" s="21" t="str">
        <f>Source!F321</f>
        <v>507-5008</v>
      </c>
      <c r="C763" s="18" t="str">
        <f>Source!G321</f>
        <v>Муфта полипропиленовая соединительная диаметром 25 мм</v>
      </c>
      <c r="D763" s="23" t="str">
        <f>Source!H321</f>
        <v>шт.</v>
      </c>
      <c r="E763" s="22">
        <f>Source!I321</f>
        <v>150</v>
      </c>
      <c r="F763" s="25">
        <f>Source!AK321</f>
        <v>0.94</v>
      </c>
      <c r="G763" s="24"/>
      <c r="H763" s="26">
        <f>ROUND(Source!CQ321*Source!I321/IF(Source!BC321&lt;&gt; 0, Source!BC321, 1), 2)+ROUND(Source!CR321*Source!I321/IF(Source!BB321&lt;&gt; 0, Source!BB321, 1), 2)+ROUND(Source!CT321*Source!I321/IF(Source!BA321&lt;&gt; 0, Source!BA321, 1), 2)</f>
        <v>141</v>
      </c>
      <c r="I763" s="24"/>
      <c r="J763" s="24">
        <f>IF(Source!BC321&lt;&gt; 0, Source!BC321, 1)</f>
        <v>1</v>
      </c>
      <c r="K763" s="26">
        <f>Source!O321</f>
        <v>141</v>
      </c>
      <c r="L763" s="27"/>
      <c r="S763">
        <f>ROUND((Source!FX321/100)*((ROUND(Source!CT321*Source!I321/IF(Source!BA321&lt;&gt; 0, Source!BA321, 1), 2)+ROUND(Source!CS321*Source!I321/IF(Source!BS321&lt;&gt; 0, Source!BS321, 1), 2))), 2)</f>
        <v>0</v>
      </c>
      <c r="T763">
        <f>Source!X321</f>
        <v>0</v>
      </c>
      <c r="U763">
        <f>ROUND((Source!FY321/100)*((ROUND(Source!CT321*Source!I321/IF(Source!BA321&lt;&gt; 0, Source!BA321, 1), 2)+ROUND(Source!CS321*Source!I321/IF(Source!BS321&lt;&gt; 0, Source!BS321, 1), 2))), 2)</f>
        <v>0</v>
      </c>
      <c r="V763">
        <f>Source!Y321</f>
        <v>0</v>
      </c>
      <c r="Y763">
        <f>IF(Source!BI321=3,H763, 0)</f>
        <v>0</v>
      </c>
    </row>
    <row r="764" spans="1:26" ht="28.5">
      <c r="A764" s="20" t="str">
        <f>Source!E322</f>
        <v>84,4</v>
      </c>
      <c r="B764" s="21" t="str">
        <f>Source!F322</f>
        <v>507-5007</v>
      </c>
      <c r="C764" s="18" t="str">
        <f>Source!G322</f>
        <v>Муфта полипропиленовая соединительная диаметром 20 мм</v>
      </c>
      <c r="D764" s="23" t="str">
        <f>Source!H322</f>
        <v>шт.</v>
      </c>
      <c r="E764" s="22">
        <f>Source!I322</f>
        <v>135</v>
      </c>
      <c r="F764" s="25">
        <f>Source!AK322</f>
        <v>0.67</v>
      </c>
      <c r="G764" s="24"/>
      <c r="H764" s="26">
        <f>ROUND(Source!CQ322*Source!I322/IF(Source!BC322&lt;&gt; 0, Source!BC322, 1), 2)+ROUND(Source!CR322*Source!I322/IF(Source!BB322&lt;&gt; 0, Source!BB322, 1), 2)+ROUND(Source!CT322*Source!I322/IF(Source!BA322&lt;&gt; 0, Source!BA322, 1), 2)</f>
        <v>90.45</v>
      </c>
      <c r="I764" s="24"/>
      <c r="J764" s="24">
        <f>IF(Source!BC322&lt;&gt; 0, Source!BC322, 1)</f>
        <v>1</v>
      </c>
      <c r="K764" s="26">
        <f>Source!O322</f>
        <v>90.45</v>
      </c>
      <c r="L764" s="27"/>
      <c r="S764">
        <f>ROUND((Source!FX322/100)*((ROUND(Source!CT322*Source!I322/IF(Source!BA322&lt;&gt; 0, Source!BA322, 1), 2)+ROUND(Source!CS322*Source!I322/IF(Source!BS322&lt;&gt; 0, Source!BS322, 1), 2))), 2)</f>
        <v>0</v>
      </c>
      <c r="T764">
        <f>Source!X322</f>
        <v>0</v>
      </c>
      <c r="U764">
        <f>ROUND((Source!FY322/100)*((ROUND(Source!CT322*Source!I322/IF(Source!BA322&lt;&gt; 0, Source!BA322, 1), 2)+ROUND(Source!CS322*Source!I322/IF(Source!BS322&lt;&gt; 0, Source!BS322, 1), 2))), 2)</f>
        <v>0</v>
      </c>
      <c r="V764">
        <f>Source!Y322</f>
        <v>0</v>
      </c>
      <c r="Y764">
        <f>IF(Source!BI322=3,H764, 0)</f>
        <v>0</v>
      </c>
    </row>
    <row r="765" spans="1:26" ht="42.75">
      <c r="A765" s="20" t="str">
        <f>Source!E323</f>
        <v>84,5</v>
      </c>
      <c r="B765" s="21" t="str">
        <f>Source!F323</f>
        <v>507-5050</v>
      </c>
      <c r="C765" s="18" t="str">
        <f>Source!G323</f>
        <v>Муфта полипропиленовая комбинированная, с наружной резьбой, под ключ диаметром 32х1"</v>
      </c>
      <c r="D765" s="23" t="str">
        <f>Source!H323</f>
        <v>шт.</v>
      </c>
      <c r="E765" s="22">
        <f>Source!I323</f>
        <v>40</v>
      </c>
      <c r="F765" s="25">
        <f>Source!AK323</f>
        <v>23.25</v>
      </c>
      <c r="G765" s="24"/>
      <c r="H765" s="26">
        <f>ROUND(Source!CQ323*Source!I323/IF(Source!BC323&lt;&gt; 0, Source!BC323, 1), 2)+ROUND(Source!CR323*Source!I323/IF(Source!BB323&lt;&gt; 0, Source!BB323, 1), 2)+ROUND(Source!CT323*Source!I323/IF(Source!BA323&lt;&gt; 0, Source!BA323, 1), 2)</f>
        <v>930</v>
      </c>
      <c r="I765" s="24"/>
      <c r="J765" s="24">
        <f>IF(Source!BC323&lt;&gt; 0, Source!BC323, 1)</f>
        <v>1</v>
      </c>
      <c r="K765" s="26">
        <f>Source!O323</f>
        <v>930</v>
      </c>
      <c r="L765" s="27"/>
      <c r="S765">
        <f>ROUND((Source!FX323/100)*((ROUND(Source!CT323*Source!I323/IF(Source!BA323&lt;&gt; 0, Source!BA323, 1), 2)+ROUND(Source!CS323*Source!I323/IF(Source!BS323&lt;&gt; 0, Source!BS323, 1), 2))), 2)</f>
        <v>0</v>
      </c>
      <c r="T765">
        <f>Source!X323</f>
        <v>0</v>
      </c>
      <c r="U765">
        <f>ROUND((Source!FY323/100)*((ROUND(Source!CT323*Source!I323/IF(Source!BA323&lt;&gt; 0, Source!BA323, 1), 2)+ROUND(Source!CS323*Source!I323/IF(Source!BS323&lt;&gt; 0, Source!BS323, 1), 2))), 2)</f>
        <v>0</v>
      </c>
      <c r="V765">
        <f>Source!Y323</f>
        <v>0</v>
      </c>
      <c r="Y765">
        <f>IF(Source!BI323=3,H765, 0)</f>
        <v>0</v>
      </c>
    </row>
    <row r="766" spans="1:26" ht="28.5">
      <c r="A766" s="20" t="str">
        <f>Source!E324</f>
        <v>84,6</v>
      </c>
      <c r="B766" s="21" t="str">
        <f>Source!F324</f>
        <v>507-3176</v>
      </c>
      <c r="C766" s="18" t="str">
        <f>Source!G324</f>
        <v>Угольник 90 град. полипропиленовый диаметром 50 мм</v>
      </c>
      <c r="D766" s="23" t="str">
        <f>Source!H324</f>
        <v>шт.</v>
      </c>
      <c r="E766" s="22">
        <f>Source!I324</f>
        <v>54</v>
      </c>
      <c r="F766" s="25">
        <f>Source!AK324</f>
        <v>11.27</v>
      </c>
      <c r="G766" s="24"/>
      <c r="H766" s="26">
        <f>ROUND(Source!CQ324*Source!I324/IF(Source!BC324&lt;&gt; 0, Source!BC324, 1), 2)+ROUND(Source!CR324*Source!I324/IF(Source!BB324&lt;&gt; 0, Source!BB324, 1), 2)+ROUND(Source!CT324*Source!I324/IF(Source!BA324&lt;&gt; 0, Source!BA324, 1), 2)</f>
        <v>608.58000000000004</v>
      </c>
      <c r="I766" s="24"/>
      <c r="J766" s="24">
        <f>IF(Source!BC324&lt;&gt; 0, Source!BC324, 1)</f>
        <v>1</v>
      </c>
      <c r="K766" s="26">
        <f>Source!O324</f>
        <v>608.58000000000004</v>
      </c>
      <c r="L766" s="27"/>
      <c r="S766">
        <f>ROUND((Source!FX324/100)*((ROUND(Source!CT324*Source!I324/IF(Source!BA324&lt;&gt; 0, Source!BA324, 1), 2)+ROUND(Source!CS324*Source!I324/IF(Source!BS324&lt;&gt; 0, Source!BS324, 1), 2))), 2)</f>
        <v>0</v>
      </c>
      <c r="T766">
        <f>Source!X324</f>
        <v>0</v>
      </c>
      <c r="U766">
        <f>ROUND((Source!FY324/100)*((ROUND(Source!CT324*Source!I324/IF(Source!BA324&lt;&gt; 0, Source!BA324, 1), 2)+ROUND(Source!CS324*Source!I324/IF(Source!BS324&lt;&gt; 0, Source!BS324, 1), 2))), 2)</f>
        <v>0</v>
      </c>
      <c r="V766">
        <f>Source!Y324</f>
        <v>0</v>
      </c>
      <c r="Y766">
        <f>IF(Source!BI324=3,H766, 0)</f>
        <v>0</v>
      </c>
    </row>
    <row r="767" spans="1:26" ht="28.5">
      <c r="A767" s="20" t="str">
        <f>Source!E325</f>
        <v>84,7</v>
      </c>
      <c r="B767" s="21" t="str">
        <f>Source!F325</f>
        <v>507-5003</v>
      </c>
      <c r="C767" s="18" t="str">
        <f>Source!G325</f>
        <v>Угольник 90 град. полипропиленовый диаметром 32 мм</v>
      </c>
      <c r="D767" s="23" t="str">
        <f>Source!H325</f>
        <v>шт.</v>
      </c>
      <c r="E767" s="22">
        <f>Source!I325</f>
        <v>145</v>
      </c>
      <c r="F767" s="25">
        <f>Source!AK325</f>
        <v>3.61</v>
      </c>
      <c r="G767" s="24"/>
      <c r="H767" s="26">
        <f>ROUND(Source!CQ325*Source!I325/IF(Source!BC325&lt;&gt; 0, Source!BC325, 1), 2)+ROUND(Source!CR325*Source!I325/IF(Source!BB325&lt;&gt; 0, Source!BB325, 1), 2)+ROUND(Source!CT325*Source!I325/IF(Source!BA325&lt;&gt; 0, Source!BA325, 1), 2)</f>
        <v>523.45000000000005</v>
      </c>
      <c r="I767" s="24"/>
      <c r="J767" s="24">
        <f>IF(Source!BC325&lt;&gt; 0, Source!BC325, 1)</f>
        <v>1</v>
      </c>
      <c r="K767" s="26">
        <f>Source!O325</f>
        <v>523.45000000000005</v>
      </c>
      <c r="L767" s="27"/>
      <c r="S767">
        <f>ROUND((Source!FX325/100)*((ROUND(Source!CT325*Source!I325/IF(Source!BA325&lt;&gt; 0, Source!BA325, 1), 2)+ROUND(Source!CS325*Source!I325/IF(Source!BS325&lt;&gt; 0, Source!BS325, 1), 2))), 2)</f>
        <v>0</v>
      </c>
      <c r="T767">
        <f>Source!X325</f>
        <v>0</v>
      </c>
      <c r="U767">
        <f>ROUND((Source!FY325/100)*((ROUND(Source!CT325*Source!I325/IF(Source!BA325&lt;&gt; 0, Source!BA325, 1), 2)+ROUND(Source!CS325*Source!I325/IF(Source!BS325&lt;&gt; 0, Source!BS325, 1), 2))), 2)</f>
        <v>0</v>
      </c>
      <c r="V767">
        <f>Source!Y325</f>
        <v>0</v>
      </c>
      <c r="Y767">
        <f>IF(Source!BI325=3,H767, 0)</f>
        <v>0</v>
      </c>
    </row>
    <row r="768" spans="1:26" ht="14.25">
      <c r="A768" s="20" t="str">
        <f>Source!E326</f>
        <v>84,8</v>
      </c>
      <c r="B768" s="21" t="str">
        <f>Source!F326</f>
        <v>507-2631</v>
      </c>
      <c r="C768" s="18" t="str">
        <f>Source!G326</f>
        <v>Штуцер длиной 200 мм</v>
      </c>
      <c r="D768" s="23" t="str">
        <f>Source!H326</f>
        <v>шт.</v>
      </c>
      <c r="E768" s="22">
        <f>Source!I326</f>
        <v>93</v>
      </c>
      <c r="F768" s="25">
        <f>Source!AK326</f>
        <v>44.3</v>
      </c>
      <c r="G768" s="24"/>
      <c r="H768" s="26">
        <f>ROUND(Source!CQ326*Source!I326/IF(Source!BC326&lt;&gt; 0, Source!BC326, 1), 2)+ROUND(Source!CR326*Source!I326/IF(Source!BB326&lt;&gt; 0, Source!BB326, 1), 2)+ROUND(Source!CT326*Source!I326/IF(Source!BA326&lt;&gt; 0, Source!BA326, 1), 2)</f>
        <v>4119.8999999999996</v>
      </c>
      <c r="I768" s="24"/>
      <c r="J768" s="24">
        <f>IF(Source!BC326&lt;&gt; 0, Source!BC326, 1)</f>
        <v>1</v>
      </c>
      <c r="K768" s="26">
        <f>Source!O326</f>
        <v>4119.8999999999996</v>
      </c>
      <c r="L768" s="27"/>
      <c r="S768">
        <f>ROUND((Source!FX326/100)*((ROUND(Source!CT326*Source!I326/IF(Source!BA326&lt;&gt; 0, Source!BA326, 1), 2)+ROUND(Source!CS326*Source!I326/IF(Source!BS326&lt;&gt; 0, Source!BS326, 1), 2))), 2)</f>
        <v>0</v>
      </c>
      <c r="T768">
        <f>Source!X326</f>
        <v>0</v>
      </c>
      <c r="U768">
        <f>ROUND((Source!FY326/100)*((ROUND(Source!CT326*Source!I326/IF(Source!BA326&lt;&gt; 0, Source!BA326, 1), 2)+ROUND(Source!CS326*Source!I326/IF(Source!BS326&lt;&gt; 0, Source!BS326, 1), 2))), 2)</f>
        <v>0</v>
      </c>
      <c r="V768">
        <f>Source!Y326</f>
        <v>0</v>
      </c>
      <c r="Y768">
        <f>IF(Source!BI326=3,H768, 0)</f>
        <v>0</v>
      </c>
    </row>
    <row r="769" spans="1:26" ht="15">
      <c r="G769" s="51">
        <f>ROUND(Source!CQ318*Source!I318/IF(Source!BC318&lt;&gt; 0, Source!BC318, 1), 2)+ROUND(Source!CT318*Source!I318/IF(Source!BA318&lt;&gt; 0, Source!BA318, 1), 2)+ROUND(Source!CR318*Source!I318/IF(Source!BB318&lt;&gt; 0, Source!BB318, 1), 2)+SUM(H758:H768)</f>
        <v>44687.08</v>
      </c>
      <c r="H769" s="51"/>
      <c r="J769" s="51">
        <f>Source!O318+SUM(K758:K768)</f>
        <v>42722.47</v>
      </c>
      <c r="K769" s="51"/>
      <c r="L769" s="32">
        <f>Source!U318</f>
        <v>323.52000000000004</v>
      </c>
      <c r="O769" s="31">
        <f>G769</f>
        <v>44687.08</v>
      </c>
      <c r="P769" s="31">
        <f>J769</f>
        <v>42722.47</v>
      </c>
      <c r="Q769" s="31">
        <f>L769</f>
        <v>323.52000000000004</v>
      </c>
      <c r="W769">
        <f>IF(Source!BI318&lt;=1,G769, 0)</f>
        <v>44687.08</v>
      </c>
      <c r="X769">
        <f>IF(Source!BI318=2,G769, 0)</f>
        <v>0</v>
      </c>
      <c r="Y769">
        <f>IF(Source!BI318=3,G769, 0)</f>
        <v>0</v>
      </c>
      <c r="Z769">
        <f>IF(Source!BI318=4,G769, 0)</f>
        <v>0</v>
      </c>
    </row>
    <row r="770" spans="1:26" ht="42.75">
      <c r="A770" s="20" t="str">
        <f>Source!E328</f>
        <v>85</v>
      </c>
      <c r="B770" s="21" t="str">
        <f>Source!F328</f>
        <v>22-03-002-2</v>
      </c>
      <c r="C770" s="18" t="str">
        <f>Source!G328</f>
        <v>Установка полиэтиленовых фасонных частей тройников</v>
      </c>
      <c r="D770" s="23" t="str">
        <f>Source!H328</f>
        <v>10 фасонных частей</v>
      </c>
      <c r="E770" s="22">
        <f>Source!I328</f>
        <v>4.5</v>
      </c>
      <c r="F770" s="25">
        <f>IF(Source!AK328&lt;&gt; 0, Source!AK328,Source!AL328 + Source!AM328 + Source!AO328)</f>
        <v>824.96</v>
      </c>
      <c r="G770" s="24"/>
      <c r="H770" s="26"/>
      <c r="I770" s="24" t="str">
        <f>Source!BO328</f>
        <v/>
      </c>
      <c r="J770" s="24"/>
      <c r="K770" s="26"/>
      <c r="L770" s="27"/>
      <c r="S770">
        <f>ROUND((Source!FX328/100)*((ROUND(Source!CT328*Source!I328/IF(Source!BA328&lt;&gt; 0, Source!BA328, 1), 2)+ROUND(Source!CS328*Source!I328/IF(Source!BS328&lt;&gt; 0, Source!BS328, 1), 2))), 2)</f>
        <v>679.48</v>
      </c>
      <c r="T770">
        <f>Source!X328</f>
        <v>580.16999999999996</v>
      </c>
      <c r="U770">
        <f>ROUND((Source!FY328/100)*((ROUND(Source!CT328*Source!I328/IF(Source!BA328&lt;&gt; 0, Source!BA328, 1), 2)+ROUND(Source!CS328*Source!I328/IF(Source!BS328&lt;&gt; 0, Source!BS328, 1), 2))), 2)</f>
        <v>465.19</v>
      </c>
      <c r="V770">
        <f>Source!Y328</f>
        <v>371.1</v>
      </c>
    </row>
    <row r="771" spans="1:26" ht="14.25">
      <c r="A771" s="20"/>
      <c r="B771" s="21"/>
      <c r="C771" s="18" t="s">
        <v>1284</v>
      </c>
      <c r="D771" s="23"/>
      <c r="E771" s="22"/>
      <c r="F771" s="25">
        <f>Source!AO328</f>
        <v>64.31</v>
      </c>
      <c r="G771" s="24" t="str">
        <f>Source!DG328</f>
        <v/>
      </c>
      <c r="H771" s="26">
        <f>ROUND(Source!CT328*Source!I328/IF(Source!BA328&lt;&gt; 0, Source!BA328, 1), 2)</f>
        <v>289.39999999999998</v>
      </c>
      <c r="I771" s="24"/>
      <c r="J771" s="24">
        <f>IF(Source!BA328&lt;&gt; 0, Source!BA328, 1)</f>
        <v>1</v>
      </c>
      <c r="K771" s="26">
        <f>Source!S328</f>
        <v>289.39999999999998</v>
      </c>
      <c r="L771" s="27"/>
      <c r="R771">
        <f>H771</f>
        <v>289.39999999999998</v>
      </c>
    </row>
    <row r="772" spans="1:26" ht="14.25">
      <c r="A772" s="20"/>
      <c r="B772" s="21"/>
      <c r="C772" s="18" t="s">
        <v>58</v>
      </c>
      <c r="D772" s="23"/>
      <c r="E772" s="22"/>
      <c r="F772" s="25">
        <f>Source!AM328</f>
        <v>386.25</v>
      </c>
      <c r="G772" s="24" t="str">
        <f>Source!DE328</f>
        <v/>
      </c>
      <c r="H772" s="26">
        <f>ROUND(Source!CR328*Source!I328/IF(Source!BB328&lt;&gt; 0, Source!BB328, 1), 2)</f>
        <v>1738.13</v>
      </c>
      <c r="I772" s="24"/>
      <c r="J772" s="24">
        <f>IF(Source!BB328&lt;&gt; 0, Source!BB328, 1)</f>
        <v>1</v>
      </c>
      <c r="K772" s="26">
        <f>Source!Q328</f>
        <v>1738.13</v>
      </c>
      <c r="L772" s="27"/>
    </row>
    <row r="773" spans="1:26" ht="14.25">
      <c r="A773" s="20"/>
      <c r="B773" s="21"/>
      <c r="C773" s="18" t="s">
        <v>1285</v>
      </c>
      <c r="D773" s="23"/>
      <c r="E773" s="22"/>
      <c r="F773" s="25">
        <f>Source!AN328</f>
        <v>51.84</v>
      </c>
      <c r="G773" s="24" t="str">
        <f>Source!DF328</f>
        <v/>
      </c>
      <c r="H773" s="26">
        <f>ROUND(Source!CS328*Source!I328/IF(Source!BS328&lt;&gt; 0, Source!BS328, 1), 2)</f>
        <v>233.28</v>
      </c>
      <c r="I773" s="24"/>
      <c r="J773" s="24">
        <f>IF(Source!BS328&lt;&gt; 0, Source!BS328, 1)</f>
        <v>1</v>
      </c>
      <c r="K773" s="26">
        <f>Source!R328</f>
        <v>233.28</v>
      </c>
      <c r="L773" s="27"/>
      <c r="R773">
        <f>H773</f>
        <v>233.28</v>
      </c>
    </row>
    <row r="774" spans="1:26" ht="14.25">
      <c r="A774" s="20"/>
      <c r="B774" s="21"/>
      <c r="C774" s="18" t="s">
        <v>1287</v>
      </c>
      <c r="D774" s="23" t="s">
        <v>1288</v>
      </c>
      <c r="E774" s="22">
        <f>Source!BZ328</f>
        <v>130</v>
      </c>
      <c r="F774" s="28"/>
      <c r="G774" s="24"/>
      <c r="H774" s="26">
        <f>SUM(S770:S777)</f>
        <v>679.48</v>
      </c>
      <c r="I774" s="29" t="str">
        <f>CONCATENATE(Source!FX328, Source!FV328, "=")</f>
        <v>130*0,85=</v>
      </c>
      <c r="J774" s="18">
        <f>Source!AT328</f>
        <v>111</v>
      </c>
      <c r="K774" s="26">
        <f>SUM(T770:T777)</f>
        <v>580.16999999999996</v>
      </c>
      <c r="L774" s="27"/>
    </row>
    <row r="775" spans="1:26" ht="14.25">
      <c r="A775" s="20"/>
      <c r="B775" s="21"/>
      <c r="C775" s="18" t="s">
        <v>1289</v>
      </c>
      <c r="D775" s="23" t="s">
        <v>1288</v>
      </c>
      <c r="E775" s="22">
        <f>Source!CA328</f>
        <v>89</v>
      </c>
      <c r="F775" s="28"/>
      <c r="G775" s="24"/>
      <c r="H775" s="26">
        <f>SUM(U770:U777)</f>
        <v>465.19</v>
      </c>
      <c r="I775" s="29" t="str">
        <f>CONCATENATE(Source!FY328, Source!FW328, "=")</f>
        <v>89*0,8=</v>
      </c>
      <c r="J775" s="18">
        <f>Source!AU328</f>
        <v>71</v>
      </c>
      <c r="K775" s="26">
        <f>SUM(V770:V777)</f>
        <v>371.1</v>
      </c>
      <c r="L775" s="27"/>
    </row>
    <row r="776" spans="1:26" ht="14.25">
      <c r="A776" s="20"/>
      <c r="B776" s="21"/>
      <c r="C776" s="18" t="s">
        <v>1290</v>
      </c>
      <c r="D776" s="23" t="s">
        <v>1291</v>
      </c>
      <c r="E776" s="22">
        <f>Source!AQ328</f>
        <v>7.09</v>
      </c>
      <c r="F776" s="25"/>
      <c r="G776" s="24" t="str">
        <f>Source!DI328</f>
        <v/>
      </c>
      <c r="H776" s="26"/>
      <c r="I776" s="24"/>
      <c r="J776" s="24"/>
      <c r="K776" s="26"/>
      <c r="L776" s="30">
        <f>Source!U328</f>
        <v>31.905000000000001</v>
      </c>
    </row>
    <row r="777" spans="1:26" ht="28.5">
      <c r="A777" s="20" t="str">
        <f>Source!E329</f>
        <v>85,1</v>
      </c>
      <c r="B777" s="21" t="str">
        <f>Source!F329</f>
        <v>507-3307</v>
      </c>
      <c r="C777" s="18" t="str">
        <f>Source!G329</f>
        <v>Тройник полипропиленовый переходной диаметром 50х32х50 мм</v>
      </c>
      <c r="D777" s="23" t="str">
        <f>Source!H329</f>
        <v>шт.</v>
      </c>
      <c r="E777" s="22">
        <f>Source!I329</f>
        <v>45</v>
      </c>
      <c r="F777" s="25">
        <f>Source!AK329</f>
        <v>11.09</v>
      </c>
      <c r="G777" s="24"/>
      <c r="H777" s="26">
        <f>ROUND(Source!CQ329*Source!I329/IF(Source!BC329&lt;&gt; 0, Source!BC329, 1), 2)+ROUND(Source!CR329*Source!I329/IF(Source!BB329&lt;&gt; 0, Source!BB329, 1), 2)+ROUND(Source!CT329*Source!I329/IF(Source!BA329&lt;&gt; 0, Source!BA329, 1), 2)</f>
        <v>499.05</v>
      </c>
      <c r="I777" s="24"/>
      <c r="J777" s="24">
        <f>IF(Source!BC329&lt;&gt; 0, Source!BC329, 1)</f>
        <v>1</v>
      </c>
      <c r="K777" s="26">
        <f>Source!O329</f>
        <v>499.05</v>
      </c>
      <c r="L777" s="27"/>
      <c r="S777">
        <f>ROUND((Source!FX329/100)*((ROUND(Source!CT329*Source!I329/IF(Source!BA329&lt;&gt; 0, Source!BA329, 1), 2)+ROUND(Source!CS329*Source!I329/IF(Source!BS329&lt;&gt; 0, Source!BS329, 1), 2))), 2)</f>
        <v>0</v>
      </c>
      <c r="T777">
        <f>Source!X329</f>
        <v>0</v>
      </c>
      <c r="U777">
        <f>ROUND((Source!FY329/100)*((ROUND(Source!CT329*Source!I329/IF(Source!BA329&lt;&gt; 0, Source!BA329, 1), 2)+ROUND(Source!CS329*Source!I329/IF(Source!BS329&lt;&gt; 0, Source!BS329, 1), 2))), 2)</f>
        <v>0</v>
      </c>
      <c r="V777">
        <f>Source!Y329</f>
        <v>0</v>
      </c>
      <c r="Y777">
        <f>IF(Source!BI329=3,H777, 0)</f>
        <v>0</v>
      </c>
    </row>
    <row r="778" spans="1:26" ht="15">
      <c r="G778" s="51">
        <f>ROUND(Source!CQ328*Source!I328/IF(Source!BC328&lt;&gt; 0, Source!BC328, 1), 2)+ROUND(Source!CT328*Source!I328/IF(Source!BA328&lt;&gt; 0, Source!BA328, 1), 2)+ROUND(Source!CR328*Source!I328/IF(Source!BB328&lt;&gt; 0, Source!BB328, 1), 2)+SUM(H774:H777)</f>
        <v>5356.05</v>
      </c>
      <c r="H778" s="51"/>
      <c r="J778" s="51">
        <f>Source!O328+SUM(K774:K777)</f>
        <v>5162.6499999999996</v>
      </c>
      <c r="K778" s="51"/>
      <c r="L778" s="32">
        <f>Source!U328</f>
        <v>31.905000000000001</v>
      </c>
      <c r="O778" s="31">
        <f>G778</f>
        <v>5356.05</v>
      </c>
      <c r="P778" s="31">
        <f>J778</f>
        <v>5162.6499999999996</v>
      </c>
      <c r="Q778" s="31">
        <f>L778</f>
        <v>31.905000000000001</v>
      </c>
      <c r="W778">
        <f>IF(Source!BI328&lt;=1,G778, 0)</f>
        <v>5356.05</v>
      </c>
      <c r="X778">
        <f>IF(Source!BI328=2,G778, 0)</f>
        <v>0</v>
      </c>
      <c r="Y778">
        <f>IF(Source!BI328=3,G778, 0)</f>
        <v>0</v>
      </c>
      <c r="Z778">
        <f>IF(Source!BI328=4,G778, 0)</f>
        <v>0</v>
      </c>
    </row>
    <row r="779" spans="1:26" ht="42.75">
      <c r="A779" s="20" t="str">
        <f>Source!E331</f>
        <v>86</v>
      </c>
      <c r="B779" s="21" t="str">
        <f>Source!F331</f>
        <v>м12-01-105-1</v>
      </c>
      <c r="C779" s="18" t="str">
        <f>Source!G331</f>
        <v>Трубопровод из медных труб на условное давление до 2,5 МПа, диаметр труб наружный 18 мм</v>
      </c>
      <c r="D779" s="23" t="str">
        <f>Source!H331</f>
        <v>100 м</v>
      </c>
      <c r="E779" s="22">
        <f>Source!I331</f>
        <v>0.36</v>
      </c>
      <c r="F779" s="25">
        <f>IF(Source!AK331&lt;&gt; 0, Source!AK331,Source!AL331 + Source!AM331 + Source!AO331)</f>
        <v>1203.56</v>
      </c>
      <c r="G779" s="24"/>
      <c r="H779" s="26"/>
      <c r="I779" s="24" t="str">
        <f>Source!BO331</f>
        <v/>
      </c>
      <c r="J779" s="24"/>
      <c r="K779" s="26"/>
      <c r="L779" s="27"/>
      <c r="S779">
        <f>ROUND((Source!FX331/100)*((ROUND(Source!CT331*Source!I331/IF(Source!BA331&lt;&gt; 0, Source!BA331, 1), 2)+ROUND(Source!CS331*Source!I331/IF(Source!BS331&lt;&gt; 0, Source!BS331, 1), 2))), 2)</f>
        <v>250.01</v>
      </c>
      <c r="T779">
        <f>Source!X331</f>
        <v>212.51</v>
      </c>
      <c r="U779">
        <f>ROUND((Source!FY331/100)*((ROUND(Source!CT331*Source!I331/IF(Source!BA331&lt;&gt; 0, Source!BA331, 1), 2)+ROUND(Source!CS331*Source!I331/IF(Source!BS331&lt;&gt; 0, Source!BS331, 1), 2))), 2)</f>
        <v>187.51</v>
      </c>
      <c r="V779">
        <f>Source!Y331</f>
        <v>150</v>
      </c>
    </row>
    <row r="780" spans="1:26" ht="14.25">
      <c r="A780" s="20"/>
      <c r="B780" s="21"/>
      <c r="C780" s="18" t="s">
        <v>1284</v>
      </c>
      <c r="D780" s="23"/>
      <c r="E780" s="22"/>
      <c r="F780" s="25">
        <f>Source!AO331</f>
        <v>849.45</v>
      </c>
      <c r="G780" s="24" t="str">
        <f>Source!DG331</f>
        <v/>
      </c>
      <c r="H780" s="26">
        <f>ROUND(Source!CT331*Source!I331/IF(Source!BA331&lt;&gt; 0, Source!BA331, 1), 2)</f>
        <v>305.8</v>
      </c>
      <c r="I780" s="24"/>
      <c r="J780" s="24">
        <f>IF(Source!BA331&lt;&gt; 0, Source!BA331, 1)</f>
        <v>1</v>
      </c>
      <c r="K780" s="26">
        <f>Source!S331</f>
        <v>305.8</v>
      </c>
      <c r="L780" s="27"/>
      <c r="R780">
        <f>H780</f>
        <v>305.8</v>
      </c>
    </row>
    <row r="781" spans="1:26" ht="14.25">
      <c r="A781" s="20"/>
      <c r="B781" s="21"/>
      <c r="C781" s="18" t="s">
        <v>58</v>
      </c>
      <c r="D781" s="23"/>
      <c r="E781" s="22"/>
      <c r="F781" s="25">
        <f>Source!AM331</f>
        <v>294.56</v>
      </c>
      <c r="G781" s="24" t="str">
        <f>Source!DE331</f>
        <v/>
      </c>
      <c r="H781" s="26">
        <f>ROUND(Source!CR331*Source!I331/IF(Source!BB331&lt;&gt; 0, Source!BB331, 1), 2)</f>
        <v>106.04</v>
      </c>
      <c r="I781" s="24"/>
      <c r="J781" s="24">
        <f>IF(Source!BB331&lt;&gt; 0, Source!BB331, 1)</f>
        <v>1</v>
      </c>
      <c r="K781" s="26">
        <f>Source!Q331</f>
        <v>106.04</v>
      </c>
      <c r="L781" s="27"/>
    </row>
    <row r="782" spans="1:26" ht="14.25">
      <c r="A782" s="20"/>
      <c r="B782" s="21"/>
      <c r="C782" s="18" t="s">
        <v>1285</v>
      </c>
      <c r="D782" s="23"/>
      <c r="E782" s="22"/>
      <c r="F782" s="25">
        <f>Source!AN331</f>
        <v>18.63</v>
      </c>
      <c r="G782" s="24" t="str">
        <f>Source!DF331</f>
        <v/>
      </c>
      <c r="H782" s="26">
        <f>ROUND(Source!CS331*Source!I331/IF(Source!BS331&lt;&gt; 0, Source!BS331, 1), 2)</f>
        <v>6.71</v>
      </c>
      <c r="I782" s="24"/>
      <c r="J782" s="24">
        <f>IF(Source!BS331&lt;&gt; 0, Source!BS331, 1)</f>
        <v>1</v>
      </c>
      <c r="K782" s="26">
        <f>Source!R331</f>
        <v>6.71</v>
      </c>
      <c r="L782" s="27"/>
      <c r="R782">
        <f>H782</f>
        <v>6.71</v>
      </c>
    </row>
    <row r="783" spans="1:26" ht="14.25">
      <c r="A783" s="20"/>
      <c r="B783" s="21"/>
      <c r="C783" s="18" t="s">
        <v>1286</v>
      </c>
      <c r="D783" s="23"/>
      <c r="E783" s="22"/>
      <c r="F783" s="25">
        <f>Source!AL331</f>
        <v>59.55</v>
      </c>
      <c r="G783" s="24" t="str">
        <f>Source!DD331</f>
        <v/>
      </c>
      <c r="H783" s="26">
        <f>ROUND(Source!CQ331*Source!I331/IF(Source!BC331&lt;&gt; 0, Source!BC331, 1), 2)</f>
        <v>21.44</v>
      </c>
      <c r="I783" s="24"/>
      <c r="J783" s="24">
        <f>IF(Source!BC331&lt;&gt; 0, Source!BC331, 1)</f>
        <v>1</v>
      </c>
      <c r="K783" s="26">
        <f>Source!P331</f>
        <v>21.44</v>
      </c>
      <c r="L783" s="27"/>
    </row>
    <row r="784" spans="1:26" ht="14.25">
      <c r="A784" s="20"/>
      <c r="B784" s="21"/>
      <c r="C784" s="18" t="s">
        <v>1287</v>
      </c>
      <c r="D784" s="23" t="s">
        <v>1288</v>
      </c>
      <c r="E784" s="22">
        <f>Source!BZ331</f>
        <v>80</v>
      </c>
      <c r="F784" s="28"/>
      <c r="G784" s="24"/>
      <c r="H784" s="26">
        <f>SUM(S779:S788)</f>
        <v>250.01</v>
      </c>
      <c r="I784" s="29" t="str">
        <f>CONCATENATE(Source!FX331, Source!FV331, "=")</f>
        <v>80*0,85=</v>
      </c>
      <c r="J784" s="18">
        <f>Source!AT331</f>
        <v>68</v>
      </c>
      <c r="K784" s="26">
        <f>SUM(T779:T788)</f>
        <v>212.51</v>
      </c>
      <c r="L784" s="27"/>
    </row>
    <row r="785" spans="1:26" ht="14.25">
      <c r="A785" s="20"/>
      <c r="B785" s="21"/>
      <c r="C785" s="18" t="s">
        <v>1289</v>
      </c>
      <c r="D785" s="23" t="s">
        <v>1288</v>
      </c>
      <c r="E785" s="22">
        <f>Source!CA331</f>
        <v>60</v>
      </c>
      <c r="F785" s="28"/>
      <c r="G785" s="24"/>
      <c r="H785" s="26">
        <f>SUM(U779:U788)</f>
        <v>187.51</v>
      </c>
      <c r="I785" s="29" t="str">
        <f>CONCATENATE(Source!FY331, Source!FW331, "=")</f>
        <v>60*0,8=</v>
      </c>
      <c r="J785" s="18">
        <f>Source!AU331</f>
        <v>48</v>
      </c>
      <c r="K785" s="26">
        <f>SUM(V779:V788)</f>
        <v>150</v>
      </c>
      <c r="L785" s="27"/>
    </row>
    <row r="786" spans="1:26" ht="14.25">
      <c r="A786" s="20"/>
      <c r="B786" s="21"/>
      <c r="C786" s="18" t="s">
        <v>1290</v>
      </c>
      <c r="D786" s="23" t="s">
        <v>1291</v>
      </c>
      <c r="E786" s="22">
        <f>Source!AQ331</f>
        <v>88.3</v>
      </c>
      <c r="F786" s="25"/>
      <c r="G786" s="24" t="str">
        <f>Source!DI331</f>
        <v/>
      </c>
      <c r="H786" s="26"/>
      <c r="I786" s="24"/>
      <c r="J786" s="24"/>
      <c r="K786" s="26"/>
      <c r="L786" s="30">
        <f>Source!U331</f>
        <v>31.787999999999997</v>
      </c>
    </row>
    <row r="787" spans="1:26" ht="42.75">
      <c r="A787" s="20" t="str">
        <f>Source!E332</f>
        <v>86,1</v>
      </c>
      <c r="B787" s="21" t="str">
        <f>Source!F332</f>
        <v>507-2960</v>
      </c>
      <c r="C787" s="18" t="str">
        <f>Source!G332</f>
        <v>Трубы медные неотожженные (твердые) универсальные в штангах, размером 9х1 мм</v>
      </c>
      <c r="D787" s="23" t="str">
        <f>Source!H332</f>
        <v>м</v>
      </c>
      <c r="E787" s="22">
        <f>Source!I332</f>
        <v>18</v>
      </c>
      <c r="F787" s="25">
        <f>Source!AK332</f>
        <v>37.119999999999997</v>
      </c>
      <c r="G787" s="24"/>
      <c r="H787" s="26">
        <f>ROUND(Source!CQ332*Source!I332/IF(Source!BC332&lt;&gt; 0, Source!BC332, 1), 2)+ROUND(Source!CR332*Source!I332/IF(Source!BB332&lt;&gt; 0, Source!BB332, 1), 2)+ROUND(Source!CT332*Source!I332/IF(Source!BA332&lt;&gt; 0, Source!BA332, 1), 2)</f>
        <v>668.16</v>
      </c>
      <c r="I787" s="24"/>
      <c r="J787" s="24">
        <f>IF(Source!BC332&lt;&gt; 0, Source!BC332, 1)</f>
        <v>1</v>
      </c>
      <c r="K787" s="26">
        <f>Source!O332</f>
        <v>668.16</v>
      </c>
      <c r="L787" s="27"/>
      <c r="S787">
        <f>ROUND((Source!FX332/100)*((ROUND(Source!CT332*Source!I332/IF(Source!BA332&lt;&gt; 0, Source!BA332, 1), 2)+ROUND(Source!CS332*Source!I332/IF(Source!BS332&lt;&gt; 0, Source!BS332, 1), 2))), 2)</f>
        <v>0</v>
      </c>
      <c r="T787">
        <f>Source!X332</f>
        <v>0</v>
      </c>
      <c r="U787">
        <f>ROUND((Source!FY332/100)*((ROUND(Source!CT332*Source!I332/IF(Source!BA332&lt;&gt; 0, Source!BA332, 1), 2)+ROUND(Source!CS332*Source!I332/IF(Source!BS332&lt;&gt; 0, Source!BS332, 1), 2))), 2)</f>
        <v>0</v>
      </c>
      <c r="V787">
        <f>Source!Y332</f>
        <v>0</v>
      </c>
      <c r="Y787">
        <f>IF(Source!BI332=3,H787, 0)</f>
        <v>0</v>
      </c>
    </row>
    <row r="788" spans="1:26" ht="42.75">
      <c r="A788" s="33" t="str">
        <f>Source!E333</f>
        <v>86,2</v>
      </c>
      <c r="B788" s="34" t="str">
        <f>Source!F333</f>
        <v>507-2962</v>
      </c>
      <c r="C788" s="35" t="str">
        <f>Source!G333</f>
        <v>Трубы медные неотожженные (твердые) универсальные в штангах, размером 15х1 мм</v>
      </c>
      <c r="D788" s="36" t="str">
        <f>Source!H333</f>
        <v>м</v>
      </c>
      <c r="E788" s="37">
        <f>Source!I333</f>
        <v>18</v>
      </c>
      <c r="F788" s="38">
        <f>Source!AK333</f>
        <v>52.34</v>
      </c>
      <c r="G788" s="39"/>
      <c r="H788" s="40">
        <f>ROUND(Source!CQ333*Source!I333/IF(Source!BC333&lt;&gt; 0, Source!BC333, 1), 2)+ROUND(Source!CR333*Source!I333/IF(Source!BB333&lt;&gt; 0, Source!BB333, 1), 2)+ROUND(Source!CT333*Source!I333/IF(Source!BA333&lt;&gt; 0, Source!BA333, 1), 2)</f>
        <v>942.12</v>
      </c>
      <c r="I788" s="39"/>
      <c r="J788" s="39">
        <f>IF(Source!BC333&lt;&gt; 0, Source!BC333, 1)</f>
        <v>1</v>
      </c>
      <c r="K788" s="40">
        <f>Source!O333</f>
        <v>942.12</v>
      </c>
      <c r="L788" s="41"/>
      <c r="S788">
        <f>ROUND((Source!FX333/100)*((ROUND(Source!CT333*Source!I333/IF(Source!BA333&lt;&gt; 0, Source!BA333, 1), 2)+ROUND(Source!CS333*Source!I333/IF(Source!BS333&lt;&gt; 0, Source!BS333, 1), 2))), 2)</f>
        <v>0</v>
      </c>
      <c r="T788">
        <f>Source!X333</f>
        <v>0</v>
      </c>
      <c r="U788">
        <f>ROUND((Source!FY333/100)*((ROUND(Source!CT333*Source!I333/IF(Source!BA333&lt;&gt; 0, Source!BA333, 1), 2)+ROUND(Source!CS333*Source!I333/IF(Source!BS333&lt;&gt; 0, Source!BS333, 1), 2))), 2)</f>
        <v>0</v>
      </c>
      <c r="V788">
        <f>Source!Y333</f>
        <v>0</v>
      </c>
      <c r="Y788">
        <f>IF(Source!BI333=3,H788, 0)</f>
        <v>0</v>
      </c>
    </row>
    <row r="789" spans="1:26" ht="15">
      <c r="G789" s="51">
        <f>ROUND(Source!CQ331*Source!I331/IF(Source!BC331&lt;&gt; 0, Source!BC331, 1), 2)+ROUND(Source!CT331*Source!I331/IF(Source!BA331&lt;&gt; 0, Source!BA331, 1), 2)+ROUND(Source!CR331*Source!I331/IF(Source!BB331&lt;&gt; 0, Source!BB331, 1), 2)+SUM(H784:H788)</f>
        <v>2481.08</v>
      </c>
      <c r="H789" s="51"/>
      <c r="J789" s="51">
        <f>Source!O331+SUM(K784:K788)</f>
        <v>2406.0699999999997</v>
      </c>
      <c r="K789" s="51"/>
      <c r="L789" s="32">
        <f>Source!U331</f>
        <v>31.787999999999997</v>
      </c>
      <c r="O789" s="31">
        <f>G789</f>
        <v>2481.08</v>
      </c>
      <c r="P789" s="31">
        <f>J789</f>
        <v>2406.0699999999997</v>
      </c>
      <c r="Q789" s="31">
        <f>L789</f>
        <v>31.787999999999997</v>
      </c>
      <c r="W789">
        <f>IF(Source!BI331&lt;=1,G789, 0)</f>
        <v>0</v>
      </c>
      <c r="X789">
        <f>IF(Source!BI331=2,G789, 0)</f>
        <v>2481.08</v>
      </c>
      <c r="Y789">
        <f>IF(Source!BI331=3,G789, 0)</f>
        <v>0</v>
      </c>
      <c r="Z789">
        <f>IF(Source!BI331=4,G789, 0)</f>
        <v>0</v>
      </c>
    </row>
    <row r="790" spans="1:26" ht="42.75">
      <c r="A790" s="20" t="str">
        <f>Source!E334</f>
        <v>87</v>
      </c>
      <c r="B790" s="21" t="str">
        <f>Source!F334</f>
        <v>м12-11-001-2</v>
      </c>
      <c r="C790" s="18" t="str">
        <f>Source!G334</f>
        <v>Предварительный подогрев сварных соединений труб, диаметр наружный 18 мм</v>
      </c>
      <c r="D790" s="23" t="str">
        <f>Source!H334</f>
        <v>1 стык</v>
      </c>
      <c r="E790" s="22">
        <f>Source!I334</f>
        <v>10</v>
      </c>
      <c r="F790" s="25">
        <f>IF(Source!AK334&lt;&gt; 0, Source!AK334,Source!AL334 + Source!AM334 + Source!AO334)</f>
        <v>76.150000000000006</v>
      </c>
      <c r="G790" s="24"/>
      <c r="H790" s="26"/>
      <c r="I790" s="24" t="str">
        <f>Source!BO334</f>
        <v/>
      </c>
      <c r="J790" s="24"/>
      <c r="K790" s="26"/>
      <c r="L790" s="27"/>
      <c r="S790">
        <f>ROUND((Source!FX334/100)*((ROUND(Source!CT334*Source!I334/IF(Source!BA334&lt;&gt; 0, Source!BA334, 1), 2)+ROUND(Source!CS334*Source!I334/IF(Source!BS334&lt;&gt; 0, Source!BS334, 1), 2))), 2)</f>
        <v>73.2</v>
      </c>
      <c r="T790">
        <f>Source!X334</f>
        <v>62.22</v>
      </c>
      <c r="U790">
        <f>ROUND((Source!FY334/100)*((ROUND(Source!CT334*Source!I334/IF(Source!BA334&lt;&gt; 0, Source!BA334, 1), 2)+ROUND(Source!CS334*Source!I334/IF(Source!BS334&lt;&gt; 0, Source!BS334, 1), 2))), 2)</f>
        <v>54.9</v>
      </c>
      <c r="V790">
        <f>Source!Y334</f>
        <v>43.92</v>
      </c>
    </row>
    <row r="791" spans="1:26" ht="14.25">
      <c r="A791" s="20"/>
      <c r="B791" s="21"/>
      <c r="C791" s="18" t="s">
        <v>1284</v>
      </c>
      <c r="D791" s="23"/>
      <c r="E791" s="22"/>
      <c r="F791" s="25">
        <f>Source!AO334</f>
        <v>5.77</v>
      </c>
      <c r="G791" s="24" t="str">
        <f>Source!DG334</f>
        <v/>
      </c>
      <c r="H791" s="26">
        <f>ROUND(Source!CT334*Source!I334/IF(Source!BA334&lt;&gt; 0, Source!BA334, 1), 2)</f>
        <v>57.7</v>
      </c>
      <c r="I791" s="24"/>
      <c r="J791" s="24">
        <f>IF(Source!BA334&lt;&gt; 0, Source!BA334, 1)</f>
        <v>1</v>
      </c>
      <c r="K791" s="26">
        <f>Source!S334</f>
        <v>57.7</v>
      </c>
      <c r="L791" s="27"/>
      <c r="R791">
        <f>H791</f>
        <v>57.7</v>
      </c>
    </row>
    <row r="792" spans="1:26" ht="14.25">
      <c r="A792" s="20"/>
      <c r="B792" s="21"/>
      <c r="C792" s="18" t="s">
        <v>58</v>
      </c>
      <c r="D792" s="23"/>
      <c r="E792" s="22"/>
      <c r="F792" s="25">
        <f>Source!AM334</f>
        <v>55.7</v>
      </c>
      <c r="G792" s="24" t="str">
        <f>Source!DE334</f>
        <v/>
      </c>
      <c r="H792" s="26">
        <f>ROUND(Source!CR334*Source!I334/IF(Source!BB334&lt;&gt; 0, Source!BB334, 1), 2)</f>
        <v>557</v>
      </c>
      <c r="I792" s="24"/>
      <c r="J792" s="24">
        <f>IF(Source!BB334&lt;&gt; 0, Source!BB334, 1)</f>
        <v>1</v>
      </c>
      <c r="K792" s="26">
        <f>Source!Q334</f>
        <v>557</v>
      </c>
      <c r="L792" s="27"/>
    </row>
    <row r="793" spans="1:26" ht="14.25">
      <c r="A793" s="20"/>
      <c r="B793" s="21"/>
      <c r="C793" s="18" t="s">
        <v>1285</v>
      </c>
      <c r="D793" s="23"/>
      <c r="E793" s="22"/>
      <c r="F793" s="25">
        <f>Source!AN334</f>
        <v>3.38</v>
      </c>
      <c r="G793" s="24" t="str">
        <f>Source!DF334</f>
        <v/>
      </c>
      <c r="H793" s="26">
        <f>ROUND(Source!CS334*Source!I334/IF(Source!BS334&lt;&gt; 0, Source!BS334, 1), 2)</f>
        <v>33.799999999999997</v>
      </c>
      <c r="I793" s="24"/>
      <c r="J793" s="24">
        <f>IF(Source!BS334&lt;&gt; 0, Source!BS334, 1)</f>
        <v>1</v>
      </c>
      <c r="K793" s="26">
        <f>Source!R334</f>
        <v>33.799999999999997</v>
      </c>
      <c r="L793" s="27"/>
      <c r="R793">
        <f>H793</f>
        <v>33.799999999999997</v>
      </c>
    </row>
    <row r="794" spans="1:26" ht="14.25">
      <c r="A794" s="20"/>
      <c r="B794" s="21"/>
      <c r="C794" s="18" t="s">
        <v>1286</v>
      </c>
      <c r="D794" s="23"/>
      <c r="E794" s="22"/>
      <c r="F794" s="25">
        <f>Source!AL334</f>
        <v>14.68</v>
      </c>
      <c r="G794" s="24" t="str">
        <f>Source!DD334</f>
        <v/>
      </c>
      <c r="H794" s="26">
        <f>ROUND(Source!CQ334*Source!I334/IF(Source!BC334&lt;&gt; 0, Source!BC334, 1), 2)</f>
        <v>146.80000000000001</v>
      </c>
      <c r="I794" s="24"/>
      <c r="J794" s="24">
        <f>IF(Source!BC334&lt;&gt; 0, Source!BC334, 1)</f>
        <v>1</v>
      </c>
      <c r="K794" s="26">
        <f>Source!P334</f>
        <v>146.80000000000001</v>
      </c>
      <c r="L794" s="27"/>
    </row>
    <row r="795" spans="1:26" ht="14.25">
      <c r="A795" s="20"/>
      <c r="B795" s="21"/>
      <c r="C795" s="18" t="s">
        <v>1287</v>
      </c>
      <c r="D795" s="23" t="s">
        <v>1288</v>
      </c>
      <c r="E795" s="22">
        <f>Source!BZ334</f>
        <v>80</v>
      </c>
      <c r="F795" s="28"/>
      <c r="G795" s="24"/>
      <c r="H795" s="26">
        <f>SUM(S790:S797)</f>
        <v>73.2</v>
      </c>
      <c r="I795" s="29" t="str">
        <f>CONCATENATE(Source!FX334, Source!FV334, "=")</f>
        <v>80*0,85=</v>
      </c>
      <c r="J795" s="18">
        <f>Source!AT334</f>
        <v>68</v>
      </c>
      <c r="K795" s="26">
        <f>SUM(T790:T797)</f>
        <v>62.22</v>
      </c>
      <c r="L795" s="27"/>
    </row>
    <row r="796" spans="1:26" ht="14.25">
      <c r="A796" s="20"/>
      <c r="B796" s="21"/>
      <c r="C796" s="18" t="s">
        <v>1289</v>
      </c>
      <c r="D796" s="23" t="s">
        <v>1288</v>
      </c>
      <c r="E796" s="22">
        <f>Source!CA334</f>
        <v>60</v>
      </c>
      <c r="F796" s="28"/>
      <c r="G796" s="24"/>
      <c r="H796" s="26">
        <f>SUM(U790:U797)</f>
        <v>54.9</v>
      </c>
      <c r="I796" s="29" t="str">
        <f>CONCATENATE(Source!FY334, Source!FW334, "=")</f>
        <v>60*0,8=</v>
      </c>
      <c r="J796" s="18">
        <f>Source!AU334</f>
        <v>48</v>
      </c>
      <c r="K796" s="26">
        <f>SUM(V790:V797)</f>
        <v>43.92</v>
      </c>
      <c r="L796" s="27"/>
    </row>
    <row r="797" spans="1:26" ht="14.25">
      <c r="A797" s="33"/>
      <c r="B797" s="34"/>
      <c r="C797" s="35" t="s">
        <v>1290</v>
      </c>
      <c r="D797" s="36" t="s">
        <v>1291</v>
      </c>
      <c r="E797" s="37">
        <f>Source!AQ334</f>
        <v>0.6</v>
      </c>
      <c r="F797" s="38"/>
      <c r="G797" s="39" t="str">
        <f>Source!DI334</f>
        <v/>
      </c>
      <c r="H797" s="40"/>
      <c r="I797" s="39"/>
      <c r="J797" s="39"/>
      <c r="K797" s="40"/>
      <c r="L797" s="42">
        <f>Source!U334</f>
        <v>6</v>
      </c>
    </row>
    <row r="798" spans="1:26" ht="15">
      <c r="G798" s="51">
        <f>ROUND(Source!CQ334*Source!I334/IF(Source!BC334&lt;&gt; 0, Source!BC334, 1), 2)+ROUND(Source!CT334*Source!I334/IF(Source!BA334&lt;&gt; 0, Source!BA334, 1), 2)+ROUND(Source!CR334*Source!I334/IF(Source!BB334&lt;&gt; 0, Source!BB334, 1), 2)+SUM(H795:H797)</f>
        <v>889.6</v>
      </c>
      <c r="H798" s="51"/>
      <c r="J798" s="51">
        <f>Source!O334+SUM(K795:K797)</f>
        <v>867.64</v>
      </c>
      <c r="K798" s="51"/>
      <c r="L798" s="32">
        <f>Source!U334</f>
        <v>6</v>
      </c>
      <c r="O798" s="31">
        <f>G798</f>
        <v>889.6</v>
      </c>
      <c r="P798" s="31">
        <f>J798</f>
        <v>867.64</v>
      </c>
      <c r="Q798" s="31">
        <f>L798</f>
        <v>6</v>
      </c>
      <c r="W798">
        <f>IF(Source!BI334&lt;=1,G798, 0)</f>
        <v>0</v>
      </c>
      <c r="X798">
        <f>IF(Source!BI334=2,G798, 0)</f>
        <v>889.6</v>
      </c>
      <c r="Y798">
        <f>IF(Source!BI334=3,G798, 0)</f>
        <v>0</v>
      </c>
      <c r="Z798">
        <f>IF(Source!BI334=4,G798, 0)</f>
        <v>0</v>
      </c>
    </row>
    <row r="799" spans="1:26" ht="42.75">
      <c r="A799" s="20" t="str">
        <f>Source!E335</f>
        <v>88</v>
      </c>
      <c r="B799" s="21" t="str">
        <f>Source!F335</f>
        <v>м12-11-002-2</v>
      </c>
      <c r="C799" s="18" t="str">
        <f>Source!G335</f>
        <v>Сопутствующий подогрев сварных соединений труб, диаметр наружный 18 мм</v>
      </c>
      <c r="D799" s="23" t="str">
        <f>Source!H335</f>
        <v>1 стык</v>
      </c>
      <c r="E799" s="22">
        <f>Source!I335</f>
        <v>10</v>
      </c>
      <c r="F799" s="25">
        <f>IF(Source!AK335&lt;&gt; 0, Source!AK335,Source!AL335 + Source!AM335 + Source!AO335)</f>
        <v>68.97</v>
      </c>
      <c r="G799" s="24"/>
      <c r="H799" s="26"/>
      <c r="I799" s="24" t="str">
        <f>Source!BO335</f>
        <v/>
      </c>
      <c r="J799" s="24"/>
      <c r="K799" s="26"/>
      <c r="L799" s="27"/>
      <c r="S799">
        <f>ROUND((Source!FX335/100)*((ROUND(Source!CT335*Source!I335/IF(Source!BA335&lt;&gt; 0, Source!BA335, 1), 2)+ROUND(Source!CS335*Source!I335/IF(Source!BS335&lt;&gt; 0, Source!BS335, 1), 2))), 2)</f>
        <v>69.36</v>
      </c>
      <c r="T799">
        <f>Source!X335</f>
        <v>58.96</v>
      </c>
      <c r="U799">
        <f>ROUND((Source!FY335/100)*((ROUND(Source!CT335*Source!I335/IF(Source!BA335&lt;&gt; 0, Source!BA335, 1), 2)+ROUND(Source!CS335*Source!I335/IF(Source!BS335&lt;&gt; 0, Source!BS335, 1), 2))), 2)</f>
        <v>52.02</v>
      </c>
      <c r="V799">
        <f>Source!Y335</f>
        <v>41.62</v>
      </c>
    </row>
    <row r="800" spans="1:26" ht="14.25">
      <c r="A800" s="20"/>
      <c r="B800" s="21"/>
      <c r="C800" s="18" t="s">
        <v>1284</v>
      </c>
      <c r="D800" s="23"/>
      <c r="E800" s="22"/>
      <c r="F800" s="25">
        <f>Source!AO335</f>
        <v>5.29</v>
      </c>
      <c r="G800" s="24" t="str">
        <f>Source!DG335</f>
        <v/>
      </c>
      <c r="H800" s="26">
        <f>ROUND(Source!CT335*Source!I335/IF(Source!BA335&lt;&gt; 0, Source!BA335, 1), 2)</f>
        <v>52.9</v>
      </c>
      <c r="I800" s="24"/>
      <c r="J800" s="24">
        <f>IF(Source!BA335&lt;&gt; 0, Source!BA335, 1)</f>
        <v>1</v>
      </c>
      <c r="K800" s="26">
        <f>Source!S335</f>
        <v>52.9</v>
      </c>
      <c r="L800" s="27"/>
      <c r="R800">
        <f>H800</f>
        <v>52.9</v>
      </c>
    </row>
    <row r="801" spans="1:26" ht="14.25">
      <c r="A801" s="20"/>
      <c r="B801" s="21"/>
      <c r="C801" s="18" t="s">
        <v>58</v>
      </c>
      <c r="D801" s="23"/>
      <c r="E801" s="22"/>
      <c r="F801" s="25">
        <f>Source!AM335</f>
        <v>55.62</v>
      </c>
      <c r="G801" s="24" t="str">
        <f>Source!DE335</f>
        <v/>
      </c>
      <c r="H801" s="26">
        <f>ROUND(Source!CR335*Source!I335/IF(Source!BB335&lt;&gt; 0, Source!BB335, 1), 2)</f>
        <v>556.20000000000005</v>
      </c>
      <c r="I801" s="24"/>
      <c r="J801" s="24">
        <f>IF(Source!BB335&lt;&gt; 0, Source!BB335, 1)</f>
        <v>1</v>
      </c>
      <c r="K801" s="26">
        <f>Source!Q335</f>
        <v>556.20000000000005</v>
      </c>
      <c r="L801" s="27"/>
    </row>
    <row r="802" spans="1:26" ht="14.25">
      <c r="A802" s="20"/>
      <c r="B802" s="21"/>
      <c r="C802" s="18" t="s">
        <v>1285</v>
      </c>
      <c r="D802" s="23"/>
      <c r="E802" s="22"/>
      <c r="F802" s="25">
        <f>Source!AN335</f>
        <v>3.38</v>
      </c>
      <c r="G802" s="24" t="str">
        <f>Source!DF335</f>
        <v/>
      </c>
      <c r="H802" s="26">
        <f>ROUND(Source!CS335*Source!I335/IF(Source!BS335&lt;&gt; 0, Source!BS335, 1), 2)</f>
        <v>33.799999999999997</v>
      </c>
      <c r="I802" s="24"/>
      <c r="J802" s="24">
        <f>IF(Source!BS335&lt;&gt; 0, Source!BS335, 1)</f>
        <v>1</v>
      </c>
      <c r="K802" s="26">
        <f>Source!R335</f>
        <v>33.799999999999997</v>
      </c>
      <c r="L802" s="27"/>
      <c r="R802">
        <f>H802</f>
        <v>33.799999999999997</v>
      </c>
    </row>
    <row r="803" spans="1:26" ht="14.25">
      <c r="A803" s="20"/>
      <c r="B803" s="21"/>
      <c r="C803" s="18" t="s">
        <v>1286</v>
      </c>
      <c r="D803" s="23"/>
      <c r="E803" s="22"/>
      <c r="F803" s="25">
        <f>Source!AL335</f>
        <v>8.06</v>
      </c>
      <c r="G803" s="24" t="str">
        <f>Source!DD335</f>
        <v/>
      </c>
      <c r="H803" s="26">
        <f>ROUND(Source!CQ335*Source!I335/IF(Source!BC335&lt;&gt; 0, Source!BC335, 1), 2)</f>
        <v>80.599999999999994</v>
      </c>
      <c r="I803" s="24"/>
      <c r="J803" s="24">
        <f>IF(Source!BC335&lt;&gt; 0, Source!BC335, 1)</f>
        <v>1</v>
      </c>
      <c r="K803" s="26">
        <f>Source!P335</f>
        <v>80.599999999999994</v>
      </c>
      <c r="L803" s="27"/>
    </row>
    <row r="804" spans="1:26" ht="14.25">
      <c r="A804" s="20"/>
      <c r="B804" s="21"/>
      <c r="C804" s="18" t="s">
        <v>1287</v>
      </c>
      <c r="D804" s="23" t="s">
        <v>1288</v>
      </c>
      <c r="E804" s="22">
        <f>Source!BZ335</f>
        <v>80</v>
      </c>
      <c r="F804" s="28"/>
      <c r="G804" s="24"/>
      <c r="H804" s="26">
        <f>SUM(S799:S806)</f>
        <v>69.36</v>
      </c>
      <c r="I804" s="29" t="str">
        <f>CONCATENATE(Source!FX335, Source!FV335, "=")</f>
        <v>80*0,85=</v>
      </c>
      <c r="J804" s="18">
        <f>Source!AT335</f>
        <v>68</v>
      </c>
      <c r="K804" s="26">
        <f>SUM(T799:T806)</f>
        <v>58.96</v>
      </c>
      <c r="L804" s="27"/>
    </row>
    <row r="805" spans="1:26" ht="14.25">
      <c r="A805" s="20"/>
      <c r="B805" s="21"/>
      <c r="C805" s="18" t="s">
        <v>1289</v>
      </c>
      <c r="D805" s="23" t="s">
        <v>1288</v>
      </c>
      <c r="E805" s="22">
        <f>Source!CA335</f>
        <v>60</v>
      </c>
      <c r="F805" s="28"/>
      <c r="G805" s="24"/>
      <c r="H805" s="26">
        <f>SUM(U799:U806)</f>
        <v>52.02</v>
      </c>
      <c r="I805" s="29" t="str">
        <f>CONCATENATE(Source!FY335, Source!FW335, "=")</f>
        <v>60*0,8=</v>
      </c>
      <c r="J805" s="18">
        <f>Source!AU335</f>
        <v>48</v>
      </c>
      <c r="K805" s="26">
        <f>SUM(V799:V806)</f>
        <v>41.62</v>
      </c>
      <c r="L805" s="27"/>
    </row>
    <row r="806" spans="1:26" ht="14.25">
      <c r="A806" s="33"/>
      <c r="B806" s="34"/>
      <c r="C806" s="35" t="s">
        <v>1290</v>
      </c>
      <c r="D806" s="36" t="s">
        <v>1291</v>
      </c>
      <c r="E806" s="37">
        <f>Source!AQ335</f>
        <v>0.55000000000000004</v>
      </c>
      <c r="F806" s="38"/>
      <c r="G806" s="39" t="str">
        <f>Source!DI335</f>
        <v/>
      </c>
      <c r="H806" s="40"/>
      <c r="I806" s="39"/>
      <c r="J806" s="39"/>
      <c r="K806" s="40"/>
      <c r="L806" s="42">
        <f>Source!U335</f>
        <v>5.5</v>
      </c>
    </row>
    <row r="807" spans="1:26" ht="15">
      <c r="G807" s="51">
        <f>ROUND(Source!CQ335*Source!I335/IF(Source!BC335&lt;&gt; 0, Source!BC335, 1), 2)+ROUND(Source!CT335*Source!I335/IF(Source!BA335&lt;&gt; 0, Source!BA335, 1), 2)+ROUND(Source!CR335*Source!I335/IF(Source!BB335&lt;&gt; 0, Source!BB335, 1), 2)+SUM(H804:H806)</f>
        <v>811.08</v>
      </c>
      <c r="H807" s="51"/>
      <c r="J807" s="51">
        <f>Source!O335+SUM(K804:K806)</f>
        <v>790.28000000000009</v>
      </c>
      <c r="K807" s="51"/>
      <c r="L807" s="32">
        <f>Source!U335</f>
        <v>5.5</v>
      </c>
      <c r="O807" s="31">
        <f>G807</f>
        <v>811.08</v>
      </c>
      <c r="P807" s="31">
        <f>J807</f>
        <v>790.28000000000009</v>
      </c>
      <c r="Q807" s="31">
        <f>L807</f>
        <v>5.5</v>
      </c>
      <c r="W807">
        <f>IF(Source!BI335&lt;=1,G807, 0)</f>
        <v>0</v>
      </c>
      <c r="X807">
        <f>IF(Source!BI335=2,G807, 0)</f>
        <v>811.08</v>
      </c>
      <c r="Y807">
        <f>IF(Source!BI335=3,G807, 0)</f>
        <v>0</v>
      </c>
      <c r="Z807">
        <f>IF(Source!BI335=4,G807, 0)</f>
        <v>0</v>
      </c>
    </row>
    <row r="808" spans="1:26" ht="42.75">
      <c r="A808" s="20" t="str">
        <f>Source!E336</f>
        <v>89</v>
      </c>
      <c r="B808" s="21" t="str">
        <f>Source!F336</f>
        <v>м12-11-004-1</v>
      </c>
      <c r="C808" s="18" t="str">
        <f>Source!G336</f>
        <v>Протравка и промывка труб различными реактивами, диаметр труб наружный 15-38 мм</v>
      </c>
      <c r="D808" s="23" t="str">
        <f>Source!H336</f>
        <v>100 м</v>
      </c>
      <c r="E808" s="22">
        <f>Source!I336</f>
        <v>0.36</v>
      </c>
      <c r="F808" s="25">
        <f>IF(Source!AK336&lt;&gt; 0, Source!AK336,Source!AL336 + Source!AM336 + Source!AO336)</f>
        <v>1984.05</v>
      </c>
      <c r="G808" s="24"/>
      <c r="H808" s="26"/>
      <c r="I808" s="24" t="str">
        <f>Source!BO336</f>
        <v/>
      </c>
      <c r="J808" s="24"/>
      <c r="K808" s="26"/>
      <c r="L808" s="27"/>
      <c r="S808">
        <f>ROUND((Source!FX336/100)*((ROUND(Source!CT336*Source!I336/IF(Source!BA336&lt;&gt; 0, Source!BA336, 1), 2)+ROUND(Source!CS336*Source!I336/IF(Source!BS336&lt;&gt; 0, Source!BS336, 1), 2))), 2)</f>
        <v>95.15</v>
      </c>
      <c r="T808">
        <f>Source!X336</f>
        <v>80.88</v>
      </c>
      <c r="U808">
        <f>ROUND((Source!FY336/100)*((ROUND(Source!CT336*Source!I336/IF(Source!BA336&lt;&gt; 0, Source!BA336, 1), 2)+ROUND(Source!CS336*Source!I336/IF(Source!BS336&lt;&gt; 0, Source!BS336, 1), 2))), 2)</f>
        <v>71.36</v>
      </c>
      <c r="V808">
        <f>Source!Y336</f>
        <v>57.09</v>
      </c>
    </row>
    <row r="809" spans="1:26" ht="14.25">
      <c r="A809" s="20"/>
      <c r="B809" s="21"/>
      <c r="C809" s="18" t="s">
        <v>1284</v>
      </c>
      <c r="D809" s="23"/>
      <c r="E809" s="22"/>
      <c r="F809" s="25">
        <f>Source!AO336</f>
        <v>217.41</v>
      </c>
      <c r="G809" s="24" t="str">
        <f>Source!DG336</f>
        <v/>
      </c>
      <c r="H809" s="26">
        <f>ROUND(Source!CT336*Source!I336/IF(Source!BA336&lt;&gt; 0, Source!BA336, 1), 2)</f>
        <v>78.27</v>
      </c>
      <c r="I809" s="24"/>
      <c r="J809" s="24">
        <f>IF(Source!BA336&lt;&gt; 0, Source!BA336, 1)</f>
        <v>1</v>
      </c>
      <c r="K809" s="26">
        <f>Source!S336</f>
        <v>78.27</v>
      </c>
      <c r="L809" s="27"/>
      <c r="R809">
        <f>H809</f>
        <v>78.27</v>
      </c>
    </row>
    <row r="810" spans="1:26" ht="14.25">
      <c r="A810" s="20"/>
      <c r="B810" s="21"/>
      <c r="C810" s="18" t="s">
        <v>58</v>
      </c>
      <c r="D810" s="23"/>
      <c r="E810" s="22"/>
      <c r="F810" s="25">
        <f>Source!AM336</f>
        <v>1762.29</v>
      </c>
      <c r="G810" s="24" t="str">
        <f>Source!DE336</f>
        <v/>
      </c>
      <c r="H810" s="26">
        <f>ROUND(Source!CR336*Source!I336/IF(Source!BB336&lt;&gt; 0, Source!BB336, 1), 2)</f>
        <v>634.41999999999996</v>
      </c>
      <c r="I810" s="24"/>
      <c r="J810" s="24">
        <f>IF(Source!BB336&lt;&gt; 0, Source!BB336, 1)</f>
        <v>1</v>
      </c>
      <c r="K810" s="26">
        <f>Source!Q336</f>
        <v>634.41999999999996</v>
      </c>
      <c r="L810" s="27"/>
    </row>
    <row r="811" spans="1:26" ht="14.25">
      <c r="A811" s="20"/>
      <c r="B811" s="21"/>
      <c r="C811" s="18" t="s">
        <v>1285</v>
      </c>
      <c r="D811" s="23"/>
      <c r="E811" s="22"/>
      <c r="F811" s="25">
        <f>Source!AN336</f>
        <v>112.97</v>
      </c>
      <c r="G811" s="24" t="str">
        <f>Source!DF336</f>
        <v/>
      </c>
      <c r="H811" s="26">
        <f>ROUND(Source!CS336*Source!I336/IF(Source!BS336&lt;&gt; 0, Source!BS336, 1), 2)</f>
        <v>40.67</v>
      </c>
      <c r="I811" s="24"/>
      <c r="J811" s="24">
        <f>IF(Source!BS336&lt;&gt; 0, Source!BS336, 1)</f>
        <v>1</v>
      </c>
      <c r="K811" s="26">
        <f>Source!R336</f>
        <v>40.67</v>
      </c>
      <c r="L811" s="27"/>
      <c r="R811">
        <f>H811</f>
        <v>40.67</v>
      </c>
    </row>
    <row r="812" spans="1:26" ht="14.25">
      <c r="A812" s="20"/>
      <c r="B812" s="21"/>
      <c r="C812" s="18" t="s">
        <v>1286</v>
      </c>
      <c r="D812" s="23"/>
      <c r="E812" s="22"/>
      <c r="F812" s="25">
        <f>Source!AL336</f>
        <v>4.3499999999999996</v>
      </c>
      <c r="G812" s="24" t="str">
        <f>Source!DD336</f>
        <v/>
      </c>
      <c r="H812" s="26">
        <f>ROUND(Source!CQ336*Source!I336/IF(Source!BC336&lt;&gt; 0, Source!BC336, 1), 2)</f>
        <v>1.57</v>
      </c>
      <c r="I812" s="24"/>
      <c r="J812" s="24">
        <f>IF(Source!BC336&lt;&gt; 0, Source!BC336, 1)</f>
        <v>1</v>
      </c>
      <c r="K812" s="26">
        <f>Source!P336</f>
        <v>1.57</v>
      </c>
      <c r="L812" s="27"/>
    </row>
    <row r="813" spans="1:26" ht="14.25">
      <c r="A813" s="20"/>
      <c r="B813" s="21"/>
      <c r="C813" s="18" t="s">
        <v>1287</v>
      </c>
      <c r="D813" s="23" t="s">
        <v>1288</v>
      </c>
      <c r="E813" s="22">
        <f>Source!BZ336</f>
        <v>80</v>
      </c>
      <c r="F813" s="28"/>
      <c r="G813" s="24"/>
      <c r="H813" s="26">
        <f>SUM(S808:S815)</f>
        <v>95.15</v>
      </c>
      <c r="I813" s="29" t="str">
        <f>CONCATENATE(Source!FX336, Source!FV336, "=")</f>
        <v>80*0,85=</v>
      </c>
      <c r="J813" s="18">
        <f>Source!AT336</f>
        <v>68</v>
      </c>
      <c r="K813" s="26">
        <f>SUM(T808:T815)</f>
        <v>80.88</v>
      </c>
      <c r="L813" s="27"/>
    </row>
    <row r="814" spans="1:26" ht="14.25">
      <c r="A814" s="20"/>
      <c r="B814" s="21"/>
      <c r="C814" s="18" t="s">
        <v>1289</v>
      </c>
      <c r="D814" s="23" t="s">
        <v>1288</v>
      </c>
      <c r="E814" s="22">
        <f>Source!CA336</f>
        <v>60</v>
      </c>
      <c r="F814" s="28"/>
      <c r="G814" s="24"/>
      <c r="H814" s="26">
        <f>SUM(U808:U815)</f>
        <v>71.36</v>
      </c>
      <c r="I814" s="29" t="str">
        <f>CONCATENATE(Source!FY336, Source!FW336, "=")</f>
        <v>60*0,8=</v>
      </c>
      <c r="J814" s="18">
        <f>Source!AU336</f>
        <v>48</v>
      </c>
      <c r="K814" s="26">
        <f>SUM(V808:V815)</f>
        <v>57.09</v>
      </c>
      <c r="L814" s="27"/>
    </row>
    <row r="815" spans="1:26" ht="14.25">
      <c r="A815" s="33"/>
      <c r="B815" s="34"/>
      <c r="C815" s="35" t="s">
        <v>1290</v>
      </c>
      <c r="D815" s="36" t="s">
        <v>1291</v>
      </c>
      <c r="E815" s="37">
        <f>Source!AQ336</f>
        <v>22.6</v>
      </c>
      <c r="F815" s="38"/>
      <c r="G815" s="39" t="str">
        <f>Source!DI336</f>
        <v/>
      </c>
      <c r="H815" s="40"/>
      <c r="I815" s="39"/>
      <c r="J815" s="39"/>
      <c r="K815" s="40"/>
      <c r="L815" s="42">
        <f>Source!U336</f>
        <v>8.136000000000001</v>
      </c>
    </row>
    <row r="816" spans="1:26" ht="15">
      <c r="G816" s="51">
        <f>ROUND(Source!CQ336*Source!I336/IF(Source!BC336&lt;&gt; 0, Source!BC336, 1), 2)+ROUND(Source!CT336*Source!I336/IF(Source!BA336&lt;&gt; 0, Source!BA336, 1), 2)+ROUND(Source!CR336*Source!I336/IF(Source!BB336&lt;&gt; 0, Source!BB336, 1), 2)+SUM(H813:H815)</f>
        <v>880.77</v>
      </c>
      <c r="H816" s="51"/>
      <c r="J816" s="51">
        <f>Source!O336+SUM(K813:K815)</f>
        <v>852.23</v>
      </c>
      <c r="K816" s="51"/>
      <c r="L816" s="32">
        <f>Source!U336</f>
        <v>8.136000000000001</v>
      </c>
      <c r="O816" s="31">
        <f>G816</f>
        <v>880.77</v>
      </c>
      <c r="P816" s="31">
        <f>J816</f>
        <v>852.23</v>
      </c>
      <c r="Q816" s="31">
        <f>L816</f>
        <v>8.136000000000001</v>
      </c>
      <c r="W816">
        <f>IF(Source!BI336&lt;=1,G816, 0)</f>
        <v>0</v>
      </c>
      <c r="X816">
        <f>IF(Source!BI336=2,G816, 0)</f>
        <v>880.77</v>
      </c>
      <c r="Y816">
        <f>IF(Source!BI336=3,G816, 0)</f>
        <v>0</v>
      </c>
      <c r="Z816">
        <f>IF(Source!BI336=4,G816, 0)</f>
        <v>0</v>
      </c>
    </row>
    <row r="817" spans="1:26" ht="42.75">
      <c r="A817" s="20" t="str">
        <f>Source!E337</f>
        <v>90</v>
      </c>
      <c r="B817" s="21" t="str">
        <f>Source!F337</f>
        <v>18-05-001-1</v>
      </c>
      <c r="C817" s="18" t="str">
        <f>Source!G337</f>
        <v>Установка насосов центробежных с электродвигателем, масса агрегата до 0,1 т</v>
      </c>
      <c r="D817" s="23" t="str">
        <f>Source!H337</f>
        <v>1 насос</v>
      </c>
      <c r="E817" s="22">
        <f>Source!I337</f>
        <v>3</v>
      </c>
      <c r="F817" s="25">
        <f>IF(Source!AK337&lt;&gt; 0, Source!AK337,Source!AL337 + Source!AM337 + Source!AO337)</f>
        <v>2703.01</v>
      </c>
      <c r="G817" s="24"/>
      <c r="H817" s="26"/>
      <c r="I817" s="24" t="str">
        <f>Source!BO337</f>
        <v/>
      </c>
      <c r="J817" s="24"/>
      <c r="K817" s="26"/>
      <c r="L817" s="27"/>
      <c r="S817">
        <f>ROUND((Source!FX337/100)*((ROUND(Source!CT337*Source!I337/IF(Source!BA337&lt;&gt; 0, Source!BA337, 1), 2)+ROUND(Source!CS337*Source!I337/IF(Source!BS337&lt;&gt; 0, Source!BS337, 1), 2))), 2)</f>
        <v>508.11</v>
      </c>
      <c r="T817">
        <f>Source!X337</f>
        <v>432.69</v>
      </c>
      <c r="U817">
        <f>ROUND((Source!FY337/100)*((ROUND(Source!CT337*Source!I337/IF(Source!BA337&lt;&gt; 0, Source!BA337, 1), 2)+ROUND(Source!CS337*Source!I337/IF(Source!BS337&lt;&gt; 0, Source!BS337, 1), 2))), 2)</f>
        <v>329.48</v>
      </c>
      <c r="V817">
        <f>Source!Y337</f>
        <v>261.99</v>
      </c>
    </row>
    <row r="818" spans="1:26" ht="14.25">
      <c r="A818" s="20"/>
      <c r="B818" s="21"/>
      <c r="C818" s="18" t="s">
        <v>1284</v>
      </c>
      <c r="D818" s="23"/>
      <c r="E818" s="22"/>
      <c r="F818" s="25">
        <f>Source!AO337</f>
        <v>131.63999999999999</v>
      </c>
      <c r="G818" s="24" t="str">
        <f>Source!DG337</f>
        <v/>
      </c>
      <c r="H818" s="26">
        <f>ROUND(Source!CT337*Source!I337/IF(Source!BA337&lt;&gt; 0, Source!BA337, 1), 2)</f>
        <v>394.92</v>
      </c>
      <c r="I818" s="24"/>
      <c r="J818" s="24">
        <f>IF(Source!BA337&lt;&gt; 0, Source!BA337, 1)</f>
        <v>1</v>
      </c>
      <c r="K818" s="26">
        <f>Source!S337</f>
        <v>394.92</v>
      </c>
      <c r="L818" s="27"/>
      <c r="R818">
        <f>H818</f>
        <v>394.92</v>
      </c>
    </row>
    <row r="819" spans="1:26" ht="14.25">
      <c r="A819" s="20"/>
      <c r="B819" s="21"/>
      <c r="C819" s="18" t="s">
        <v>58</v>
      </c>
      <c r="D819" s="23"/>
      <c r="E819" s="22"/>
      <c r="F819" s="25">
        <f>Source!AM337</f>
        <v>12.43</v>
      </c>
      <c r="G819" s="24" t="str">
        <f>Source!DE337</f>
        <v/>
      </c>
      <c r="H819" s="26">
        <f>ROUND(Source!CR337*Source!I337/IF(Source!BB337&lt;&gt; 0, Source!BB337, 1), 2)</f>
        <v>37.29</v>
      </c>
      <c r="I819" s="24"/>
      <c r="J819" s="24">
        <f>IF(Source!BB337&lt;&gt; 0, Source!BB337, 1)</f>
        <v>1</v>
      </c>
      <c r="K819" s="26">
        <f>Source!Q337</f>
        <v>37.29</v>
      </c>
      <c r="L819" s="27"/>
    </row>
    <row r="820" spans="1:26" ht="14.25">
      <c r="A820" s="20"/>
      <c r="B820" s="21"/>
      <c r="C820" s="18" t="s">
        <v>1285</v>
      </c>
      <c r="D820" s="23"/>
      <c r="E820" s="22"/>
      <c r="F820" s="25">
        <f>Source!AN337</f>
        <v>0.68</v>
      </c>
      <c r="G820" s="24" t="str">
        <f>Source!DF337</f>
        <v/>
      </c>
      <c r="H820" s="26">
        <f>ROUND(Source!CS337*Source!I337/IF(Source!BS337&lt;&gt; 0, Source!BS337, 1), 2)</f>
        <v>2.04</v>
      </c>
      <c r="I820" s="24"/>
      <c r="J820" s="24">
        <f>IF(Source!BS337&lt;&gt; 0, Source!BS337, 1)</f>
        <v>1</v>
      </c>
      <c r="K820" s="26">
        <f>Source!R337</f>
        <v>2.04</v>
      </c>
      <c r="L820" s="27"/>
      <c r="R820">
        <f>H820</f>
        <v>2.04</v>
      </c>
    </row>
    <row r="821" spans="1:26" ht="14.25">
      <c r="A821" s="20"/>
      <c r="B821" s="21"/>
      <c r="C821" s="18" t="s">
        <v>1286</v>
      </c>
      <c r="D821" s="23"/>
      <c r="E821" s="22"/>
      <c r="F821" s="25">
        <f>Source!AL337-2453.8</f>
        <v>105.13999999999987</v>
      </c>
      <c r="G821" s="24" t="str">
        <f>Source!DD337</f>
        <v/>
      </c>
      <c r="H821" s="26">
        <f>ROUND(Source!CQ337*Source!I337/IF(Source!BC337&lt;&gt; 0, Source!BC337, 1), 2)-7361.4</f>
        <v>315.42000000000007</v>
      </c>
      <c r="I821" s="24"/>
      <c r="J821" s="24">
        <f>IF(Source!BC337&lt;&gt; 0, Source!BC337, 1)</f>
        <v>1</v>
      </c>
      <c r="K821" s="26">
        <f>Source!P337-7361.4</f>
        <v>315.42000000000007</v>
      </c>
      <c r="L821" s="27"/>
    </row>
    <row r="822" spans="1:26" ht="14.25">
      <c r="A822" s="20"/>
      <c r="B822" s="21"/>
      <c r="C822" s="18" t="s">
        <v>1287</v>
      </c>
      <c r="D822" s="23" t="s">
        <v>1288</v>
      </c>
      <c r="E822" s="22">
        <f>Source!BZ337</f>
        <v>128</v>
      </c>
      <c r="F822" s="28"/>
      <c r="G822" s="24"/>
      <c r="H822" s="26">
        <f>SUM(S817:S825)</f>
        <v>508.11</v>
      </c>
      <c r="I822" s="29" t="str">
        <f>CONCATENATE(Source!FX337, Source!FV337, "=")</f>
        <v>128*0,85=</v>
      </c>
      <c r="J822" s="18">
        <f>Source!AT337</f>
        <v>109</v>
      </c>
      <c r="K822" s="26">
        <f>SUM(T817:T825)</f>
        <v>432.69</v>
      </c>
      <c r="L822" s="27"/>
    </row>
    <row r="823" spans="1:26" ht="14.25">
      <c r="A823" s="20"/>
      <c r="B823" s="21"/>
      <c r="C823" s="18" t="s">
        <v>1289</v>
      </c>
      <c r="D823" s="23" t="s">
        <v>1288</v>
      </c>
      <c r="E823" s="22">
        <f>Source!CA337</f>
        <v>83</v>
      </c>
      <c r="F823" s="28"/>
      <c r="G823" s="24"/>
      <c r="H823" s="26">
        <f>SUM(U817:U825)</f>
        <v>329.48</v>
      </c>
      <c r="I823" s="29" t="str">
        <f>CONCATENATE(Source!FY337, Source!FW337, "=")</f>
        <v>83*0,8=</v>
      </c>
      <c r="J823" s="18">
        <f>Source!AU337</f>
        <v>66</v>
      </c>
      <c r="K823" s="26">
        <f>SUM(V817:V825)</f>
        <v>261.99</v>
      </c>
      <c r="L823" s="27"/>
    </row>
    <row r="824" spans="1:26" ht="14.25">
      <c r="A824" s="20"/>
      <c r="B824" s="21"/>
      <c r="C824" s="18" t="s">
        <v>1290</v>
      </c>
      <c r="D824" s="23" t="s">
        <v>1291</v>
      </c>
      <c r="E824" s="22">
        <f>Source!AQ337</f>
        <v>14.17</v>
      </c>
      <c r="F824" s="25"/>
      <c r="G824" s="24" t="str">
        <f>Source!DI337</f>
        <v/>
      </c>
      <c r="H824" s="26"/>
      <c r="I824" s="24"/>
      <c r="J824" s="24"/>
      <c r="K824" s="26"/>
      <c r="L824" s="30">
        <f>Source!U337</f>
        <v>42.51</v>
      </c>
    </row>
    <row r="825" spans="1:26" ht="42.75" hidden="1">
      <c r="A825" s="33" t="str">
        <f>Source!E338</f>
        <v>90,1</v>
      </c>
      <c r="B825" s="34" t="str">
        <f>Source!F338</f>
        <v>301-1494</v>
      </c>
      <c r="C825" s="35" t="str">
        <f>Source!G338</f>
        <v>Насосы центробежные 8/18 с электродвигателем 4А 180 А2 массой агрегата до 0,1 т</v>
      </c>
      <c r="D825" s="36" t="str">
        <f>Source!H338</f>
        <v>компл.</v>
      </c>
      <c r="E825" s="37">
        <f>Source!I338</f>
        <v>-3</v>
      </c>
      <c r="F825" s="38">
        <f>Source!AK338</f>
        <v>2453.8000000000002</v>
      </c>
      <c r="G825" s="39"/>
      <c r="H825" s="40">
        <f>ROUND(Source!CQ338*Source!I338/IF(Source!BC338&lt;&gt; 0, Source!BC338, 1), 2)+ROUND(Source!CR338*Source!I338/IF(Source!BB338&lt;&gt; 0, Source!BB338, 1), 2)+ROUND(Source!CT338*Source!I338/IF(Source!BA338&lt;&gt; 0, Source!BA338, 1), 2)</f>
        <v>-7361.4</v>
      </c>
      <c r="I825" s="39"/>
      <c r="J825" s="39">
        <f>IF(Source!BC338&lt;&gt; 0, Source!BC338, 1)</f>
        <v>1</v>
      </c>
      <c r="K825" s="40">
        <f>Source!O338</f>
        <v>-7361.4</v>
      </c>
      <c r="L825" s="41"/>
      <c r="S825">
        <f>ROUND((Source!FX338/100)*((ROUND(Source!CT338*Source!I338/IF(Source!BA338&lt;&gt; 0, Source!BA338, 1), 2)+ROUND(Source!CS338*Source!I338/IF(Source!BS338&lt;&gt; 0, Source!BS338, 1), 2))), 2)</f>
        <v>0</v>
      </c>
      <c r="T825">
        <f>Source!X338</f>
        <v>0</v>
      </c>
      <c r="U825">
        <f>ROUND((Source!FY338/100)*((ROUND(Source!CT338*Source!I338/IF(Source!BA338&lt;&gt; 0, Source!BA338, 1), 2)+ROUND(Source!CS338*Source!I338/IF(Source!BS338&lt;&gt; 0, Source!BS338, 1), 2))), 2)</f>
        <v>0</v>
      </c>
      <c r="V825">
        <f>Source!Y338</f>
        <v>0</v>
      </c>
      <c r="Y825">
        <f>IF(Source!BI338=3,H825, 0)</f>
        <v>0</v>
      </c>
    </row>
    <row r="826" spans="1:26" ht="15">
      <c r="G826" s="51">
        <f>ROUND(Source!CQ337*Source!I337/IF(Source!BC337&lt;&gt; 0, Source!BC337, 1), 2)+ROUND(Source!CT337*Source!I337/IF(Source!BA337&lt;&gt; 0, Source!BA337, 1), 2)+ROUND(Source!CR337*Source!I337/IF(Source!BB337&lt;&gt; 0, Source!BB337, 1), 2)+SUM(H822:H825)</f>
        <v>1585.2200000000003</v>
      </c>
      <c r="H826" s="51"/>
      <c r="J826" s="51">
        <f>Source!O337+SUM(K822:K825)</f>
        <v>1442.3100000000004</v>
      </c>
      <c r="K826" s="51"/>
      <c r="L826" s="32">
        <f>Source!U337</f>
        <v>42.51</v>
      </c>
      <c r="O826" s="31">
        <f>G826</f>
        <v>1585.2200000000003</v>
      </c>
      <c r="P826" s="31">
        <f>J826</f>
        <v>1442.3100000000004</v>
      </c>
      <c r="Q826" s="31">
        <f>L826</f>
        <v>42.51</v>
      </c>
      <c r="W826">
        <f>IF(Source!BI337&lt;=1,G826, 0)</f>
        <v>1585.2200000000003</v>
      </c>
      <c r="X826">
        <f>IF(Source!BI337=2,G826, 0)</f>
        <v>0</v>
      </c>
      <c r="Y826">
        <f>IF(Source!BI337=3,G826, 0)</f>
        <v>0</v>
      </c>
      <c r="Z826">
        <f>IF(Source!BI337=4,G826, 0)</f>
        <v>0</v>
      </c>
    </row>
    <row r="827" spans="1:26" ht="42.75">
      <c r="A827" s="20" t="str">
        <f>Source!E339</f>
        <v>91</v>
      </c>
      <c r="B827" s="21" t="str">
        <f>Source!F339</f>
        <v>Цена поставщика</v>
      </c>
      <c r="C827" s="18" t="str">
        <f>Source!G339</f>
        <v>Помпа дренажная (цена=4048/1,18/6,32)</v>
      </c>
      <c r="D827" s="23" t="str">
        <f>Source!H339</f>
        <v>шт.</v>
      </c>
      <c r="E827" s="22">
        <f>Source!I339</f>
        <v>3</v>
      </c>
      <c r="F827" s="25">
        <f>IF(Source!AK339&lt;&gt; 0, Source!AK339,Source!AL339 + Source!AM339 + Source!AO339)</f>
        <v>542.79999999999995</v>
      </c>
      <c r="G827" s="24"/>
      <c r="H827" s="26"/>
      <c r="I827" s="24" t="str">
        <f>Source!BO339</f>
        <v/>
      </c>
      <c r="J827" s="24"/>
      <c r="K827" s="26"/>
      <c r="L827" s="27"/>
      <c r="S827">
        <f>ROUND((Source!FX339/100)*((ROUND(Source!CT339*Source!I339/IF(Source!BA339&lt;&gt; 0, Source!BA339, 1), 2)+ROUND(Source!CS339*Source!I339/IF(Source!BS339&lt;&gt; 0, Source!BS339, 1), 2))), 2)</f>
        <v>0</v>
      </c>
      <c r="T827">
        <f>Source!X339</f>
        <v>0</v>
      </c>
      <c r="U827">
        <f>ROUND((Source!FY339/100)*((ROUND(Source!CT339*Source!I339/IF(Source!BA339&lt;&gt; 0, Source!BA339, 1), 2)+ROUND(Source!CS339*Source!I339/IF(Source!BS339&lt;&gt; 0, Source!BS339, 1), 2))), 2)</f>
        <v>0</v>
      </c>
      <c r="V827">
        <f>Source!Y339</f>
        <v>0</v>
      </c>
    </row>
    <row r="828" spans="1:26" ht="14.25">
      <c r="A828" s="33"/>
      <c r="B828" s="34"/>
      <c r="C828" s="35" t="s">
        <v>1286</v>
      </c>
      <c r="D828" s="36"/>
      <c r="E828" s="37"/>
      <c r="F828" s="38">
        <f>Source!AL339</f>
        <v>542.79999999999995</v>
      </c>
      <c r="G828" s="39" t="str">
        <f>Source!DD339</f>
        <v/>
      </c>
      <c r="H828" s="40">
        <f>ROUND(Source!CQ339*Source!I339/IF(Source!BC339&lt;&gt; 0, Source!BC339, 1), 2)</f>
        <v>1628.4</v>
      </c>
      <c r="I828" s="39"/>
      <c r="J828" s="39">
        <f>IF(Source!BC339&lt;&gt; 0, Source!BC339, 1)</f>
        <v>1</v>
      </c>
      <c r="K828" s="40">
        <f>Source!P339</f>
        <v>1628.4</v>
      </c>
      <c r="L828" s="41"/>
    </row>
    <row r="829" spans="1:26" ht="15">
      <c r="G829" s="51">
        <f>ROUND(Source!CQ339*Source!I339/IF(Source!BC339&lt;&gt; 0, Source!BC339, 1), 2)+ROUND(Source!CT339*Source!I339/IF(Source!BA339&lt;&gt; 0, Source!BA339, 1), 2)+ROUND(Source!CR339*Source!I339/IF(Source!BB339&lt;&gt; 0, Source!BB339, 1), 2)</f>
        <v>1628.4</v>
      </c>
      <c r="H829" s="51"/>
      <c r="J829" s="51">
        <f>Source!O339</f>
        <v>1628.4</v>
      </c>
      <c r="K829" s="51"/>
      <c r="L829" s="32">
        <f>Source!U339</f>
        <v>0</v>
      </c>
      <c r="O829" s="31">
        <f>G829</f>
        <v>1628.4</v>
      </c>
      <c r="P829" s="31">
        <f>J829</f>
        <v>1628.4</v>
      </c>
      <c r="Q829" s="31">
        <f>L829</f>
        <v>0</v>
      </c>
      <c r="W829">
        <f>IF(Source!BI339&lt;=1,G829, 0)</f>
        <v>1628.4</v>
      </c>
      <c r="X829">
        <f>IF(Source!BI339=2,G829, 0)</f>
        <v>0</v>
      </c>
      <c r="Y829">
        <f>IF(Source!BI339=3,G829, 0)</f>
        <v>0</v>
      </c>
      <c r="Z829">
        <f>IF(Source!BI339=4,G829, 0)</f>
        <v>0</v>
      </c>
    </row>
    <row r="830" spans="1:26" ht="28.5">
      <c r="A830" s="20" t="str">
        <f>Source!E340</f>
        <v>92</v>
      </c>
      <c r="B830" s="21" t="str">
        <f>Source!F340</f>
        <v>м08-02-317-2</v>
      </c>
      <c r="C830" s="18" t="str">
        <f>Source!G340</f>
        <v>Указатель ограничения скорости</v>
      </c>
      <c r="D830" s="23" t="str">
        <f>Source!H340</f>
        <v>1  ШТ.</v>
      </c>
      <c r="E830" s="22">
        <f>Source!I340</f>
        <v>3</v>
      </c>
      <c r="F830" s="25">
        <f>IF(Source!AK340&lt;&gt; 0, Source!AK340,Source!AL340 + Source!AM340 + Source!AO340)</f>
        <v>553.33000000000004</v>
      </c>
      <c r="G830" s="24"/>
      <c r="H830" s="26"/>
      <c r="I830" s="24" t="str">
        <f>Source!BO340</f>
        <v/>
      </c>
      <c r="J830" s="24"/>
      <c r="K830" s="26"/>
      <c r="L830" s="27"/>
      <c r="S830">
        <f>ROUND((Source!FX340/100)*((ROUND(Source!CT340*Source!I340/IF(Source!BA340&lt;&gt; 0, Source!BA340, 1), 2)+ROUND(Source!CS340*Source!I340/IF(Source!BS340&lt;&gt; 0, Source!BS340, 1), 2))), 2)</f>
        <v>131.9</v>
      </c>
      <c r="T830">
        <f>Source!X340</f>
        <v>112.46</v>
      </c>
      <c r="U830">
        <f>ROUND((Source!FY340/100)*((ROUND(Source!CT340*Source!I340/IF(Source!BA340&lt;&gt; 0, Source!BA340, 1), 2)+ROUND(Source!CS340*Source!I340/IF(Source!BS340&lt;&gt; 0, Source!BS340, 1), 2))), 2)</f>
        <v>90.25</v>
      </c>
      <c r="V830">
        <f>Source!Y340</f>
        <v>72.2</v>
      </c>
    </row>
    <row r="831" spans="1:26" ht="14.25">
      <c r="A831" s="20"/>
      <c r="B831" s="21"/>
      <c r="C831" s="18" t="s">
        <v>1284</v>
      </c>
      <c r="D831" s="23"/>
      <c r="E831" s="22"/>
      <c r="F831" s="25">
        <f>Source!AO340</f>
        <v>37.229999999999997</v>
      </c>
      <c r="G831" s="24" t="str">
        <f>Source!DG340</f>
        <v/>
      </c>
      <c r="H831" s="26">
        <f>ROUND(Source!CT340*Source!I340/IF(Source!BA340&lt;&gt; 0, Source!BA340, 1), 2)</f>
        <v>111.69</v>
      </c>
      <c r="I831" s="24"/>
      <c r="J831" s="24">
        <f>IF(Source!BA340&lt;&gt; 0, Source!BA340, 1)</f>
        <v>1</v>
      </c>
      <c r="K831" s="26">
        <f>Source!S340</f>
        <v>111.69</v>
      </c>
      <c r="L831" s="27"/>
      <c r="R831">
        <f>H831</f>
        <v>111.69</v>
      </c>
    </row>
    <row r="832" spans="1:26" ht="14.25">
      <c r="A832" s="20"/>
      <c r="B832" s="21"/>
      <c r="C832" s="18" t="s">
        <v>58</v>
      </c>
      <c r="D832" s="23"/>
      <c r="E832" s="22"/>
      <c r="F832" s="25">
        <f>Source!AM340</f>
        <v>95.61</v>
      </c>
      <c r="G832" s="24" t="str">
        <f>Source!DE340</f>
        <v/>
      </c>
      <c r="H832" s="26">
        <f>ROUND(Source!CR340*Source!I340/IF(Source!BB340&lt;&gt; 0, Source!BB340, 1), 2)</f>
        <v>286.83</v>
      </c>
      <c r="I832" s="24"/>
      <c r="J832" s="24">
        <f>IF(Source!BB340&lt;&gt; 0, Source!BB340, 1)</f>
        <v>1</v>
      </c>
      <c r="K832" s="26">
        <f>Source!Q340</f>
        <v>286.83</v>
      </c>
      <c r="L832" s="27"/>
    </row>
    <row r="833" spans="1:26" ht="14.25">
      <c r="A833" s="20"/>
      <c r="B833" s="21"/>
      <c r="C833" s="18" t="s">
        <v>1285</v>
      </c>
      <c r="D833" s="23"/>
      <c r="E833" s="22"/>
      <c r="F833" s="25">
        <f>Source!AN340</f>
        <v>9.0500000000000007</v>
      </c>
      <c r="G833" s="24" t="str">
        <f>Source!DF340</f>
        <v/>
      </c>
      <c r="H833" s="26">
        <f>ROUND(Source!CS340*Source!I340/IF(Source!BS340&lt;&gt; 0, Source!BS340, 1), 2)</f>
        <v>27.15</v>
      </c>
      <c r="I833" s="24"/>
      <c r="J833" s="24">
        <f>IF(Source!BS340&lt;&gt; 0, Source!BS340, 1)</f>
        <v>1</v>
      </c>
      <c r="K833" s="26">
        <f>Source!R340</f>
        <v>27.15</v>
      </c>
      <c r="L833" s="27"/>
      <c r="R833">
        <f>H833</f>
        <v>27.15</v>
      </c>
    </row>
    <row r="834" spans="1:26" ht="14.25">
      <c r="A834" s="20"/>
      <c r="B834" s="21"/>
      <c r="C834" s="18" t="s">
        <v>1286</v>
      </c>
      <c r="D834" s="23"/>
      <c r="E834" s="22"/>
      <c r="F834" s="25">
        <f>Source!AL340</f>
        <v>420.49</v>
      </c>
      <c r="G834" s="24" t="str">
        <f>Source!DD340</f>
        <v/>
      </c>
      <c r="H834" s="26">
        <f>ROUND(Source!CQ340*Source!I340/IF(Source!BC340&lt;&gt; 0, Source!BC340, 1), 2)</f>
        <v>1261.47</v>
      </c>
      <c r="I834" s="24"/>
      <c r="J834" s="24">
        <f>IF(Source!BC340&lt;&gt; 0, Source!BC340, 1)</f>
        <v>1</v>
      </c>
      <c r="K834" s="26">
        <f>Source!P340</f>
        <v>1261.47</v>
      </c>
      <c r="L834" s="27"/>
    </row>
    <row r="835" spans="1:26" ht="14.25">
      <c r="A835" s="20"/>
      <c r="B835" s="21"/>
      <c r="C835" s="18" t="s">
        <v>1287</v>
      </c>
      <c r="D835" s="23" t="s">
        <v>1288</v>
      </c>
      <c r="E835" s="22">
        <f>Source!BZ340</f>
        <v>95</v>
      </c>
      <c r="F835" s="28"/>
      <c r="G835" s="24"/>
      <c r="H835" s="26">
        <f>SUM(S830:S837)</f>
        <v>131.9</v>
      </c>
      <c r="I835" s="29" t="str">
        <f>CONCATENATE(Source!FX340, Source!FV340, "=")</f>
        <v>95*0,85=</v>
      </c>
      <c r="J835" s="18">
        <f>Source!AT340</f>
        <v>81</v>
      </c>
      <c r="K835" s="26">
        <f>SUM(T830:T837)</f>
        <v>112.46</v>
      </c>
      <c r="L835" s="27"/>
    </row>
    <row r="836" spans="1:26" ht="14.25">
      <c r="A836" s="20"/>
      <c r="B836" s="21"/>
      <c r="C836" s="18" t="s">
        <v>1289</v>
      </c>
      <c r="D836" s="23" t="s">
        <v>1288</v>
      </c>
      <c r="E836" s="22">
        <f>Source!CA340</f>
        <v>65</v>
      </c>
      <c r="F836" s="28"/>
      <c r="G836" s="24"/>
      <c r="H836" s="26">
        <f>SUM(U830:U837)</f>
        <v>90.25</v>
      </c>
      <c r="I836" s="29" t="str">
        <f>CONCATENATE(Source!FY340, Source!FW340, "=")</f>
        <v>65*0,8=</v>
      </c>
      <c r="J836" s="18">
        <f>Source!AU340</f>
        <v>52</v>
      </c>
      <c r="K836" s="26">
        <f>SUM(V830:V837)</f>
        <v>72.2</v>
      </c>
      <c r="L836" s="27"/>
    </row>
    <row r="837" spans="1:26" ht="14.25">
      <c r="A837" s="33"/>
      <c r="B837" s="34"/>
      <c r="C837" s="35" t="s">
        <v>1290</v>
      </c>
      <c r="D837" s="36" t="s">
        <v>1291</v>
      </c>
      <c r="E837" s="37">
        <f>Source!AQ340</f>
        <v>3.45</v>
      </c>
      <c r="F837" s="38"/>
      <c r="G837" s="39" t="str">
        <f>Source!DI340</f>
        <v/>
      </c>
      <c r="H837" s="40"/>
      <c r="I837" s="39"/>
      <c r="J837" s="39"/>
      <c r="K837" s="40"/>
      <c r="L837" s="42">
        <f>Source!U340</f>
        <v>10.350000000000001</v>
      </c>
    </row>
    <row r="838" spans="1:26" ht="15">
      <c r="G838" s="51">
        <f>ROUND(Source!CQ340*Source!I340/IF(Source!BC340&lt;&gt; 0, Source!BC340, 1), 2)+ROUND(Source!CT340*Source!I340/IF(Source!BA340&lt;&gt; 0, Source!BA340, 1), 2)+ROUND(Source!CR340*Source!I340/IF(Source!BB340&lt;&gt; 0, Source!BB340, 1), 2)+SUM(H835:H837)</f>
        <v>1882.14</v>
      </c>
      <c r="H838" s="51"/>
      <c r="J838" s="51">
        <f>Source!O340+SUM(K835:K837)</f>
        <v>1844.65</v>
      </c>
      <c r="K838" s="51"/>
      <c r="L838" s="32">
        <f>Source!U340</f>
        <v>10.350000000000001</v>
      </c>
      <c r="O838" s="31">
        <f>G838</f>
        <v>1882.14</v>
      </c>
      <c r="P838" s="31">
        <f>J838</f>
        <v>1844.65</v>
      </c>
      <c r="Q838" s="31">
        <f>L838</f>
        <v>10.350000000000001</v>
      </c>
      <c r="W838">
        <f>IF(Source!BI340&lt;=1,G838, 0)</f>
        <v>0</v>
      </c>
      <c r="X838">
        <f>IF(Source!BI340=2,G838, 0)</f>
        <v>1882.14</v>
      </c>
      <c r="Y838">
        <f>IF(Source!BI340=3,G838, 0)</f>
        <v>0</v>
      </c>
      <c r="Z838">
        <f>IF(Source!BI340=4,G838, 0)</f>
        <v>0</v>
      </c>
    </row>
    <row r="839" spans="1:26" ht="42.75">
      <c r="A839" s="20" t="str">
        <f>Source!E341</f>
        <v>93</v>
      </c>
      <c r="B839" s="21" t="str">
        <f>Source!F341</f>
        <v>Цена поставщика</v>
      </c>
      <c r="C839" s="18" t="str">
        <f>Source!G341</f>
        <v>Регулятор скорости вращения вентилятора (цена=3680/1,18/6,32)</v>
      </c>
      <c r="D839" s="23" t="str">
        <f>Source!H341</f>
        <v>шт.</v>
      </c>
      <c r="E839" s="22">
        <f>Source!I341</f>
        <v>3</v>
      </c>
      <c r="F839" s="25">
        <f>IF(Source!AK341&lt;&gt; 0, Source!AK341,Source!AL341 + Source!AM341 + Source!AO341)</f>
        <v>493.46</v>
      </c>
      <c r="G839" s="24"/>
      <c r="H839" s="26"/>
      <c r="I839" s="24" t="str">
        <f>Source!BO341</f>
        <v/>
      </c>
      <c r="J839" s="24"/>
      <c r="K839" s="26"/>
      <c r="L839" s="27"/>
      <c r="S839">
        <f>ROUND((Source!FX341/100)*((ROUND(Source!CT341*Source!I341/IF(Source!BA341&lt;&gt; 0, Source!BA341, 1), 2)+ROUND(Source!CS341*Source!I341/IF(Source!BS341&lt;&gt; 0, Source!BS341, 1), 2))), 2)</f>
        <v>0</v>
      </c>
      <c r="T839">
        <f>Source!X341</f>
        <v>0</v>
      </c>
      <c r="U839">
        <f>ROUND((Source!FY341/100)*((ROUND(Source!CT341*Source!I341/IF(Source!BA341&lt;&gt; 0, Source!BA341, 1), 2)+ROUND(Source!CS341*Source!I341/IF(Source!BS341&lt;&gt; 0, Source!BS341, 1), 2))), 2)</f>
        <v>0</v>
      </c>
      <c r="V839">
        <f>Source!Y341</f>
        <v>0</v>
      </c>
    </row>
    <row r="840" spans="1:26" ht="14.25">
      <c r="A840" s="33"/>
      <c r="B840" s="34"/>
      <c r="C840" s="35" t="s">
        <v>1286</v>
      </c>
      <c r="D840" s="36"/>
      <c r="E840" s="37"/>
      <c r="F840" s="38">
        <f>Source!AL341</f>
        <v>493.46</v>
      </c>
      <c r="G840" s="39" t="str">
        <f>Source!DD341</f>
        <v/>
      </c>
      <c r="H840" s="40">
        <f>ROUND(Source!CQ341*Source!I341/IF(Source!BC341&lt;&gt; 0, Source!BC341, 1), 2)</f>
        <v>1480.38</v>
      </c>
      <c r="I840" s="39"/>
      <c r="J840" s="39">
        <f>IF(Source!BC341&lt;&gt; 0, Source!BC341, 1)</f>
        <v>1</v>
      </c>
      <c r="K840" s="40">
        <f>Source!P341</f>
        <v>1480.38</v>
      </c>
      <c r="L840" s="41"/>
    </row>
    <row r="841" spans="1:26" ht="15">
      <c r="G841" s="51">
        <f>ROUND(Source!CQ341*Source!I341/IF(Source!BC341&lt;&gt; 0, Source!BC341, 1), 2)+ROUND(Source!CT341*Source!I341/IF(Source!BA341&lt;&gt; 0, Source!BA341, 1), 2)+ROUND(Source!CR341*Source!I341/IF(Source!BB341&lt;&gt; 0, Source!BB341, 1), 2)</f>
        <v>1480.38</v>
      </c>
      <c r="H841" s="51"/>
      <c r="J841" s="51">
        <f>Source!O341</f>
        <v>1480.38</v>
      </c>
      <c r="K841" s="51"/>
      <c r="L841" s="32">
        <f>Source!U341</f>
        <v>0</v>
      </c>
      <c r="O841" s="31">
        <f>G841</f>
        <v>1480.38</v>
      </c>
      <c r="P841" s="31">
        <f>J841</f>
        <v>1480.38</v>
      </c>
      <c r="Q841" s="31">
        <f>L841</f>
        <v>0</v>
      </c>
      <c r="W841">
        <f>IF(Source!BI341&lt;=1,G841, 0)</f>
        <v>1480.38</v>
      </c>
      <c r="X841">
        <f>IF(Source!BI341=2,G841, 0)</f>
        <v>0</v>
      </c>
      <c r="Y841">
        <f>IF(Source!BI341=3,G841, 0)</f>
        <v>0</v>
      </c>
      <c r="Z841">
        <f>IF(Source!BI341=4,G841, 0)</f>
        <v>0</v>
      </c>
    </row>
    <row r="842" spans="1:26" ht="28.5">
      <c r="A842" s="20" t="str">
        <f>Source!E342</f>
        <v>94</v>
      </c>
      <c r="B842" s="21" t="str">
        <f>Source!F342</f>
        <v>18-07-001-3</v>
      </c>
      <c r="C842" s="18" t="str">
        <f>Source!G342</f>
        <v>Установка манометров с трехходовым краном и трубкой-сифоном</v>
      </c>
      <c r="D842" s="23" t="str">
        <f>Source!H342</f>
        <v>1 КОМПЛ.</v>
      </c>
      <c r="E842" s="22">
        <f>Source!I342</f>
        <v>7</v>
      </c>
      <c r="F842" s="25">
        <f>IF(Source!AK342&lt;&gt; 0, Source!AK342,Source!AL342 + Source!AM342 + Source!AO342)</f>
        <v>253.87</v>
      </c>
      <c r="G842" s="24"/>
      <c r="H842" s="26"/>
      <c r="I842" s="24" t="str">
        <f>Source!BO342</f>
        <v/>
      </c>
      <c r="J842" s="24"/>
      <c r="K842" s="26"/>
      <c r="L842" s="27"/>
      <c r="S842">
        <f>ROUND((Source!FX342/100)*((ROUND(Source!CT342*Source!I342/IF(Source!BA342&lt;&gt; 0, Source!BA342, 1), 2)+ROUND(Source!CS342*Source!I342/IF(Source!BS342&lt;&gt; 0, Source!BS342, 1), 2))), 2)</f>
        <v>27.15</v>
      </c>
      <c r="T842">
        <f>Source!X342</f>
        <v>23.12</v>
      </c>
      <c r="U842">
        <f>ROUND((Source!FY342/100)*((ROUND(Source!CT342*Source!I342/IF(Source!BA342&lt;&gt; 0, Source!BA342, 1), 2)+ROUND(Source!CS342*Source!I342/IF(Source!BS342&lt;&gt; 0, Source!BS342, 1), 2))), 2)</f>
        <v>17.600000000000001</v>
      </c>
      <c r="V842">
        <f>Source!Y342</f>
        <v>14</v>
      </c>
    </row>
    <row r="843" spans="1:26" ht="14.25">
      <c r="A843" s="20"/>
      <c r="B843" s="21"/>
      <c r="C843" s="18" t="s">
        <v>1284</v>
      </c>
      <c r="D843" s="23"/>
      <c r="E843" s="22"/>
      <c r="F843" s="25">
        <f>Source!AO342</f>
        <v>3.03</v>
      </c>
      <c r="G843" s="24" t="str">
        <f>Source!DG342</f>
        <v/>
      </c>
      <c r="H843" s="26">
        <f>ROUND(Source!CT342*Source!I342/IF(Source!BA342&lt;&gt; 0, Source!BA342, 1), 2)</f>
        <v>21.21</v>
      </c>
      <c r="I843" s="24"/>
      <c r="J843" s="24">
        <f>IF(Source!BA342&lt;&gt; 0, Source!BA342, 1)</f>
        <v>1</v>
      </c>
      <c r="K843" s="26">
        <f>Source!S342</f>
        <v>21.21</v>
      </c>
      <c r="L843" s="27"/>
      <c r="R843">
        <f>H843</f>
        <v>21.21</v>
      </c>
    </row>
    <row r="844" spans="1:26" ht="14.25">
      <c r="A844" s="20"/>
      <c r="B844" s="21"/>
      <c r="C844" s="18" t="s">
        <v>1286</v>
      </c>
      <c r="D844" s="23"/>
      <c r="E844" s="22"/>
      <c r="F844" s="25">
        <f>Source!AL342</f>
        <v>250.84</v>
      </c>
      <c r="G844" s="24" t="str">
        <f>Source!DD342</f>
        <v/>
      </c>
      <c r="H844" s="26">
        <f>ROUND(Source!CQ342*Source!I342/IF(Source!BC342&lt;&gt; 0, Source!BC342, 1), 2)</f>
        <v>1755.88</v>
      </c>
      <c r="I844" s="24"/>
      <c r="J844" s="24">
        <f>IF(Source!BC342&lt;&gt; 0, Source!BC342, 1)</f>
        <v>1</v>
      </c>
      <c r="K844" s="26">
        <f>Source!P342</f>
        <v>1755.88</v>
      </c>
      <c r="L844" s="27"/>
    </row>
    <row r="845" spans="1:26" ht="14.25">
      <c r="A845" s="20"/>
      <c r="B845" s="21"/>
      <c r="C845" s="18" t="s">
        <v>1287</v>
      </c>
      <c r="D845" s="23" t="s">
        <v>1288</v>
      </c>
      <c r="E845" s="22">
        <f>Source!BZ342</f>
        <v>128</v>
      </c>
      <c r="F845" s="28"/>
      <c r="G845" s="24"/>
      <c r="H845" s="26">
        <f>SUM(S842:S848)</f>
        <v>27.15</v>
      </c>
      <c r="I845" s="29" t="str">
        <f>CONCATENATE(Source!FX342, Source!FV342, "=")</f>
        <v>128*0,85=</v>
      </c>
      <c r="J845" s="18">
        <f>Source!AT342</f>
        <v>109</v>
      </c>
      <c r="K845" s="26">
        <f>SUM(T842:T848)</f>
        <v>23.12</v>
      </c>
      <c r="L845" s="27"/>
    </row>
    <row r="846" spans="1:26" ht="14.25">
      <c r="A846" s="20"/>
      <c r="B846" s="21"/>
      <c r="C846" s="18" t="s">
        <v>1289</v>
      </c>
      <c r="D846" s="23" t="s">
        <v>1288</v>
      </c>
      <c r="E846" s="22">
        <f>Source!CA342</f>
        <v>83</v>
      </c>
      <c r="F846" s="28"/>
      <c r="G846" s="24"/>
      <c r="H846" s="26">
        <f>SUM(U842:U848)</f>
        <v>17.600000000000001</v>
      </c>
      <c r="I846" s="29" t="str">
        <f>CONCATENATE(Source!FY342, Source!FW342, "=")</f>
        <v>83*0,8=</v>
      </c>
      <c r="J846" s="18">
        <f>Source!AU342</f>
        <v>66</v>
      </c>
      <c r="K846" s="26">
        <f>SUM(V842:V848)</f>
        <v>14</v>
      </c>
      <c r="L846" s="27"/>
    </row>
    <row r="847" spans="1:26" ht="14.25">
      <c r="A847" s="20"/>
      <c r="B847" s="21"/>
      <c r="C847" s="18" t="s">
        <v>1290</v>
      </c>
      <c r="D847" s="23" t="s">
        <v>1291</v>
      </c>
      <c r="E847" s="22">
        <f>Source!AQ342</f>
        <v>0.31</v>
      </c>
      <c r="F847" s="25"/>
      <c r="G847" s="24" t="str">
        <f>Source!DI342</f>
        <v/>
      </c>
      <c r="H847" s="26"/>
      <c r="I847" s="24"/>
      <c r="J847" s="24"/>
      <c r="K847" s="26"/>
      <c r="L847" s="30">
        <f>Source!U342</f>
        <v>2.17</v>
      </c>
    </row>
    <row r="848" spans="1:26" ht="28.5">
      <c r="A848" s="33" t="str">
        <f>Source!E343</f>
        <v>94,1</v>
      </c>
      <c r="B848" s="34" t="str">
        <f>Source!F343</f>
        <v>301-6692</v>
      </c>
      <c r="C848" s="35" t="str">
        <f>Source!G343</f>
        <v>Трубка импульсная с присоединениями для манометра</v>
      </c>
      <c r="D848" s="36" t="str">
        <f>Source!H343</f>
        <v>шт.</v>
      </c>
      <c r="E848" s="37">
        <f>Source!I343</f>
        <v>7</v>
      </c>
      <c r="F848" s="38">
        <f>Source!AK343</f>
        <v>72.510000000000005</v>
      </c>
      <c r="G848" s="39"/>
      <c r="H848" s="40">
        <f>ROUND(Source!CQ343*Source!I343/IF(Source!BC343&lt;&gt; 0, Source!BC343, 1), 2)+ROUND(Source!CR343*Source!I343/IF(Source!BB343&lt;&gt; 0, Source!BB343, 1), 2)+ROUND(Source!CT343*Source!I343/IF(Source!BA343&lt;&gt; 0, Source!BA343, 1), 2)</f>
        <v>507.57</v>
      </c>
      <c r="I848" s="39"/>
      <c r="J848" s="39">
        <f>IF(Source!BC343&lt;&gt; 0, Source!BC343, 1)</f>
        <v>1</v>
      </c>
      <c r="K848" s="40">
        <f>Source!O343</f>
        <v>507.57</v>
      </c>
      <c r="L848" s="41"/>
      <c r="S848">
        <f>ROUND((Source!FX343/100)*((ROUND(Source!CT343*Source!I343/IF(Source!BA343&lt;&gt; 0, Source!BA343, 1), 2)+ROUND(Source!CS343*Source!I343/IF(Source!BS343&lt;&gt; 0, Source!BS343, 1), 2))), 2)</f>
        <v>0</v>
      </c>
      <c r="T848">
        <f>Source!X343</f>
        <v>0</v>
      </c>
      <c r="U848">
        <f>ROUND((Source!FY343/100)*((ROUND(Source!CT343*Source!I343/IF(Source!BA343&lt;&gt; 0, Source!BA343, 1), 2)+ROUND(Source!CS343*Source!I343/IF(Source!BS343&lt;&gt; 0, Source!BS343, 1), 2))), 2)</f>
        <v>0</v>
      </c>
      <c r="V848">
        <f>Source!Y343</f>
        <v>0</v>
      </c>
      <c r="Y848">
        <f>IF(Source!BI343=3,H848, 0)</f>
        <v>0</v>
      </c>
    </row>
    <row r="849" spans="1:26" ht="15">
      <c r="G849" s="51">
        <f>ROUND(Source!CQ342*Source!I342/IF(Source!BC342&lt;&gt; 0, Source!BC342, 1), 2)+ROUND(Source!CT342*Source!I342/IF(Source!BA342&lt;&gt; 0, Source!BA342, 1), 2)+ROUND(Source!CR342*Source!I342/IF(Source!BB342&lt;&gt; 0, Source!BB342, 1), 2)+SUM(H845:H848)</f>
        <v>2329.41</v>
      </c>
      <c r="H849" s="51"/>
      <c r="J849" s="51">
        <f>Source!O342+SUM(K845:K848)</f>
        <v>2321.7799999999997</v>
      </c>
      <c r="K849" s="51"/>
      <c r="L849" s="32">
        <f>Source!U342</f>
        <v>2.17</v>
      </c>
      <c r="O849" s="31">
        <f>G849</f>
        <v>2329.41</v>
      </c>
      <c r="P849" s="31">
        <f>J849</f>
        <v>2321.7799999999997</v>
      </c>
      <c r="Q849" s="31">
        <f>L849</f>
        <v>2.17</v>
      </c>
      <c r="W849">
        <f>IF(Source!BI342&lt;=1,G849, 0)</f>
        <v>2329.41</v>
      </c>
      <c r="X849">
        <f>IF(Source!BI342=2,G849, 0)</f>
        <v>0</v>
      </c>
      <c r="Y849">
        <f>IF(Source!BI342=3,G849, 0)</f>
        <v>0</v>
      </c>
      <c r="Z849">
        <f>IF(Source!BI342=4,G849, 0)</f>
        <v>0</v>
      </c>
    </row>
    <row r="850" spans="1:26" ht="28.5">
      <c r="A850" s="20" t="str">
        <f>Source!E344</f>
        <v>95</v>
      </c>
      <c r="B850" s="21" t="str">
        <f>Source!F344</f>
        <v>м20-01-056-1</v>
      </c>
      <c r="C850" s="18" t="str">
        <f>Source!G344</f>
        <v>Клапан электропневматический или регулятор манометрический</v>
      </c>
      <c r="D850" s="23" t="str">
        <f>Source!H344</f>
        <v>1  ШТ.</v>
      </c>
      <c r="E850" s="22">
        <f>Source!I344</f>
        <v>7</v>
      </c>
      <c r="F850" s="25">
        <f>IF(Source!AK344&lt;&gt; 0, Source!AK344,Source!AL344 + Source!AM344 + Source!AO344)</f>
        <v>103.8</v>
      </c>
      <c r="G850" s="24"/>
      <c r="H850" s="26"/>
      <c r="I850" s="24" t="str">
        <f>Source!BO344</f>
        <v/>
      </c>
      <c r="J850" s="24"/>
      <c r="K850" s="26"/>
      <c r="L850" s="27"/>
      <c r="S850">
        <f>ROUND((Source!FX344/100)*((ROUND(Source!CT344*Source!I344/IF(Source!BA344&lt;&gt; 0, Source!BA344, 1), 2)+ROUND(Source!CS344*Source!I344/IF(Source!BS344&lt;&gt; 0, Source!BS344, 1), 2))), 2)</f>
        <v>668.47</v>
      </c>
      <c r="T850">
        <f>Source!X344</f>
        <v>566.75</v>
      </c>
      <c r="U850">
        <f>ROUND((Source!FY344/100)*((ROUND(Source!CT344*Source!I344/IF(Source!BA344&lt;&gt; 0, Source!BA344, 1), 2)+ROUND(Source!CS344*Source!I344/IF(Source!BS344&lt;&gt; 0, Source!BS344, 1), 2))), 2)</f>
        <v>363.3</v>
      </c>
      <c r="V850">
        <f>Source!Y344</f>
        <v>290.64</v>
      </c>
    </row>
    <row r="851" spans="1:26" ht="14.25">
      <c r="A851" s="20"/>
      <c r="B851" s="21"/>
      <c r="C851" s="18" t="s">
        <v>1284</v>
      </c>
      <c r="D851" s="23"/>
      <c r="E851" s="22"/>
      <c r="F851" s="25">
        <f>Source!AO344</f>
        <v>103.8</v>
      </c>
      <c r="G851" s="24" t="str">
        <f>Source!DG344</f>
        <v/>
      </c>
      <c r="H851" s="26">
        <f>ROUND(Source!CT344*Source!I344/IF(Source!BA344&lt;&gt; 0, Source!BA344, 1), 2)</f>
        <v>726.6</v>
      </c>
      <c r="I851" s="24"/>
      <c r="J851" s="24">
        <f>IF(Source!BA344&lt;&gt; 0, Source!BA344, 1)</f>
        <v>1</v>
      </c>
      <c r="K851" s="26">
        <f>Source!S344</f>
        <v>726.6</v>
      </c>
      <c r="L851" s="27"/>
      <c r="R851">
        <f>H851</f>
        <v>726.6</v>
      </c>
    </row>
    <row r="852" spans="1:26" ht="14.25">
      <c r="A852" s="20"/>
      <c r="B852" s="21"/>
      <c r="C852" s="18" t="s">
        <v>1287</v>
      </c>
      <c r="D852" s="23" t="s">
        <v>1288</v>
      </c>
      <c r="E852" s="22">
        <f>Source!BZ344</f>
        <v>92</v>
      </c>
      <c r="F852" s="28"/>
      <c r="G852" s="24"/>
      <c r="H852" s="26">
        <f>SUM(S850:S854)</f>
        <v>668.47</v>
      </c>
      <c r="I852" s="29" t="str">
        <f>CONCATENATE(Source!FX344, Source!FV344, "=")</f>
        <v>92*0,85=</v>
      </c>
      <c r="J852" s="18">
        <f>Source!AT344</f>
        <v>78</v>
      </c>
      <c r="K852" s="26">
        <f>SUM(T850:T854)</f>
        <v>566.75</v>
      </c>
      <c r="L852" s="27"/>
    </row>
    <row r="853" spans="1:26" ht="14.25">
      <c r="A853" s="20"/>
      <c r="B853" s="21"/>
      <c r="C853" s="18" t="s">
        <v>1289</v>
      </c>
      <c r="D853" s="23" t="s">
        <v>1288</v>
      </c>
      <c r="E853" s="22">
        <f>Source!CA344</f>
        <v>50</v>
      </c>
      <c r="F853" s="28"/>
      <c r="G853" s="24"/>
      <c r="H853" s="26">
        <f>SUM(U850:U854)</f>
        <v>363.3</v>
      </c>
      <c r="I853" s="29" t="str">
        <f>CONCATENATE(Source!FY344, Source!FW344, "=")</f>
        <v>50*0,8=</v>
      </c>
      <c r="J853" s="18">
        <f>Source!AU344</f>
        <v>40</v>
      </c>
      <c r="K853" s="26">
        <f>SUM(V850:V854)</f>
        <v>290.64</v>
      </c>
      <c r="L853" s="27"/>
    </row>
    <row r="854" spans="1:26" ht="14.25">
      <c r="A854" s="33"/>
      <c r="B854" s="34"/>
      <c r="C854" s="35" t="s">
        <v>1290</v>
      </c>
      <c r="D854" s="36" t="s">
        <v>1291</v>
      </c>
      <c r="E854" s="37">
        <f>Source!AQ344</f>
        <v>9.2100000000000009</v>
      </c>
      <c r="F854" s="38"/>
      <c r="G854" s="39" t="str">
        <f>Source!DI344</f>
        <v/>
      </c>
      <c r="H854" s="40"/>
      <c r="I854" s="39"/>
      <c r="J854" s="39"/>
      <c r="K854" s="40"/>
      <c r="L854" s="42">
        <f>Source!U344</f>
        <v>64.47</v>
      </c>
    </row>
    <row r="855" spans="1:26" ht="15">
      <c r="G855" s="51">
        <f>ROUND(Source!CQ344*Source!I344/IF(Source!BC344&lt;&gt; 0, Source!BC344, 1), 2)+ROUND(Source!CT344*Source!I344/IF(Source!BA344&lt;&gt; 0, Source!BA344, 1), 2)+ROUND(Source!CR344*Source!I344/IF(Source!BB344&lt;&gt; 0, Source!BB344, 1), 2)+SUM(H852:H854)</f>
        <v>1758.37</v>
      </c>
      <c r="H855" s="51"/>
      <c r="J855" s="51">
        <f>Source!O344+SUM(K852:K854)</f>
        <v>1583.99</v>
      </c>
      <c r="K855" s="51"/>
      <c r="L855" s="32">
        <f>Source!U344</f>
        <v>64.47</v>
      </c>
      <c r="O855" s="31">
        <f>G855</f>
        <v>1758.37</v>
      </c>
      <c r="P855" s="31">
        <f>J855</f>
        <v>1583.99</v>
      </c>
      <c r="Q855" s="31">
        <f>L855</f>
        <v>64.47</v>
      </c>
      <c r="W855">
        <f>IF(Source!BI344&lt;=1,G855, 0)</f>
        <v>0</v>
      </c>
      <c r="X855">
        <f>IF(Source!BI344=2,G855, 0)</f>
        <v>1758.37</v>
      </c>
      <c r="Y855">
        <f>IF(Source!BI344=3,G855, 0)</f>
        <v>0</v>
      </c>
      <c r="Z855">
        <f>IF(Source!BI344=4,G855, 0)</f>
        <v>0</v>
      </c>
    </row>
    <row r="856" spans="1:26" ht="42.75">
      <c r="A856" s="20" t="str">
        <f>Source!E345</f>
        <v>96</v>
      </c>
      <c r="B856" s="21" t="str">
        <f>Source!F345</f>
        <v>Цена поставщика</v>
      </c>
      <c r="C856" s="18" t="str">
        <f>Source!G345</f>
        <v>Клапан игольчатый для манометров 1/2 (цена=1208/1,18/6,32)</v>
      </c>
      <c r="D856" s="23" t="str">
        <f>Source!H345</f>
        <v>шт.</v>
      </c>
      <c r="E856" s="22">
        <f>Source!I345</f>
        <v>7</v>
      </c>
      <c r="F856" s="25">
        <f>IF(Source!AK345&lt;&gt; 0, Source!AK345,Source!AL345 + Source!AM345 + Source!AO345)</f>
        <v>161.97999999999999</v>
      </c>
      <c r="G856" s="24"/>
      <c r="H856" s="26"/>
      <c r="I856" s="24" t="str">
        <f>Source!BO345</f>
        <v/>
      </c>
      <c r="J856" s="24"/>
      <c r="K856" s="26"/>
      <c r="L856" s="27"/>
      <c r="S856">
        <f>ROUND((Source!FX345/100)*((ROUND(Source!CT345*Source!I345/IF(Source!BA345&lt;&gt; 0, Source!BA345, 1), 2)+ROUND(Source!CS345*Source!I345/IF(Source!BS345&lt;&gt; 0, Source!BS345, 1), 2))), 2)</f>
        <v>0</v>
      </c>
      <c r="T856">
        <f>Source!X345</f>
        <v>0</v>
      </c>
      <c r="U856">
        <f>ROUND((Source!FY345/100)*((ROUND(Source!CT345*Source!I345/IF(Source!BA345&lt;&gt; 0, Source!BA345, 1), 2)+ROUND(Source!CS345*Source!I345/IF(Source!BS345&lt;&gt; 0, Source!BS345, 1), 2))), 2)</f>
        <v>0</v>
      </c>
      <c r="V856">
        <f>Source!Y345</f>
        <v>0</v>
      </c>
    </row>
    <row r="857" spans="1:26" ht="14.25">
      <c r="A857" s="33"/>
      <c r="B857" s="34"/>
      <c r="C857" s="35" t="s">
        <v>1286</v>
      </c>
      <c r="D857" s="36"/>
      <c r="E857" s="37"/>
      <c r="F857" s="38">
        <f>Source!AL345</f>
        <v>161.97999999999999</v>
      </c>
      <c r="G857" s="39" t="str">
        <f>Source!DD345</f>
        <v/>
      </c>
      <c r="H857" s="40">
        <f>ROUND(Source!CQ345*Source!I345/IF(Source!BC345&lt;&gt; 0, Source!BC345, 1), 2)</f>
        <v>1133.8599999999999</v>
      </c>
      <c r="I857" s="39"/>
      <c r="J857" s="39">
        <f>IF(Source!BC345&lt;&gt; 0, Source!BC345, 1)</f>
        <v>1</v>
      </c>
      <c r="K857" s="40">
        <f>Source!P345</f>
        <v>1133.8599999999999</v>
      </c>
      <c r="L857" s="41"/>
    </row>
    <row r="858" spans="1:26" ht="15">
      <c r="G858" s="51">
        <f>ROUND(Source!CQ345*Source!I345/IF(Source!BC345&lt;&gt; 0, Source!BC345, 1), 2)+ROUND(Source!CT345*Source!I345/IF(Source!BA345&lt;&gt; 0, Source!BA345, 1), 2)+ROUND(Source!CR345*Source!I345/IF(Source!BB345&lt;&gt; 0, Source!BB345, 1), 2)</f>
        <v>1133.8599999999999</v>
      </c>
      <c r="H858" s="51"/>
      <c r="J858" s="51">
        <f>Source!O345</f>
        <v>1133.8599999999999</v>
      </c>
      <c r="K858" s="51"/>
      <c r="L858" s="32">
        <f>Source!U345</f>
        <v>0</v>
      </c>
      <c r="O858" s="31">
        <f>G858</f>
        <v>1133.8599999999999</v>
      </c>
      <c r="P858" s="31">
        <f>J858</f>
        <v>1133.8599999999999</v>
      </c>
      <c r="Q858" s="31">
        <f>L858</f>
        <v>0</v>
      </c>
      <c r="W858">
        <f>IF(Source!BI345&lt;=1,G858, 0)</f>
        <v>1133.8599999999999</v>
      </c>
      <c r="X858">
        <f>IF(Source!BI345=2,G858, 0)</f>
        <v>0</v>
      </c>
      <c r="Y858">
        <f>IF(Source!BI345=3,G858, 0)</f>
        <v>0</v>
      </c>
      <c r="Z858">
        <f>IF(Source!BI345=4,G858, 0)</f>
        <v>0</v>
      </c>
    </row>
    <row r="859" spans="1:26" ht="28.5">
      <c r="A859" s="20" t="str">
        <f>Source!E346</f>
        <v>97</v>
      </c>
      <c r="B859" s="21" t="str">
        <f>Source!F346</f>
        <v>18-07-001-4</v>
      </c>
      <c r="C859" s="18" t="str">
        <f>Source!G346</f>
        <v>Установка термометров в оправе прямых и угловых</v>
      </c>
      <c r="D859" s="23" t="str">
        <f>Source!H346</f>
        <v>1 КОМПЛ.</v>
      </c>
      <c r="E859" s="22">
        <f>Source!I346</f>
        <v>22</v>
      </c>
      <c r="F859" s="25">
        <f>IF(Source!AK346&lt;&gt; 0, Source!AK346,Source!AL346 + Source!AM346 + Source!AO346)</f>
        <v>338.87</v>
      </c>
      <c r="G859" s="24"/>
      <c r="H859" s="26"/>
      <c r="I859" s="24" t="str">
        <f>Source!BO346</f>
        <v/>
      </c>
      <c r="J859" s="24"/>
      <c r="K859" s="26"/>
      <c r="L859" s="27"/>
      <c r="S859">
        <f>ROUND((Source!FX346/100)*((ROUND(Source!CT346*Source!I346/IF(Source!BA346&lt;&gt; 0, Source!BA346, 1), 2)+ROUND(Source!CS346*Source!I346/IF(Source!BS346&lt;&gt; 0, Source!BS346, 1), 2))), 2)</f>
        <v>81.95</v>
      </c>
      <c r="T859">
        <f>Source!X346</f>
        <v>69.78</v>
      </c>
      <c r="U859">
        <f>ROUND((Source!FY346/100)*((ROUND(Source!CT346*Source!I346/IF(Source!BA346&lt;&gt; 0, Source!BA346, 1), 2)+ROUND(Source!CS346*Source!I346/IF(Source!BS346&lt;&gt; 0, Source!BS346, 1), 2))), 2)</f>
        <v>53.14</v>
      </c>
      <c r="V859">
        <f>Source!Y346</f>
        <v>42.25</v>
      </c>
    </row>
    <row r="860" spans="1:26" ht="14.25">
      <c r="A860" s="20"/>
      <c r="B860" s="21"/>
      <c r="C860" s="18" t="s">
        <v>1284</v>
      </c>
      <c r="D860" s="23"/>
      <c r="E860" s="22"/>
      <c r="F860" s="25">
        <f>Source!AO346</f>
        <v>2.91</v>
      </c>
      <c r="G860" s="24" t="str">
        <f>Source!DG346</f>
        <v/>
      </c>
      <c r="H860" s="26">
        <f>ROUND(Source!CT346*Source!I346/IF(Source!BA346&lt;&gt; 0, Source!BA346, 1), 2)</f>
        <v>64.02</v>
      </c>
      <c r="I860" s="24"/>
      <c r="J860" s="24">
        <f>IF(Source!BA346&lt;&gt; 0, Source!BA346, 1)</f>
        <v>1</v>
      </c>
      <c r="K860" s="26">
        <f>Source!S346</f>
        <v>64.02</v>
      </c>
      <c r="L860" s="27"/>
      <c r="R860">
        <f>H860</f>
        <v>64.02</v>
      </c>
    </row>
    <row r="861" spans="1:26" ht="14.25">
      <c r="A861" s="20"/>
      <c r="B861" s="21"/>
      <c r="C861" s="18" t="s">
        <v>1286</v>
      </c>
      <c r="D861" s="23"/>
      <c r="E861" s="22"/>
      <c r="F861" s="25">
        <f>Source!AL346</f>
        <v>335.96</v>
      </c>
      <c r="G861" s="24" t="str">
        <f>Source!DD346</f>
        <v/>
      </c>
      <c r="H861" s="26">
        <f>ROUND(Source!CQ346*Source!I346/IF(Source!BC346&lt;&gt; 0, Source!BC346, 1), 2)</f>
        <v>7391.12</v>
      </c>
      <c r="I861" s="24"/>
      <c r="J861" s="24">
        <f>IF(Source!BC346&lt;&gt; 0, Source!BC346, 1)</f>
        <v>1</v>
      </c>
      <c r="K861" s="26">
        <f>Source!P346</f>
        <v>7391.12</v>
      </c>
      <c r="L861" s="27"/>
    </row>
    <row r="862" spans="1:26" ht="14.25">
      <c r="A862" s="20"/>
      <c r="B862" s="21"/>
      <c r="C862" s="18" t="s">
        <v>1287</v>
      </c>
      <c r="D862" s="23" t="s">
        <v>1288</v>
      </c>
      <c r="E862" s="22">
        <f>Source!BZ346</f>
        <v>128</v>
      </c>
      <c r="F862" s="28"/>
      <c r="G862" s="24"/>
      <c r="H862" s="26">
        <f>SUM(S859:S864)</f>
        <v>81.95</v>
      </c>
      <c r="I862" s="29" t="str">
        <f>CONCATENATE(Source!FX346, Source!FV346, "=")</f>
        <v>128*0,85=</v>
      </c>
      <c r="J862" s="18">
        <f>Source!AT346</f>
        <v>109</v>
      </c>
      <c r="K862" s="26">
        <f>SUM(T859:T864)</f>
        <v>69.78</v>
      </c>
      <c r="L862" s="27"/>
    </row>
    <row r="863" spans="1:26" ht="14.25">
      <c r="A863" s="20"/>
      <c r="B863" s="21"/>
      <c r="C863" s="18" t="s">
        <v>1289</v>
      </c>
      <c r="D863" s="23" t="s">
        <v>1288</v>
      </c>
      <c r="E863" s="22">
        <f>Source!CA346</f>
        <v>83</v>
      </c>
      <c r="F863" s="28"/>
      <c r="G863" s="24"/>
      <c r="H863" s="26">
        <f>SUM(U859:U864)</f>
        <v>53.14</v>
      </c>
      <c r="I863" s="29" t="str">
        <f>CONCATENATE(Source!FY346, Source!FW346, "=")</f>
        <v>83*0,8=</v>
      </c>
      <c r="J863" s="18">
        <f>Source!AU346</f>
        <v>66</v>
      </c>
      <c r="K863" s="26">
        <f>SUM(V859:V864)</f>
        <v>42.25</v>
      </c>
      <c r="L863" s="27"/>
    </row>
    <row r="864" spans="1:26" ht="14.25">
      <c r="A864" s="33"/>
      <c r="B864" s="34"/>
      <c r="C864" s="35" t="s">
        <v>1290</v>
      </c>
      <c r="D864" s="36" t="s">
        <v>1291</v>
      </c>
      <c r="E864" s="37">
        <f>Source!AQ346</f>
        <v>0.31</v>
      </c>
      <c r="F864" s="38"/>
      <c r="G864" s="39" t="str">
        <f>Source!DI346</f>
        <v/>
      </c>
      <c r="H864" s="40"/>
      <c r="I864" s="39"/>
      <c r="J864" s="39"/>
      <c r="K864" s="40"/>
      <c r="L864" s="42">
        <f>Source!U346</f>
        <v>6.82</v>
      </c>
    </row>
    <row r="865" spans="1:32" ht="15">
      <c r="G865" s="51">
        <f>ROUND(Source!CQ346*Source!I346/IF(Source!BC346&lt;&gt; 0, Source!BC346, 1), 2)+ROUND(Source!CT346*Source!I346/IF(Source!BA346&lt;&gt; 0, Source!BA346, 1), 2)+ROUND(Source!CR346*Source!I346/IF(Source!BB346&lt;&gt; 0, Source!BB346, 1), 2)+SUM(H862:H864)</f>
        <v>7590.2300000000005</v>
      </c>
      <c r="H865" s="51"/>
      <c r="J865" s="51">
        <f>Source!O346+SUM(K862:K864)</f>
        <v>7567.17</v>
      </c>
      <c r="K865" s="51"/>
      <c r="L865" s="32">
        <f>Source!U346</f>
        <v>6.82</v>
      </c>
      <c r="O865" s="31">
        <f>G865</f>
        <v>7590.2300000000005</v>
      </c>
      <c r="P865" s="31">
        <f>J865</f>
        <v>7567.17</v>
      </c>
      <c r="Q865" s="31">
        <f>L865</f>
        <v>6.82</v>
      </c>
      <c r="W865">
        <f>IF(Source!BI346&lt;=1,G865, 0)</f>
        <v>7590.2300000000005</v>
      </c>
      <c r="X865">
        <f>IF(Source!BI346=2,G865, 0)</f>
        <v>0</v>
      </c>
      <c r="Y865">
        <f>IF(Source!BI346=3,G865, 0)</f>
        <v>0</v>
      </c>
      <c r="Z865">
        <f>IF(Source!BI346=4,G865, 0)</f>
        <v>0</v>
      </c>
    </row>
    <row r="867" spans="1:32" ht="15">
      <c r="A867" s="52" t="str">
        <f>CONCATENATE("Итого по подразделу: ", Source!G348)</f>
        <v>Итого по подразделу: Монтаж системы кондиционирования</v>
      </c>
      <c r="B867" s="52"/>
      <c r="C867" s="52"/>
      <c r="D867" s="52"/>
      <c r="E867" s="52"/>
      <c r="F867" s="52"/>
      <c r="G867" s="51">
        <f>SUM(O474:O866)</f>
        <v>747069.66999999993</v>
      </c>
      <c r="H867" s="53"/>
      <c r="I867" s="43"/>
      <c r="J867" s="51">
        <f>SUM(P474:P866)</f>
        <v>737126.36000000022</v>
      </c>
      <c r="K867" s="53"/>
      <c r="L867" s="32">
        <f>SUM(Q474:Q866)</f>
        <v>2720.4269700000009</v>
      </c>
      <c r="AF867" s="44" t="str">
        <f>CONCATENATE("Итого по подразделу: ", Source!G348)</f>
        <v>Итого по подразделу: Монтаж системы кондиционирования</v>
      </c>
    </row>
    <row r="870" spans="1:32" ht="16.5">
      <c r="A870" s="54" t="str">
        <f>CONCATENATE("Подраздел: ", Source!G369)</f>
        <v>Подраздел: Монтаж оборудования</v>
      </c>
      <c r="B870" s="54"/>
      <c r="C870" s="54"/>
      <c r="D870" s="54"/>
      <c r="E870" s="54"/>
      <c r="F870" s="54"/>
      <c r="G870" s="54"/>
      <c r="H870" s="54"/>
      <c r="I870" s="54"/>
      <c r="J870" s="54"/>
      <c r="K870" s="54"/>
      <c r="L870" s="54"/>
      <c r="AE870" s="19" t="str">
        <f>CONCATENATE("Подраздел: ", Source!G369)</f>
        <v>Подраздел: Монтаж оборудования</v>
      </c>
    </row>
    <row r="871" spans="1:32" ht="28.5">
      <c r="A871" s="20" t="str">
        <f>Source!E373</f>
        <v>98</v>
      </c>
      <c r="B871" s="21" t="str">
        <f>Source!F373</f>
        <v>м07-01-035-1</v>
      </c>
      <c r="C871" s="18" t="str">
        <f>Source!G373</f>
        <v>Агрегат или машина компрессорно-конденсаторная, масса 0,18 т</v>
      </c>
      <c r="D871" s="23" t="str">
        <f>Source!H373</f>
        <v>1  ШТ.</v>
      </c>
      <c r="E871" s="22">
        <f>Source!I373</f>
        <v>18</v>
      </c>
      <c r="F871" s="25">
        <f>IF(Source!AK373&lt;&gt; 0, Source!AK373,Source!AL373 + Source!AM373 + Source!AO373)</f>
        <v>625.13</v>
      </c>
      <c r="G871" s="24"/>
      <c r="H871" s="26"/>
      <c r="I871" s="24" t="str">
        <f>Source!BO373</f>
        <v/>
      </c>
      <c r="J871" s="24"/>
      <c r="K871" s="26"/>
      <c r="L871" s="27"/>
      <c r="S871">
        <f>ROUND((Source!FX373/100)*((ROUND(Source!CT373*Source!I373/IF(Source!BA373&lt;&gt; 0, Source!BA373, 1), 2)+ROUND(Source!CS373*Source!I373/IF(Source!BS373&lt;&gt; 0, Source!BS373, 1), 2))), 2)</f>
        <v>4508.78</v>
      </c>
      <c r="T871">
        <f>Source!X373</f>
        <v>3832.47</v>
      </c>
      <c r="U871">
        <f>ROUND((Source!FY373/100)*((ROUND(Source!CT373*Source!I373/IF(Source!BA373&lt;&gt; 0, Source!BA373, 1), 2)+ROUND(Source!CS373*Source!I373/IF(Source!BS373&lt;&gt; 0, Source!BS373, 1), 2))), 2)</f>
        <v>3381.59</v>
      </c>
      <c r="V871">
        <f>Source!Y373</f>
        <v>2705.27</v>
      </c>
    </row>
    <row r="872" spans="1:32" ht="14.25">
      <c r="A872" s="20"/>
      <c r="B872" s="21"/>
      <c r="C872" s="18" t="s">
        <v>1284</v>
      </c>
      <c r="D872" s="23"/>
      <c r="E872" s="22"/>
      <c r="F872" s="25">
        <f>Source!AO373</f>
        <v>311.49</v>
      </c>
      <c r="G872" s="24" t="str">
        <f>Source!DG373</f>
        <v/>
      </c>
      <c r="H872" s="26">
        <f>ROUND(Source!CT373*Source!I373/IF(Source!BA373&lt;&gt; 0, Source!BA373, 1), 2)</f>
        <v>5606.82</v>
      </c>
      <c r="I872" s="24"/>
      <c r="J872" s="24">
        <f>IF(Source!BA373&lt;&gt; 0, Source!BA373, 1)</f>
        <v>1</v>
      </c>
      <c r="K872" s="26">
        <f>Source!S373</f>
        <v>5606.82</v>
      </c>
      <c r="L872" s="27"/>
      <c r="R872">
        <f>H872</f>
        <v>5606.82</v>
      </c>
    </row>
    <row r="873" spans="1:32" ht="14.25">
      <c r="A873" s="20"/>
      <c r="B873" s="21"/>
      <c r="C873" s="18" t="s">
        <v>58</v>
      </c>
      <c r="D873" s="23"/>
      <c r="E873" s="22"/>
      <c r="F873" s="25">
        <f>Source!AM373</f>
        <v>31.66</v>
      </c>
      <c r="G873" s="24" t="str">
        <f>Source!DE373</f>
        <v/>
      </c>
      <c r="H873" s="26">
        <f>ROUND(Source!CR373*Source!I373/IF(Source!BB373&lt;&gt; 0, Source!BB373, 1), 2)</f>
        <v>569.88</v>
      </c>
      <c r="I873" s="24"/>
      <c r="J873" s="24">
        <f>IF(Source!BB373&lt;&gt; 0, Source!BB373, 1)</f>
        <v>1</v>
      </c>
      <c r="K873" s="26">
        <f>Source!Q373</f>
        <v>569.88</v>
      </c>
      <c r="L873" s="27"/>
    </row>
    <row r="874" spans="1:32" ht="14.25">
      <c r="A874" s="20"/>
      <c r="B874" s="21"/>
      <c r="C874" s="18" t="s">
        <v>1285</v>
      </c>
      <c r="D874" s="23"/>
      <c r="E874" s="22"/>
      <c r="F874" s="25">
        <f>Source!AN373</f>
        <v>1.62</v>
      </c>
      <c r="G874" s="24" t="str">
        <f>Source!DF373</f>
        <v/>
      </c>
      <c r="H874" s="26">
        <f>ROUND(Source!CS373*Source!I373/IF(Source!BS373&lt;&gt; 0, Source!BS373, 1), 2)</f>
        <v>29.16</v>
      </c>
      <c r="I874" s="24"/>
      <c r="J874" s="24">
        <f>IF(Source!BS373&lt;&gt; 0, Source!BS373, 1)</f>
        <v>1</v>
      </c>
      <c r="K874" s="26">
        <f>Source!R373</f>
        <v>29.16</v>
      </c>
      <c r="L874" s="27"/>
      <c r="R874">
        <f>H874</f>
        <v>29.16</v>
      </c>
    </row>
    <row r="875" spans="1:32" ht="14.25">
      <c r="A875" s="20"/>
      <c r="B875" s="21"/>
      <c r="C875" s="18" t="s">
        <v>1286</v>
      </c>
      <c r="D875" s="23"/>
      <c r="E875" s="22"/>
      <c r="F875" s="25">
        <f>Source!AL373</f>
        <v>281.98</v>
      </c>
      <c r="G875" s="24" t="str">
        <f>Source!DD373</f>
        <v/>
      </c>
      <c r="H875" s="26">
        <f>ROUND(Source!CQ373*Source!I373/IF(Source!BC373&lt;&gt; 0, Source!BC373, 1), 2)</f>
        <v>5075.6400000000003</v>
      </c>
      <c r="I875" s="24"/>
      <c r="J875" s="24">
        <f>IF(Source!BC373&lt;&gt; 0, Source!BC373, 1)</f>
        <v>1</v>
      </c>
      <c r="K875" s="26">
        <f>Source!P373</f>
        <v>5075.6400000000003</v>
      </c>
      <c r="L875" s="27"/>
    </row>
    <row r="876" spans="1:32" ht="14.25">
      <c r="A876" s="20"/>
      <c r="B876" s="21"/>
      <c r="C876" s="18" t="s">
        <v>1287</v>
      </c>
      <c r="D876" s="23" t="s">
        <v>1288</v>
      </c>
      <c r="E876" s="22">
        <f>Source!BZ373</f>
        <v>80</v>
      </c>
      <c r="F876" s="28"/>
      <c r="G876" s="24"/>
      <c r="H876" s="26">
        <f>SUM(S871:S878)</f>
        <v>4508.78</v>
      </c>
      <c r="I876" s="29" t="str">
        <f>CONCATENATE(Source!FX373, Source!FV373, "=")</f>
        <v>80*0,85=</v>
      </c>
      <c r="J876" s="18">
        <f>Source!AT373</f>
        <v>68</v>
      </c>
      <c r="K876" s="26">
        <f>SUM(T871:T878)</f>
        <v>3832.47</v>
      </c>
      <c r="L876" s="27"/>
    </row>
    <row r="877" spans="1:32" ht="14.25">
      <c r="A877" s="20"/>
      <c r="B877" s="21"/>
      <c r="C877" s="18" t="s">
        <v>1289</v>
      </c>
      <c r="D877" s="23" t="s">
        <v>1288</v>
      </c>
      <c r="E877" s="22">
        <f>Source!CA373</f>
        <v>60</v>
      </c>
      <c r="F877" s="28"/>
      <c r="G877" s="24"/>
      <c r="H877" s="26">
        <f>SUM(U871:U878)</f>
        <v>3381.59</v>
      </c>
      <c r="I877" s="29" t="str">
        <f>CONCATENATE(Source!FY373, Source!FW373, "=")</f>
        <v>60*0,8=</v>
      </c>
      <c r="J877" s="18">
        <f>Source!AU373</f>
        <v>48</v>
      </c>
      <c r="K877" s="26">
        <f>SUM(V871:V878)</f>
        <v>2705.27</v>
      </c>
      <c r="L877" s="27"/>
    </row>
    <row r="878" spans="1:32" ht="14.25">
      <c r="A878" s="33"/>
      <c r="B878" s="34"/>
      <c r="C878" s="35" t="s">
        <v>1290</v>
      </c>
      <c r="D878" s="36" t="s">
        <v>1291</v>
      </c>
      <c r="E878" s="37">
        <f>Source!AQ373</f>
        <v>31.4</v>
      </c>
      <c r="F878" s="38"/>
      <c r="G878" s="39" t="str">
        <f>Source!DI373</f>
        <v/>
      </c>
      <c r="H878" s="40"/>
      <c r="I878" s="39"/>
      <c r="J878" s="39"/>
      <c r="K878" s="40"/>
      <c r="L878" s="42">
        <f>Source!U373</f>
        <v>565.19999999999993</v>
      </c>
    </row>
    <row r="879" spans="1:32" ht="15">
      <c r="G879" s="51">
        <f>ROUND(Source!CQ373*Source!I373/IF(Source!BC373&lt;&gt; 0, Source!BC373, 1), 2)+ROUND(Source!CT373*Source!I373/IF(Source!BA373&lt;&gt; 0, Source!BA373, 1), 2)+ROUND(Source!CR373*Source!I373/IF(Source!BB373&lt;&gt; 0, Source!BB373, 1), 2)+SUM(H876:H878)</f>
        <v>19142.71</v>
      </c>
      <c r="H879" s="51"/>
      <c r="J879" s="51">
        <f>Source!O373+SUM(K876:K878)</f>
        <v>17790.080000000002</v>
      </c>
      <c r="K879" s="51"/>
      <c r="L879" s="32">
        <f>Source!U373</f>
        <v>565.19999999999993</v>
      </c>
      <c r="O879" s="31">
        <f>G879</f>
        <v>19142.71</v>
      </c>
      <c r="P879" s="31">
        <f>J879</f>
        <v>17790.080000000002</v>
      </c>
      <c r="Q879" s="31">
        <f>L879</f>
        <v>565.19999999999993</v>
      </c>
      <c r="W879">
        <f>IF(Source!BI373&lt;=1,G879, 0)</f>
        <v>0</v>
      </c>
      <c r="X879">
        <f>IF(Source!BI373=2,G879, 0)</f>
        <v>19142.71</v>
      </c>
      <c r="Y879">
        <f>IF(Source!BI373=3,G879, 0)</f>
        <v>0</v>
      </c>
      <c r="Z879">
        <f>IF(Source!BI373=4,G879, 0)</f>
        <v>0</v>
      </c>
    </row>
    <row r="880" spans="1:32" ht="42.75">
      <c r="A880" s="20" t="str">
        <f>Source!E374</f>
        <v>99</v>
      </c>
      <c r="B880" s="21" t="str">
        <f>Source!F374</f>
        <v>Цена поставщика</v>
      </c>
      <c r="C880" s="18" t="str">
        <f>Source!G374</f>
        <v>Фанкойл канальный 24,75 кВт с узлом обвязки (цена=79465/1,18/6,32)</v>
      </c>
      <c r="D880" s="23" t="str">
        <f>Source!H374</f>
        <v>шт.</v>
      </c>
      <c r="E880" s="22">
        <f>Source!I374</f>
        <v>12</v>
      </c>
      <c r="F880" s="25">
        <f>IF(Source!AK374&lt;&gt; 0, Source!AK374,Source!AL374 + Source!AM374 + Source!AO374)</f>
        <v>10655.57</v>
      </c>
      <c r="G880" s="24"/>
      <c r="H880" s="26"/>
      <c r="I880" s="24" t="str">
        <f>Source!BO374</f>
        <v/>
      </c>
      <c r="J880" s="24"/>
      <c r="K880" s="26"/>
      <c r="L880" s="27"/>
      <c r="S880">
        <f>ROUND((Source!FX374/100)*((ROUND(Source!CT374*Source!I374/IF(Source!BA374&lt;&gt; 0, Source!BA374, 1), 2)+ROUND(Source!CS374*Source!I374/IF(Source!BS374&lt;&gt; 0, Source!BS374, 1), 2))), 2)</f>
        <v>0</v>
      </c>
      <c r="T880">
        <f>Source!X374</f>
        <v>0</v>
      </c>
      <c r="U880">
        <f>ROUND((Source!FY374/100)*((ROUND(Source!CT374*Source!I374/IF(Source!BA374&lt;&gt; 0, Source!BA374, 1), 2)+ROUND(Source!CS374*Source!I374/IF(Source!BS374&lt;&gt; 0, Source!BS374, 1), 2))), 2)</f>
        <v>0</v>
      </c>
      <c r="V880">
        <f>Source!Y374</f>
        <v>0</v>
      </c>
    </row>
    <row r="881" spans="1:26" ht="14.25">
      <c r="A881" s="33"/>
      <c r="B881" s="34"/>
      <c r="C881" s="35" t="s">
        <v>1286</v>
      </c>
      <c r="D881" s="36"/>
      <c r="E881" s="37"/>
      <c r="F881" s="38">
        <f>Source!AL374</f>
        <v>10655.57</v>
      </c>
      <c r="G881" s="39" t="str">
        <f>Source!DD374</f>
        <v/>
      </c>
      <c r="H881" s="40">
        <f>ROUND(Source!CQ374*Source!I374/IF(Source!BC374&lt;&gt; 0, Source!BC374, 1), 2)</f>
        <v>127866.84</v>
      </c>
      <c r="I881" s="39"/>
      <c r="J881" s="39">
        <f>IF(Source!BC374&lt;&gt; 0, Source!BC374, 1)</f>
        <v>1</v>
      </c>
      <c r="K881" s="40">
        <f>Source!P374</f>
        <v>127866.84</v>
      </c>
      <c r="L881" s="41"/>
    </row>
    <row r="882" spans="1:26" ht="15">
      <c r="G882" s="51">
        <f>ROUND(Source!CQ374*Source!I374/IF(Source!BC374&lt;&gt; 0, Source!BC374, 1), 2)+ROUND(Source!CT374*Source!I374/IF(Source!BA374&lt;&gt; 0, Source!BA374, 1), 2)+ROUND(Source!CR374*Source!I374/IF(Source!BB374&lt;&gt; 0, Source!BB374, 1), 2)</f>
        <v>127866.84</v>
      </c>
      <c r="H882" s="51"/>
      <c r="J882" s="51">
        <f>Source!O374</f>
        <v>127866.84</v>
      </c>
      <c r="K882" s="51"/>
      <c r="L882" s="32">
        <f>Source!U374</f>
        <v>0</v>
      </c>
      <c r="O882" s="31">
        <f>G882</f>
        <v>127866.84</v>
      </c>
      <c r="P882" s="31">
        <f>J882</f>
        <v>127866.84</v>
      </c>
      <c r="Q882" s="31">
        <f>L882</f>
        <v>0</v>
      </c>
      <c r="W882">
        <f>IF(Source!BI374&lt;=1,G882, 0)</f>
        <v>0</v>
      </c>
      <c r="X882">
        <f>IF(Source!BI374=2,G882, 0)</f>
        <v>0</v>
      </c>
      <c r="Y882">
        <f>IF(Source!BI374=3,G882, 0)</f>
        <v>127866.84</v>
      </c>
      <c r="Z882">
        <f>IF(Source!BI374=4,G882, 0)</f>
        <v>0</v>
      </c>
    </row>
    <row r="883" spans="1:26" ht="42.75">
      <c r="A883" s="20" t="str">
        <f>Source!E375</f>
        <v>100</v>
      </c>
      <c r="B883" s="21" t="str">
        <f>Source!F375</f>
        <v>Цена поставщика</v>
      </c>
      <c r="C883" s="18" t="str">
        <f>Source!G375</f>
        <v>Фанкойл канальный 4,2 кВт с узлом обвязки (цена=31108/1,18/6,32)</v>
      </c>
      <c r="D883" s="23" t="str">
        <f>Source!H375</f>
        <v>шт.</v>
      </c>
      <c r="E883" s="22">
        <f>Source!I375</f>
        <v>5</v>
      </c>
      <c r="F883" s="25">
        <f>IF(Source!AK375&lt;&gt; 0, Source!AK375,Source!AL375 + Source!AM375 + Source!AO375)</f>
        <v>4171.32</v>
      </c>
      <c r="G883" s="24"/>
      <c r="H883" s="26"/>
      <c r="I883" s="24" t="str">
        <f>Source!BO375</f>
        <v/>
      </c>
      <c r="J883" s="24"/>
      <c r="K883" s="26"/>
      <c r="L883" s="27"/>
      <c r="S883">
        <f>ROUND((Source!FX375/100)*((ROUND(Source!CT375*Source!I375/IF(Source!BA375&lt;&gt; 0, Source!BA375, 1), 2)+ROUND(Source!CS375*Source!I375/IF(Source!BS375&lt;&gt; 0, Source!BS375, 1), 2))), 2)</f>
        <v>0</v>
      </c>
      <c r="T883">
        <f>Source!X375</f>
        <v>0</v>
      </c>
      <c r="U883">
        <f>ROUND((Source!FY375/100)*((ROUND(Source!CT375*Source!I375/IF(Source!BA375&lt;&gt; 0, Source!BA375, 1), 2)+ROUND(Source!CS375*Source!I375/IF(Source!BS375&lt;&gt; 0, Source!BS375, 1), 2))), 2)</f>
        <v>0</v>
      </c>
      <c r="V883">
        <f>Source!Y375</f>
        <v>0</v>
      </c>
    </row>
    <row r="884" spans="1:26" ht="14.25">
      <c r="A884" s="33"/>
      <c r="B884" s="34"/>
      <c r="C884" s="35" t="s">
        <v>1286</v>
      </c>
      <c r="D884" s="36"/>
      <c r="E884" s="37"/>
      <c r="F884" s="38">
        <f>Source!AL375</f>
        <v>4171.32</v>
      </c>
      <c r="G884" s="39" t="str">
        <f>Source!DD375</f>
        <v/>
      </c>
      <c r="H884" s="40">
        <f>ROUND(Source!CQ375*Source!I375/IF(Source!BC375&lt;&gt; 0, Source!BC375, 1), 2)</f>
        <v>20856.599999999999</v>
      </c>
      <c r="I884" s="39"/>
      <c r="J884" s="39">
        <f>IF(Source!BC375&lt;&gt; 0, Source!BC375, 1)</f>
        <v>1</v>
      </c>
      <c r="K884" s="40">
        <f>Source!P375</f>
        <v>20856.599999999999</v>
      </c>
      <c r="L884" s="41"/>
    </row>
    <row r="885" spans="1:26" ht="15">
      <c r="G885" s="51">
        <f>ROUND(Source!CQ375*Source!I375/IF(Source!BC375&lt;&gt; 0, Source!BC375, 1), 2)+ROUND(Source!CT375*Source!I375/IF(Source!BA375&lt;&gt; 0, Source!BA375, 1), 2)+ROUND(Source!CR375*Source!I375/IF(Source!BB375&lt;&gt; 0, Source!BB375, 1), 2)</f>
        <v>20856.599999999999</v>
      </c>
      <c r="H885" s="51"/>
      <c r="J885" s="51">
        <f>Source!O375</f>
        <v>20856.599999999999</v>
      </c>
      <c r="K885" s="51"/>
      <c r="L885" s="32">
        <f>Source!U375</f>
        <v>0</v>
      </c>
      <c r="O885" s="31">
        <f>G885</f>
        <v>20856.599999999999</v>
      </c>
      <c r="P885" s="31">
        <f>J885</f>
        <v>20856.599999999999</v>
      </c>
      <c r="Q885" s="31">
        <f>L885</f>
        <v>0</v>
      </c>
      <c r="W885">
        <f>IF(Source!BI375&lt;=1,G885, 0)</f>
        <v>0</v>
      </c>
      <c r="X885">
        <f>IF(Source!BI375=2,G885, 0)</f>
        <v>0</v>
      </c>
      <c r="Y885">
        <f>IF(Source!BI375=3,G885, 0)</f>
        <v>20856.599999999999</v>
      </c>
      <c r="Z885">
        <f>IF(Source!BI375=4,G885, 0)</f>
        <v>0</v>
      </c>
    </row>
    <row r="886" spans="1:26" ht="42.75">
      <c r="A886" s="20" t="str">
        <f>Source!E376</f>
        <v>101</v>
      </c>
      <c r="B886" s="21" t="str">
        <f>Source!F376</f>
        <v>Цена поставщика</v>
      </c>
      <c r="C886" s="18" t="str">
        <f>Source!G376</f>
        <v>Фанкойл канальный 2,1 кВт с узлом обвязки (цена=23863/1,18/6,32)</v>
      </c>
      <c r="D886" s="23" t="str">
        <f>Source!H376</f>
        <v>шт.</v>
      </c>
      <c r="E886" s="22">
        <f>Source!I376</f>
        <v>1</v>
      </c>
      <c r="F886" s="25">
        <f>IF(Source!AK376&lt;&gt; 0, Source!AK376,Source!AL376 + Source!AM376 + Source!AO376)</f>
        <v>3199.82</v>
      </c>
      <c r="G886" s="24"/>
      <c r="H886" s="26"/>
      <c r="I886" s="24" t="str">
        <f>Source!BO376</f>
        <v/>
      </c>
      <c r="J886" s="24"/>
      <c r="K886" s="26"/>
      <c r="L886" s="27"/>
      <c r="S886">
        <f>ROUND((Source!FX376/100)*((ROUND(Source!CT376*Source!I376/IF(Source!BA376&lt;&gt; 0, Source!BA376, 1), 2)+ROUND(Source!CS376*Source!I376/IF(Source!BS376&lt;&gt; 0, Source!BS376, 1), 2))), 2)</f>
        <v>0</v>
      </c>
      <c r="T886">
        <f>Source!X376</f>
        <v>0</v>
      </c>
      <c r="U886">
        <f>ROUND((Source!FY376/100)*((ROUND(Source!CT376*Source!I376/IF(Source!BA376&lt;&gt; 0, Source!BA376, 1), 2)+ROUND(Source!CS376*Source!I376/IF(Source!BS376&lt;&gt; 0, Source!BS376, 1), 2))), 2)</f>
        <v>0</v>
      </c>
      <c r="V886">
        <f>Source!Y376</f>
        <v>0</v>
      </c>
    </row>
    <row r="887" spans="1:26" ht="14.25">
      <c r="A887" s="33"/>
      <c r="B887" s="34"/>
      <c r="C887" s="35" t="s">
        <v>1286</v>
      </c>
      <c r="D887" s="36"/>
      <c r="E887" s="37"/>
      <c r="F887" s="38">
        <f>Source!AL376</f>
        <v>3199.82</v>
      </c>
      <c r="G887" s="39" t="str">
        <f>Source!DD376</f>
        <v/>
      </c>
      <c r="H887" s="40">
        <f>ROUND(Source!CQ376*Source!I376/IF(Source!BC376&lt;&gt; 0, Source!BC376, 1), 2)</f>
        <v>3199.82</v>
      </c>
      <c r="I887" s="39"/>
      <c r="J887" s="39">
        <f>IF(Source!BC376&lt;&gt; 0, Source!BC376, 1)</f>
        <v>1</v>
      </c>
      <c r="K887" s="40">
        <f>Source!P376</f>
        <v>3199.82</v>
      </c>
      <c r="L887" s="41"/>
    </row>
    <row r="888" spans="1:26" ht="15">
      <c r="G888" s="51">
        <f>ROUND(Source!CQ376*Source!I376/IF(Source!BC376&lt;&gt; 0, Source!BC376, 1), 2)+ROUND(Source!CT376*Source!I376/IF(Source!BA376&lt;&gt; 0, Source!BA376, 1), 2)+ROUND(Source!CR376*Source!I376/IF(Source!BB376&lt;&gt; 0, Source!BB376, 1), 2)</f>
        <v>3199.82</v>
      </c>
      <c r="H888" s="51"/>
      <c r="J888" s="51">
        <f>Source!O376</f>
        <v>3199.82</v>
      </c>
      <c r="K888" s="51"/>
      <c r="L888" s="32">
        <f>Source!U376</f>
        <v>0</v>
      </c>
      <c r="O888" s="31">
        <f>G888</f>
        <v>3199.82</v>
      </c>
      <c r="P888" s="31">
        <f>J888</f>
        <v>3199.82</v>
      </c>
      <c r="Q888" s="31">
        <f>L888</f>
        <v>0</v>
      </c>
      <c r="W888">
        <f>IF(Source!BI376&lt;=1,G888, 0)</f>
        <v>0</v>
      </c>
      <c r="X888">
        <f>IF(Source!BI376=2,G888, 0)</f>
        <v>0</v>
      </c>
      <c r="Y888">
        <f>IF(Source!BI376=3,G888, 0)</f>
        <v>3199.82</v>
      </c>
      <c r="Z888">
        <f>IF(Source!BI376=4,G888, 0)</f>
        <v>0</v>
      </c>
    </row>
    <row r="889" spans="1:26" ht="42.75">
      <c r="A889" s="20" t="str">
        <f>Source!E377</f>
        <v>102</v>
      </c>
      <c r="B889" s="21" t="str">
        <f>Source!F377</f>
        <v>Цена поставщика</v>
      </c>
      <c r="C889" s="18" t="str">
        <f>Source!G377</f>
        <v>Пульт управления проводной для канального фанкойла (цена=2588/1,18/6,32)</v>
      </c>
      <c r="D889" s="23" t="str">
        <f>Source!H377</f>
        <v>шт.</v>
      </c>
      <c r="E889" s="22">
        <f>Source!I377</f>
        <v>18</v>
      </c>
      <c r="F889" s="25">
        <f>IF(Source!AK377&lt;&gt; 0, Source!AK377,Source!AL377 + Source!AM377 + Source!AO377)</f>
        <v>134.49</v>
      </c>
      <c r="G889" s="24"/>
      <c r="H889" s="26"/>
      <c r="I889" s="24" t="str">
        <f>Source!BO377</f>
        <v/>
      </c>
      <c r="J889" s="24"/>
      <c r="K889" s="26"/>
      <c r="L889" s="27"/>
      <c r="S889">
        <f>ROUND((Source!FX377/100)*((ROUND(Source!CT377*Source!I377/IF(Source!BA377&lt;&gt; 0, Source!BA377, 1), 2)+ROUND(Source!CS377*Source!I377/IF(Source!BS377&lt;&gt; 0, Source!BS377, 1), 2))), 2)</f>
        <v>0</v>
      </c>
      <c r="T889">
        <f>Source!X377</f>
        <v>0</v>
      </c>
      <c r="U889">
        <f>ROUND((Source!FY377/100)*((ROUND(Source!CT377*Source!I377/IF(Source!BA377&lt;&gt; 0, Source!BA377, 1), 2)+ROUND(Source!CS377*Source!I377/IF(Source!BS377&lt;&gt; 0, Source!BS377, 1), 2))), 2)</f>
        <v>0</v>
      </c>
      <c r="V889">
        <f>Source!Y377</f>
        <v>0</v>
      </c>
    </row>
    <row r="890" spans="1:26" ht="14.25">
      <c r="A890" s="33"/>
      <c r="B890" s="34"/>
      <c r="C890" s="35" t="s">
        <v>1286</v>
      </c>
      <c r="D890" s="36"/>
      <c r="E890" s="37"/>
      <c r="F890" s="38">
        <f>Source!AL377</f>
        <v>134.49</v>
      </c>
      <c r="G890" s="39" t="str">
        <f>Source!DD377</f>
        <v/>
      </c>
      <c r="H890" s="40">
        <f>ROUND(Source!CQ377*Source!I377/IF(Source!BC377&lt;&gt; 0, Source!BC377, 1), 2)</f>
        <v>2420.8200000000002</v>
      </c>
      <c r="I890" s="39"/>
      <c r="J890" s="39">
        <f>IF(Source!BC377&lt;&gt; 0, Source!BC377, 1)</f>
        <v>1</v>
      </c>
      <c r="K890" s="40">
        <f>Source!P377</f>
        <v>2420.8200000000002</v>
      </c>
      <c r="L890" s="41"/>
    </row>
    <row r="891" spans="1:26" ht="15">
      <c r="G891" s="51">
        <f>ROUND(Source!CQ377*Source!I377/IF(Source!BC377&lt;&gt; 0, Source!BC377, 1), 2)+ROUND(Source!CT377*Source!I377/IF(Source!BA377&lt;&gt; 0, Source!BA377, 1), 2)+ROUND(Source!CR377*Source!I377/IF(Source!BB377&lt;&gt; 0, Source!BB377, 1), 2)</f>
        <v>2420.8200000000002</v>
      </c>
      <c r="H891" s="51"/>
      <c r="J891" s="51">
        <f>Source!O377</f>
        <v>2420.8200000000002</v>
      </c>
      <c r="K891" s="51"/>
      <c r="L891" s="32">
        <f>Source!U377</f>
        <v>0</v>
      </c>
      <c r="O891" s="31">
        <f>G891</f>
        <v>2420.8200000000002</v>
      </c>
      <c r="P891" s="31">
        <f>J891</f>
        <v>2420.8200000000002</v>
      </c>
      <c r="Q891" s="31">
        <f>L891</f>
        <v>0</v>
      </c>
      <c r="W891">
        <f>IF(Source!BI377&lt;=1,G891, 0)</f>
        <v>0</v>
      </c>
      <c r="X891">
        <f>IF(Source!BI377=2,G891, 0)</f>
        <v>0</v>
      </c>
      <c r="Y891">
        <f>IF(Source!BI377=3,G891, 0)</f>
        <v>2420.8200000000002</v>
      </c>
      <c r="Z891">
        <f>IF(Source!BI377=4,G891, 0)</f>
        <v>0</v>
      </c>
    </row>
    <row r="892" spans="1:26" ht="42.75">
      <c r="A892" s="20" t="str">
        <f>Source!E378</f>
        <v>103</v>
      </c>
      <c r="B892" s="21" t="str">
        <f>Source!F378</f>
        <v>Цена поставщика</v>
      </c>
      <c r="C892" s="18" t="str">
        <f>Source!G378</f>
        <v>Пленум нагнетания канального фанкойла (цена=2990/1,18/6,32)</v>
      </c>
      <c r="D892" s="23" t="str">
        <f>Source!H378</f>
        <v>шт.</v>
      </c>
      <c r="E892" s="22">
        <f>Source!I378</f>
        <v>18</v>
      </c>
      <c r="F892" s="25">
        <f>IF(Source!AK378&lt;&gt; 0, Source!AK378,Source!AL378 + Source!AM378 + Source!AO378)</f>
        <v>400.93</v>
      </c>
      <c r="G892" s="24"/>
      <c r="H892" s="26"/>
      <c r="I892" s="24" t="str">
        <f>Source!BO378</f>
        <v/>
      </c>
      <c r="J892" s="24"/>
      <c r="K892" s="26"/>
      <c r="L892" s="27"/>
      <c r="S892">
        <f>ROUND((Source!FX378/100)*((ROUND(Source!CT378*Source!I378/IF(Source!BA378&lt;&gt; 0, Source!BA378, 1), 2)+ROUND(Source!CS378*Source!I378/IF(Source!BS378&lt;&gt; 0, Source!BS378, 1), 2))), 2)</f>
        <v>0</v>
      </c>
      <c r="T892">
        <f>Source!X378</f>
        <v>0</v>
      </c>
      <c r="U892">
        <f>ROUND((Source!FY378/100)*((ROUND(Source!CT378*Source!I378/IF(Source!BA378&lt;&gt; 0, Source!BA378, 1), 2)+ROUND(Source!CS378*Source!I378/IF(Source!BS378&lt;&gt; 0, Source!BS378, 1), 2))), 2)</f>
        <v>0</v>
      </c>
      <c r="V892">
        <f>Source!Y378</f>
        <v>0</v>
      </c>
    </row>
    <row r="893" spans="1:26" ht="14.25">
      <c r="A893" s="33"/>
      <c r="B893" s="34"/>
      <c r="C893" s="35" t="s">
        <v>1286</v>
      </c>
      <c r="D893" s="36"/>
      <c r="E893" s="37"/>
      <c r="F893" s="38">
        <f>Source!AL378</f>
        <v>400.93</v>
      </c>
      <c r="G893" s="39" t="str">
        <f>Source!DD378</f>
        <v/>
      </c>
      <c r="H893" s="40">
        <f>ROUND(Source!CQ378*Source!I378/IF(Source!BC378&lt;&gt; 0, Source!BC378, 1), 2)</f>
        <v>7216.74</v>
      </c>
      <c r="I893" s="39"/>
      <c r="J893" s="39">
        <f>IF(Source!BC378&lt;&gt; 0, Source!BC378, 1)</f>
        <v>1</v>
      </c>
      <c r="K893" s="40">
        <f>Source!P378</f>
        <v>7216.74</v>
      </c>
      <c r="L893" s="41"/>
    </row>
    <row r="894" spans="1:26" ht="15">
      <c r="G894" s="51">
        <f>ROUND(Source!CQ378*Source!I378/IF(Source!BC378&lt;&gt; 0, Source!BC378, 1), 2)+ROUND(Source!CT378*Source!I378/IF(Source!BA378&lt;&gt; 0, Source!BA378, 1), 2)+ROUND(Source!CR378*Source!I378/IF(Source!BB378&lt;&gt; 0, Source!BB378, 1), 2)</f>
        <v>7216.74</v>
      </c>
      <c r="H894" s="51"/>
      <c r="J894" s="51">
        <f>Source!O378</f>
        <v>7216.74</v>
      </c>
      <c r="K894" s="51"/>
      <c r="L894" s="32">
        <f>Source!U378</f>
        <v>0</v>
      </c>
      <c r="O894" s="31">
        <f>G894</f>
        <v>7216.74</v>
      </c>
      <c r="P894" s="31">
        <f>J894</f>
        <v>7216.74</v>
      </c>
      <c r="Q894" s="31">
        <f>L894</f>
        <v>0</v>
      </c>
      <c r="W894">
        <f>IF(Source!BI378&lt;=1,G894, 0)</f>
        <v>0</v>
      </c>
      <c r="X894">
        <f>IF(Source!BI378=2,G894, 0)</f>
        <v>0</v>
      </c>
      <c r="Y894">
        <f>IF(Source!BI378=3,G894, 0)</f>
        <v>7216.74</v>
      </c>
      <c r="Z894">
        <f>IF(Source!BI378=4,G894, 0)</f>
        <v>0</v>
      </c>
    </row>
    <row r="895" spans="1:26" ht="42.75">
      <c r="A895" s="20" t="str">
        <f>Source!E379</f>
        <v>104</v>
      </c>
      <c r="B895" s="21" t="str">
        <f>Source!F379</f>
        <v>20-06-013-5</v>
      </c>
      <c r="C895" s="18" t="str">
        <f>Source!G379</f>
        <v>Установка блоков тепломассообмена производительностью до 63 тыс.м3/час</v>
      </c>
      <c r="D895" s="23" t="str">
        <f>Source!H379</f>
        <v>10 блоков</v>
      </c>
      <c r="E895" s="22">
        <f>Source!I379</f>
        <v>0.6</v>
      </c>
      <c r="F895" s="25">
        <f>IF(Source!AK379&lt;&gt; 0, Source!AK379,Source!AL379 + Source!AM379 + Source!AO379)</f>
        <v>11065.35</v>
      </c>
      <c r="G895" s="24"/>
      <c r="H895" s="26"/>
      <c r="I895" s="24" t="str">
        <f>Source!BO379</f>
        <v/>
      </c>
      <c r="J895" s="24"/>
      <c r="K895" s="26"/>
      <c r="L895" s="27"/>
      <c r="S895">
        <f>ROUND((Source!FX379/100)*((ROUND(Source!CT379*Source!I379/IF(Source!BA379&lt;&gt; 0, Source!BA379, 1), 2)+ROUND(Source!CS379*Source!I379/IF(Source!BS379&lt;&gt; 0, Source!BS379, 1), 2))), 2)</f>
        <v>6127.88</v>
      </c>
      <c r="T895">
        <f>Source!X379</f>
        <v>5218.28</v>
      </c>
      <c r="U895">
        <f>ROUND((Source!FY379/100)*((ROUND(Source!CT379*Source!I379/IF(Source!BA379&lt;&gt; 0, Source!BA379, 1), 2)+ROUND(Source!CS379*Source!I379/IF(Source!BS379&lt;&gt; 0, Source!BS379, 1), 2))), 2)</f>
        <v>3973.55</v>
      </c>
      <c r="V895">
        <f>Source!Y379</f>
        <v>3159.69</v>
      </c>
    </row>
    <row r="896" spans="1:26" ht="14.25">
      <c r="A896" s="20"/>
      <c r="B896" s="21"/>
      <c r="C896" s="18" t="s">
        <v>1284</v>
      </c>
      <c r="D896" s="23"/>
      <c r="E896" s="22"/>
      <c r="F896" s="25">
        <f>Source!AO379</f>
        <v>7853.86</v>
      </c>
      <c r="G896" s="24" t="str">
        <f>Source!DG379</f>
        <v/>
      </c>
      <c r="H896" s="26">
        <f>ROUND(Source!CT379*Source!I379/IF(Source!BA379&lt;&gt; 0, Source!BA379, 1), 2)</f>
        <v>4712.32</v>
      </c>
      <c r="I896" s="24"/>
      <c r="J896" s="24">
        <f>IF(Source!BA379&lt;&gt; 0, Source!BA379, 1)</f>
        <v>1</v>
      </c>
      <c r="K896" s="26">
        <f>Source!S379</f>
        <v>4712.32</v>
      </c>
      <c r="L896" s="27"/>
      <c r="R896">
        <f>H896</f>
        <v>4712.32</v>
      </c>
    </row>
    <row r="897" spans="1:26" ht="14.25">
      <c r="A897" s="20"/>
      <c r="B897" s="21"/>
      <c r="C897" s="18" t="s">
        <v>58</v>
      </c>
      <c r="D897" s="23"/>
      <c r="E897" s="22"/>
      <c r="F897" s="25">
        <f>Source!AM379</f>
        <v>2567.48</v>
      </c>
      <c r="G897" s="24" t="str">
        <f>Source!DE379</f>
        <v/>
      </c>
      <c r="H897" s="26">
        <f>ROUND(Source!CR379*Source!I379/IF(Source!BB379&lt;&gt; 0, Source!BB379, 1), 2)</f>
        <v>1540.49</v>
      </c>
      <c r="I897" s="24"/>
      <c r="J897" s="24">
        <f>IF(Source!BB379&lt;&gt; 0, Source!BB379, 1)</f>
        <v>1</v>
      </c>
      <c r="K897" s="26">
        <f>Source!Q379</f>
        <v>1540.49</v>
      </c>
      <c r="L897" s="27"/>
    </row>
    <row r="898" spans="1:26" ht="14.25">
      <c r="A898" s="20"/>
      <c r="B898" s="21"/>
      <c r="C898" s="18" t="s">
        <v>1285</v>
      </c>
      <c r="D898" s="23"/>
      <c r="E898" s="22"/>
      <c r="F898" s="25">
        <f>Source!AN379</f>
        <v>125.15</v>
      </c>
      <c r="G898" s="24" t="str">
        <f>Source!DF379</f>
        <v/>
      </c>
      <c r="H898" s="26">
        <f>ROUND(Source!CS379*Source!I379/IF(Source!BS379&lt;&gt; 0, Source!BS379, 1), 2)</f>
        <v>75.09</v>
      </c>
      <c r="I898" s="24"/>
      <c r="J898" s="24">
        <f>IF(Source!BS379&lt;&gt; 0, Source!BS379, 1)</f>
        <v>1</v>
      </c>
      <c r="K898" s="26">
        <f>Source!R379</f>
        <v>75.09</v>
      </c>
      <c r="L898" s="27"/>
      <c r="R898">
        <f>H898</f>
        <v>75.09</v>
      </c>
    </row>
    <row r="899" spans="1:26" ht="14.25">
      <c r="A899" s="20"/>
      <c r="B899" s="21"/>
      <c r="C899" s="18" t="s">
        <v>1286</v>
      </c>
      <c r="D899" s="23"/>
      <c r="E899" s="22"/>
      <c r="F899" s="25">
        <f>Source!AL379</f>
        <v>644.01</v>
      </c>
      <c r="G899" s="24" t="str">
        <f>Source!DD379</f>
        <v/>
      </c>
      <c r="H899" s="26">
        <f>ROUND(Source!CQ379*Source!I379/IF(Source!BC379&lt;&gt; 0, Source!BC379, 1), 2)</f>
        <v>386.41</v>
      </c>
      <c r="I899" s="24"/>
      <c r="J899" s="24">
        <f>IF(Source!BC379&lt;&gt; 0, Source!BC379, 1)</f>
        <v>1</v>
      </c>
      <c r="K899" s="26">
        <f>Source!P379</f>
        <v>386.41</v>
      </c>
      <c r="L899" s="27"/>
    </row>
    <row r="900" spans="1:26" ht="14.25">
      <c r="A900" s="20"/>
      <c r="B900" s="21"/>
      <c r="C900" s="18" t="s">
        <v>1287</v>
      </c>
      <c r="D900" s="23" t="s">
        <v>1288</v>
      </c>
      <c r="E900" s="22">
        <f>Source!BZ379</f>
        <v>128</v>
      </c>
      <c r="F900" s="28"/>
      <c r="G900" s="24"/>
      <c r="H900" s="26">
        <f>SUM(S895:S902)</f>
        <v>6127.88</v>
      </c>
      <c r="I900" s="29" t="str">
        <f>CONCATENATE(Source!FX379, Source!FV379, "=")</f>
        <v>128*0,85=</v>
      </c>
      <c r="J900" s="18">
        <f>Source!AT379</f>
        <v>109</v>
      </c>
      <c r="K900" s="26">
        <f>SUM(T895:T902)</f>
        <v>5218.28</v>
      </c>
      <c r="L900" s="27"/>
    </row>
    <row r="901" spans="1:26" ht="14.25">
      <c r="A901" s="20"/>
      <c r="B901" s="21"/>
      <c r="C901" s="18" t="s">
        <v>1289</v>
      </c>
      <c r="D901" s="23" t="s">
        <v>1288</v>
      </c>
      <c r="E901" s="22">
        <f>Source!CA379</f>
        <v>83</v>
      </c>
      <c r="F901" s="28"/>
      <c r="G901" s="24"/>
      <c r="H901" s="26">
        <f>SUM(U895:U902)</f>
        <v>3973.55</v>
      </c>
      <c r="I901" s="29" t="str">
        <f>CONCATENATE(Source!FY379, Source!FW379, "=")</f>
        <v>83*0,8=</v>
      </c>
      <c r="J901" s="18">
        <f>Source!AU379</f>
        <v>66</v>
      </c>
      <c r="K901" s="26">
        <f>SUM(V895:V902)</f>
        <v>3159.69</v>
      </c>
      <c r="L901" s="27"/>
    </row>
    <row r="902" spans="1:26" ht="14.25">
      <c r="A902" s="33"/>
      <c r="B902" s="34"/>
      <c r="C902" s="35" t="s">
        <v>1290</v>
      </c>
      <c r="D902" s="36" t="s">
        <v>1291</v>
      </c>
      <c r="E902" s="37">
        <f>Source!AQ379</f>
        <v>816.41</v>
      </c>
      <c r="F902" s="38"/>
      <c r="G902" s="39" t="str">
        <f>Source!DI379</f>
        <v/>
      </c>
      <c r="H902" s="40"/>
      <c r="I902" s="39"/>
      <c r="J902" s="39"/>
      <c r="K902" s="40"/>
      <c r="L902" s="42">
        <f>Source!U379</f>
        <v>489.84599999999995</v>
      </c>
    </row>
    <row r="903" spans="1:26" ht="15">
      <c r="G903" s="51">
        <f>ROUND(Source!CQ379*Source!I379/IF(Source!BC379&lt;&gt; 0, Source!BC379, 1), 2)+ROUND(Source!CT379*Source!I379/IF(Source!BA379&lt;&gt; 0, Source!BA379, 1), 2)+ROUND(Source!CR379*Source!I379/IF(Source!BB379&lt;&gt; 0, Source!BB379, 1), 2)+SUM(H900:H902)</f>
        <v>16740.650000000001</v>
      </c>
      <c r="H903" s="51"/>
      <c r="J903" s="51">
        <f>Source!O379+SUM(K900:K902)</f>
        <v>15017.189999999999</v>
      </c>
      <c r="K903" s="51"/>
      <c r="L903" s="32">
        <f>Source!U379</f>
        <v>489.84599999999995</v>
      </c>
      <c r="O903" s="31">
        <f>G903</f>
        <v>16740.650000000001</v>
      </c>
      <c r="P903" s="31">
        <f>J903</f>
        <v>15017.189999999999</v>
      </c>
      <c r="Q903" s="31">
        <f>L903</f>
        <v>489.84599999999995</v>
      </c>
      <c r="W903">
        <f>IF(Source!BI379&lt;=1,G903, 0)</f>
        <v>16740.650000000001</v>
      </c>
      <c r="X903">
        <f>IF(Source!BI379=2,G903, 0)</f>
        <v>0</v>
      </c>
      <c r="Y903">
        <f>IF(Source!BI379=3,G903, 0)</f>
        <v>0</v>
      </c>
      <c r="Z903">
        <f>IF(Source!BI379=4,G903, 0)</f>
        <v>0</v>
      </c>
    </row>
    <row r="904" spans="1:26" ht="42.75">
      <c r="A904" s="20" t="str">
        <f>Source!E380</f>
        <v>105</v>
      </c>
      <c r="B904" s="21" t="str">
        <f>Source!F380</f>
        <v>Цена поставщика</v>
      </c>
      <c r="C904" s="18" t="str">
        <f>Source!G380</f>
        <v>Кондиционер настенный(цена=165025/1,18/6,32)</v>
      </c>
      <c r="D904" s="23" t="str">
        <f>Source!H380</f>
        <v>шт.</v>
      </c>
      <c r="E904" s="22">
        <f>Source!I380</f>
        <v>3</v>
      </c>
      <c r="F904" s="25">
        <f>IF(Source!AK380&lt;&gt; 0, Source!AK380,Source!AL380 + Source!AM380 + Source!AO380)</f>
        <v>22128.43</v>
      </c>
      <c r="G904" s="24"/>
      <c r="H904" s="26"/>
      <c r="I904" s="24" t="str">
        <f>Source!BO380</f>
        <v/>
      </c>
      <c r="J904" s="24"/>
      <c r="K904" s="26"/>
      <c r="L904" s="27"/>
      <c r="S904">
        <f>ROUND((Source!FX380/100)*((ROUND(Source!CT380*Source!I380/IF(Source!BA380&lt;&gt; 0, Source!BA380, 1), 2)+ROUND(Source!CS380*Source!I380/IF(Source!BS380&lt;&gt; 0, Source!BS380, 1), 2))), 2)</f>
        <v>0</v>
      </c>
      <c r="T904">
        <f>Source!X380</f>
        <v>0</v>
      </c>
      <c r="U904">
        <f>ROUND((Source!FY380/100)*((ROUND(Source!CT380*Source!I380/IF(Source!BA380&lt;&gt; 0, Source!BA380, 1), 2)+ROUND(Source!CS380*Source!I380/IF(Source!BS380&lt;&gt; 0, Source!BS380, 1), 2))), 2)</f>
        <v>0</v>
      </c>
      <c r="V904">
        <f>Source!Y380</f>
        <v>0</v>
      </c>
    </row>
    <row r="905" spans="1:26" ht="14.25">
      <c r="A905" s="33"/>
      <c r="B905" s="34"/>
      <c r="C905" s="35" t="s">
        <v>1286</v>
      </c>
      <c r="D905" s="36"/>
      <c r="E905" s="37"/>
      <c r="F905" s="38">
        <f>Source!AL380</f>
        <v>22128.43</v>
      </c>
      <c r="G905" s="39" t="str">
        <f>Source!DD380</f>
        <v/>
      </c>
      <c r="H905" s="40">
        <f>ROUND(Source!CQ380*Source!I380/IF(Source!BC380&lt;&gt; 0, Source!BC380, 1), 2)</f>
        <v>66385.289999999994</v>
      </c>
      <c r="I905" s="39"/>
      <c r="J905" s="39">
        <f>IF(Source!BC380&lt;&gt; 0, Source!BC380, 1)</f>
        <v>1</v>
      </c>
      <c r="K905" s="40">
        <f>Source!P380</f>
        <v>66385.289999999994</v>
      </c>
      <c r="L905" s="41"/>
    </row>
    <row r="906" spans="1:26" ht="15">
      <c r="G906" s="51">
        <f>ROUND(Source!CQ380*Source!I380/IF(Source!BC380&lt;&gt; 0, Source!BC380, 1), 2)+ROUND(Source!CT380*Source!I380/IF(Source!BA380&lt;&gt; 0, Source!BA380, 1), 2)+ROUND(Source!CR380*Source!I380/IF(Source!BB380&lt;&gt; 0, Source!BB380, 1), 2)</f>
        <v>66385.289999999994</v>
      </c>
      <c r="H906" s="51"/>
      <c r="J906" s="51">
        <f>Source!O380</f>
        <v>66385.289999999994</v>
      </c>
      <c r="K906" s="51"/>
      <c r="L906" s="32">
        <f>Source!U380</f>
        <v>0</v>
      </c>
      <c r="O906" s="31">
        <f>G906</f>
        <v>66385.289999999994</v>
      </c>
      <c r="P906" s="31">
        <f>J906</f>
        <v>66385.289999999994</v>
      </c>
      <c r="Q906" s="31">
        <f>L906</f>
        <v>0</v>
      </c>
      <c r="W906">
        <f>IF(Source!BI380&lt;=1,G906, 0)</f>
        <v>0</v>
      </c>
      <c r="X906">
        <f>IF(Source!BI380=2,G906, 0)</f>
        <v>0</v>
      </c>
      <c r="Y906">
        <f>IF(Source!BI380=3,G906, 0)</f>
        <v>66385.289999999994</v>
      </c>
      <c r="Z906">
        <f>IF(Source!BI380=4,G906, 0)</f>
        <v>0</v>
      </c>
    </row>
    <row r="907" spans="1:26" ht="42.75">
      <c r="A907" s="20" t="str">
        <f>Source!E381</f>
        <v>106</v>
      </c>
      <c r="B907" s="21" t="str">
        <f>Source!F381</f>
        <v>м07-01-036-1</v>
      </c>
      <c r="C907" s="18" t="str">
        <f>Source!G381</f>
        <v>Установка компрессорная оппозитная с приводом от электродвигателя, масса 9,3 т</v>
      </c>
      <c r="D907" s="23" t="str">
        <f>Source!H381</f>
        <v>1 КОМПЛ.</v>
      </c>
      <c r="E907" s="22">
        <f>Source!I381</f>
        <v>1</v>
      </c>
      <c r="F907" s="25">
        <f>IF(Source!AK381&lt;&gt; 0, Source!AK381,Source!AL381 + Source!AM381 + Source!AO381)</f>
        <v>9486.7000000000007</v>
      </c>
      <c r="G907" s="24"/>
      <c r="H907" s="26"/>
      <c r="I907" s="24" t="str">
        <f>Source!BO381</f>
        <v/>
      </c>
      <c r="J907" s="24"/>
      <c r="K907" s="26"/>
      <c r="L907" s="27"/>
      <c r="S907">
        <f>ROUND((Source!FX381/100)*((ROUND(Source!CT381*Source!I381/IF(Source!BA381&lt;&gt; 0, Source!BA381, 1), 2)+ROUND(Source!CS381*Source!I381/IF(Source!BS381&lt;&gt; 0, Source!BS381, 1), 2))), 2)</f>
        <v>4027.67</v>
      </c>
      <c r="T907">
        <f>Source!X381</f>
        <v>3423.52</v>
      </c>
      <c r="U907">
        <f>ROUND((Source!FY381/100)*((ROUND(Source!CT381*Source!I381/IF(Source!BA381&lt;&gt; 0, Source!BA381, 1), 2)+ROUND(Source!CS381*Source!I381/IF(Source!BS381&lt;&gt; 0, Source!BS381, 1), 2))), 2)</f>
        <v>3020.75</v>
      </c>
      <c r="V907">
        <f>Source!Y381</f>
        <v>2416.6</v>
      </c>
    </row>
    <row r="908" spans="1:26" ht="14.25">
      <c r="A908" s="20"/>
      <c r="B908" s="21"/>
      <c r="C908" s="18" t="s">
        <v>1284</v>
      </c>
      <c r="D908" s="23"/>
      <c r="E908" s="22"/>
      <c r="F908" s="25">
        <f>Source!AO381</f>
        <v>4617.54</v>
      </c>
      <c r="G908" s="24" t="str">
        <f>Source!DG381</f>
        <v/>
      </c>
      <c r="H908" s="26">
        <f>ROUND(Source!CT381*Source!I381/IF(Source!BA381&lt;&gt; 0, Source!BA381, 1), 2)</f>
        <v>4617.54</v>
      </c>
      <c r="I908" s="24"/>
      <c r="J908" s="24">
        <f>IF(Source!BA381&lt;&gt; 0, Source!BA381, 1)</f>
        <v>1</v>
      </c>
      <c r="K908" s="26">
        <f>Source!S381</f>
        <v>4617.54</v>
      </c>
      <c r="L908" s="27"/>
      <c r="R908">
        <f>H908</f>
        <v>4617.54</v>
      </c>
    </row>
    <row r="909" spans="1:26" ht="14.25">
      <c r="A909" s="20"/>
      <c r="B909" s="21"/>
      <c r="C909" s="18" t="s">
        <v>58</v>
      </c>
      <c r="D909" s="23"/>
      <c r="E909" s="22"/>
      <c r="F909" s="25">
        <f>Source!AM381</f>
        <v>2768.03</v>
      </c>
      <c r="G909" s="24" t="str">
        <f>Source!DE381</f>
        <v/>
      </c>
      <c r="H909" s="26">
        <f>ROUND(Source!CR381*Source!I381/IF(Source!BB381&lt;&gt; 0, Source!BB381, 1), 2)</f>
        <v>2768.03</v>
      </c>
      <c r="I909" s="24"/>
      <c r="J909" s="24">
        <f>IF(Source!BB381&lt;&gt; 0, Source!BB381, 1)</f>
        <v>1</v>
      </c>
      <c r="K909" s="26">
        <f>Source!Q381</f>
        <v>2768.03</v>
      </c>
      <c r="L909" s="27"/>
    </row>
    <row r="910" spans="1:26" ht="14.25">
      <c r="A910" s="20"/>
      <c r="B910" s="21"/>
      <c r="C910" s="18" t="s">
        <v>1285</v>
      </c>
      <c r="D910" s="23"/>
      <c r="E910" s="22"/>
      <c r="F910" s="25">
        <f>Source!AN381</f>
        <v>417.05</v>
      </c>
      <c r="G910" s="24" t="str">
        <f>Source!DF381</f>
        <v/>
      </c>
      <c r="H910" s="26">
        <f>ROUND(Source!CS381*Source!I381/IF(Source!BS381&lt;&gt; 0, Source!BS381, 1), 2)</f>
        <v>417.05</v>
      </c>
      <c r="I910" s="24"/>
      <c r="J910" s="24">
        <f>IF(Source!BS381&lt;&gt; 0, Source!BS381, 1)</f>
        <v>1</v>
      </c>
      <c r="K910" s="26">
        <f>Source!R381</f>
        <v>417.05</v>
      </c>
      <c r="L910" s="27"/>
      <c r="R910">
        <f>H910</f>
        <v>417.05</v>
      </c>
    </row>
    <row r="911" spans="1:26" ht="14.25">
      <c r="A911" s="20"/>
      <c r="B911" s="21"/>
      <c r="C911" s="18" t="s">
        <v>1286</v>
      </c>
      <c r="D911" s="23"/>
      <c r="E911" s="22"/>
      <c r="F911" s="25">
        <f>Source!AL381</f>
        <v>2101.13</v>
      </c>
      <c r="G911" s="24" t="str">
        <f>Source!DD381</f>
        <v/>
      </c>
      <c r="H911" s="26">
        <f>ROUND(Source!CQ381*Source!I381/IF(Source!BC381&lt;&gt; 0, Source!BC381, 1), 2)</f>
        <v>2101.13</v>
      </c>
      <c r="I911" s="24"/>
      <c r="J911" s="24">
        <f>IF(Source!BC381&lt;&gt; 0, Source!BC381, 1)</f>
        <v>1</v>
      </c>
      <c r="K911" s="26">
        <f>Source!P381</f>
        <v>2101.13</v>
      </c>
      <c r="L911" s="27"/>
    </row>
    <row r="912" spans="1:26" ht="14.25">
      <c r="A912" s="20"/>
      <c r="B912" s="21"/>
      <c r="C912" s="18" t="s">
        <v>1287</v>
      </c>
      <c r="D912" s="23" t="s">
        <v>1288</v>
      </c>
      <c r="E912" s="22">
        <f>Source!BZ381</f>
        <v>80</v>
      </c>
      <c r="F912" s="28"/>
      <c r="G912" s="24"/>
      <c r="H912" s="26">
        <f>SUM(S907:S914)</f>
        <v>4027.67</v>
      </c>
      <c r="I912" s="29" t="str">
        <f>CONCATENATE(Source!FX381, Source!FV381, "=")</f>
        <v>80*0,85=</v>
      </c>
      <c r="J912" s="18">
        <f>Source!AT381</f>
        <v>68</v>
      </c>
      <c r="K912" s="26">
        <f>SUM(T907:T914)</f>
        <v>3423.52</v>
      </c>
      <c r="L912" s="27"/>
    </row>
    <row r="913" spans="1:26" ht="14.25">
      <c r="A913" s="20"/>
      <c r="B913" s="21"/>
      <c r="C913" s="18" t="s">
        <v>1289</v>
      </c>
      <c r="D913" s="23" t="s">
        <v>1288</v>
      </c>
      <c r="E913" s="22">
        <f>Source!CA381</f>
        <v>60</v>
      </c>
      <c r="F913" s="28"/>
      <c r="G913" s="24"/>
      <c r="H913" s="26">
        <f>SUM(U907:U914)</f>
        <v>3020.75</v>
      </c>
      <c r="I913" s="29" t="str">
        <f>CONCATENATE(Source!FY381, Source!FW381, "=")</f>
        <v>60*0,8=</v>
      </c>
      <c r="J913" s="18">
        <f>Source!AU381</f>
        <v>48</v>
      </c>
      <c r="K913" s="26">
        <f>SUM(V907:V914)</f>
        <v>2416.6</v>
      </c>
      <c r="L913" s="27"/>
    </row>
    <row r="914" spans="1:26" ht="14.25">
      <c r="A914" s="33"/>
      <c r="B914" s="34"/>
      <c r="C914" s="35" t="s">
        <v>1290</v>
      </c>
      <c r="D914" s="36" t="s">
        <v>1291</v>
      </c>
      <c r="E914" s="37">
        <f>Source!AQ381</f>
        <v>459</v>
      </c>
      <c r="F914" s="38"/>
      <c r="G914" s="39" t="str">
        <f>Source!DI381</f>
        <v/>
      </c>
      <c r="H914" s="40"/>
      <c r="I914" s="39"/>
      <c r="J914" s="39"/>
      <c r="K914" s="40"/>
      <c r="L914" s="42">
        <f>Source!U381</f>
        <v>459</v>
      </c>
    </row>
    <row r="915" spans="1:26" ht="15">
      <c r="G915" s="51">
        <f>ROUND(Source!CQ381*Source!I381/IF(Source!BC381&lt;&gt; 0, Source!BC381, 1), 2)+ROUND(Source!CT381*Source!I381/IF(Source!BA381&lt;&gt; 0, Source!BA381, 1), 2)+ROUND(Source!CR381*Source!I381/IF(Source!BB381&lt;&gt; 0, Source!BB381, 1), 2)+SUM(H912:H914)</f>
        <v>16535.120000000003</v>
      </c>
      <c r="H915" s="51"/>
      <c r="J915" s="51">
        <f>Source!O381+SUM(K912:K914)</f>
        <v>15326.82</v>
      </c>
      <c r="K915" s="51"/>
      <c r="L915" s="32">
        <f>Source!U381</f>
        <v>459</v>
      </c>
      <c r="O915" s="31">
        <f>G915</f>
        <v>16535.120000000003</v>
      </c>
      <c r="P915" s="31">
        <f>J915</f>
        <v>15326.82</v>
      </c>
      <c r="Q915" s="31">
        <f>L915</f>
        <v>459</v>
      </c>
      <c r="W915">
        <f>IF(Source!BI381&lt;=1,G915, 0)</f>
        <v>0</v>
      </c>
      <c r="X915">
        <f>IF(Source!BI381=2,G915, 0)</f>
        <v>16535.120000000003</v>
      </c>
      <c r="Y915">
        <f>IF(Source!BI381=3,G915, 0)</f>
        <v>0</v>
      </c>
      <c r="Z915">
        <f>IF(Source!BI381=4,G915, 0)</f>
        <v>0</v>
      </c>
    </row>
    <row r="916" spans="1:26" ht="42.75">
      <c r="A916" s="20" t="str">
        <f>Source!E382</f>
        <v>107</v>
      </c>
      <c r="B916" s="21" t="str">
        <f>Source!F382</f>
        <v>Цена поставщика</v>
      </c>
      <c r="C916" s="18" t="str">
        <f>Source!G382</f>
        <v>Чиллер Q=355кВт (цена=3806250/1,18/6,32)</v>
      </c>
      <c r="D916" s="23" t="str">
        <f>Source!H382</f>
        <v>шт.</v>
      </c>
      <c r="E916" s="22">
        <f>Source!I382</f>
        <v>1</v>
      </c>
      <c r="F916" s="25">
        <f>IF(Source!AK382&lt;&gt; 0, Source!AK382,Source!AL382 + Source!AM382 + Source!AO382)</f>
        <v>510385.39</v>
      </c>
      <c r="G916" s="24"/>
      <c r="H916" s="26"/>
      <c r="I916" s="24" t="str">
        <f>Source!BO382</f>
        <v/>
      </c>
      <c r="J916" s="24"/>
      <c r="K916" s="26"/>
      <c r="L916" s="27"/>
      <c r="S916">
        <f>ROUND((Source!FX382/100)*((ROUND(Source!CT382*Source!I382/IF(Source!BA382&lt;&gt; 0, Source!BA382, 1), 2)+ROUND(Source!CS382*Source!I382/IF(Source!BS382&lt;&gt; 0, Source!BS382, 1), 2))), 2)</f>
        <v>0</v>
      </c>
      <c r="T916">
        <f>Source!X382</f>
        <v>0</v>
      </c>
      <c r="U916">
        <f>ROUND((Source!FY382/100)*((ROUND(Source!CT382*Source!I382/IF(Source!BA382&lt;&gt; 0, Source!BA382, 1), 2)+ROUND(Source!CS382*Source!I382/IF(Source!BS382&lt;&gt; 0, Source!BS382, 1), 2))), 2)</f>
        <v>0</v>
      </c>
      <c r="V916">
        <f>Source!Y382</f>
        <v>0</v>
      </c>
    </row>
    <row r="917" spans="1:26" ht="14.25">
      <c r="A917" s="33"/>
      <c r="B917" s="34"/>
      <c r="C917" s="35" t="s">
        <v>1286</v>
      </c>
      <c r="D917" s="36"/>
      <c r="E917" s="37"/>
      <c r="F917" s="38">
        <f>Source!AL382</f>
        <v>510385.39</v>
      </c>
      <c r="G917" s="39" t="str">
        <f>Source!DD382</f>
        <v/>
      </c>
      <c r="H917" s="40">
        <f>ROUND(Source!CQ382*Source!I382/IF(Source!BC382&lt;&gt; 0, Source!BC382, 1), 2)</f>
        <v>510385.39</v>
      </c>
      <c r="I917" s="39"/>
      <c r="J917" s="39">
        <f>IF(Source!BC382&lt;&gt; 0, Source!BC382, 1)</f>
        <v>1</v>
      </c>
      <c r="K917" s="40">
        <f>Source!P382</f>
        <v>510385.39</v>
      </c>
      <c r="L917" s="41"/>
    </row>
    <row r="918" spans="1:26" ht="15">
      <c r="G918" s="51">
        <f>ROUND(Source!CQ382*Source!I382/IF(Source!BC382&lt;&gt; 0, Source!BC382, 1), 2)+ROUND(Source!CT382*Source!I382/IF(Source!BA382&lt;&gt; 0, Source!BA382, 1), 2)+ROUND(Source!CR382*Source!I382/IF(Source!BB382&lt;&gt; 0, Source!BB382, 1), 2)</f>
        <v>510385.39</v>
      </c>
      <c r="H918" s="51"/>
      <c r="J918" s="51">
        <f>Source!O382</f>
        <v>510385.39</v>
      </c>
      <c r="K918" s="51"/>
      <c r="L918" s="32">
        <f>Source!U382</f>
        <v>0</v>
      </c>
      <c r="O918" s="31">
        <f>G918</f>
        <v>510385.39</v>
      </c>
      <c r="P918" s="31">
        <f>J918</f>
        <v>510385.39</v>
      </c>
      <c r="Q918" s="31">
        <f>L918</f>
        <v>0</v>
      </c>
      <c r="W918">
        <f>IF(Source!BI382&lt;=1,G918, 0)</f>
        <v>0</v>
      </c>
      <c r="X918">
        <f>IF(Source!BI382=2,G918, 0)</f>
        <v>0</v>
      </c>
      <c r="Y918">
        <f>IF(Source!BI382=3,G918, 0)</f>
        <v>510385.39</v>
      </c>
      <c r="Z918">
        <f>IF(Source!BI382=4,G918, 0)</f>
        <v>0</v>
      </c>
    </row>
    <row r="919" spans="1:26" ht="42.75">
      <c r="A919" s="20" t="str">
        <f>Source!E383</f>
        <v>108</v>
      </c>
      <c r="B919" s="21" t="str">
        <f>Source!F383</f>
        <v>Цена поставщика</v>
      </c>
      <c r="C919" s="18" t="str">
        <f>Source!G383</f>
        <v>Этиленгликоль 40% (цена=62100/1,18/6,32)</v>
      </c>
      <c r="D919" s="23" t="str">
        <f>Source!H383</f>
        <v>м3</v>
      </c>
      <c r="E919" s="22">
        <f>Source!I383</f>
        <v>6.8</v>
      </c>
      <c r="F919" s="25">
        <f>IF(Source!AK383&lt;&gt; 0, Source!AK383,Source!AL383 + Source!AM383 + Source!AO383)</f>
        <v>8327.08</v>
      </c>
      <c r="G919" s="24"/>
      <c r="H919" s="26"/>
      <c r="I919" s="24" t="str">
        <f>Source!BO383</f>
        <v/>
      </c>
      <c r="J919" s="24"/>
      <c r="K919" s="26"/>
      <c r="L919" s="27"/>
      <c r="S919">
        <f>ROUND((Source!FX383/100)*((ROUND(Source!CT383*Source!I383/IF(Source!BA383&lt;&gt; 0, Source!BA383, 1), 2)+ROUND(Source!CS383*Source!I383/IF(Source!BS383&lt;&gt; 0, Source!BS383, 1), 2))), 2)</f>
        <v>0</v>
      </c>
      <c r="T919">
        <f>Source!X383</f>
        <v>0</v>
      </c>
      <c r="U919">
        <f>ROUND((Source!FY383/100)*((ROUND(Source!CT383*Source!I383/IF(Source!BA383&lt;&gt; 0, Source!BA383, 1), 2)+ROUND(Source!CS383*Source!I383/IF(Source!BS383&lt;&gt; 0, Source!BS383, 1), 2))), 2)</f>
        <v>0</v>
      </c>
      <c r="V919">
        <f>Source!Y383</f>
        <v>0</v>
      </c>
    </row>
    <row r="920" spans="1:26" ht="14.25">
      <c r="A920" s="33"/>
      <c r="B920" s="34"/>
      <c r="C920" s="35" t="s">
        <v>1286</v>
      </c>
      <c r="D920" s="36"/>
      <c r="E920" s="37"/>
      <c r="F920" s="38">
        <f>Source!AL383</f>
        <v>8327.08</v>
      </c>
      <c r="G920" s="39" t="str">
        <f>Source!DD383</f>
        <v/>
      </c>
      <c r="H920" s="40">
        <f>ROUND(Source!CQ383*Source!I383/IF(Source!BC383&lt;&gt; 0, Source!BC383, 1), 2)</f>
        <v>56624.14</v>
      </c>
      <c r="I920" s="39"/>
      <c r="J920" s="39">
        <f>IF(Source!BC383&lt;&gt; 0, Source!BC383, 1)</f>
        <v>1</v>
      </c>
      <c r="K920" s="40">
        <f>Source!P383</f>
        <v>56624.14</v>
      </c>
      <c r="L920" s="41"/>
    </row>
    <row r="921" spans="1:26" ht="15">
      <c r="G921" s="51">
        <f>ROUND(Source!CQ383*Source!I383/IF(Source!BC383&lt;&gt; 0, Source!BC383, 1), 2)+ROUND(Source!CT383*Source!I383/IF(Source!BA383&lt;&gt; 0, Source!BA383, 1), 2)+ROUND(Source!CR383*Source!I383/IF(Source!BB383&lt;&gt; 0, Source!BB383, 1), 2)</f>
        <v>56624.14</v>
      </c>
      <c r="H921" s="51"/>
      <c r="J921" s="51">
        <f>Source!O383</f>
        <v>56624.14</v>
      </c>
      <c r="K921" s="51"/>
      <c r="L921" s="32">
        <f>Source!U383</f>
        <v>0</v>
      </c>
      <c r="O921" s="31">
        <f>G921</f>
        <v>56624.14</v>
      </c>
      <c r="P921" s="31">
        <f>J921</f>
        <v>56624.14</v>
      </c>
      <c r="Q921" s="31">
        <f>L921</f>
        <v>0</v>
      </c>
      <c r="W921">
        <f>IF(Source!BI383&lt;=1,G921, 0)</f>
        <v>56624.14</v>
      </c>
      <c r="X921">
        <f>IF(Source!BI383=2,G921, 0)</f>
        <v>0</v>
      </c>
      <c r="Y921">
        <f>IF(Source!BI383=3,G921, 0)</f>
        <v>0</v>
      </c>
      <c r="Z921">
        <f>IF(Source!BI383=4,G921, 0)</f>
        <v>0</v>
      </c>
    </row>
    <row r="922" spans="1:26" ht="42.75">
      <c r="A922" s="20" t="str">
        <f>Source!E384</f>
        <v>109</v>
      </c>
      <c r="B922" s="21" t="str">
        <f>Source!F384</f>
        <v>м07-04-027-1</v>
      </c>
      <c r="C922" s="18" t="str">
        <f>Source!G384</f>
        <v>Агрегат вакуум-насосный поршневой ротационный водокольцевой, масса 0,3 т</v>
      </c>
      <c r="D922" s="23" t="str">
        <f>Source!H384</f>
        <v>1  ШТ.</v>
      </c>
      <c r="E922" s="22">
        <f>Source!I384</f>
        <v>1</v>
      </c>
      <c r="F922" s="25">
        <f>IF(Source!AK384&lt;&gt; 0, Source!AK384,Source!AL384 + Source!AM384 + Source!AO384)</f>
        <v>940.7</v>
      </c>
      <c r="G922" s="24"/>
      <c r="H922" s="26"/>
      <c r="I922" s="24" t="str">
        <f>Source!BO384</f>
        <v/>
      </c>
      <c r="J922" s="24"/>
      <c r="K922" s="26"/>
      <c r="L922" s="27"/>
      <c r="S922">
        <f>ROUND((Source!FX384/100)*((ROUND(Source!CT384*Source!I384/IF(Source!BA384&lt;&gt; 0, Source!BA384, 1), 2)+ROUND(Source!CS384*Source!I384/IF(Source!BS384&lt;&gt; 0, Source!BS384, 1), 2))), 2)</f>
        <v>148.78</v>
      </c>
      <c r="T922">
        <f>Source!X384</f>
        <v>126.46</v>
      </c>
      <c r="U922">
        <f>ROUND((Source!FY384/100)*((ROUND(Source!CT384*Source!I384/IF(Source!BA384&lt;&gt; 0, Source!BA384, 1), 2)+ROUND(Source!CS384*Source!I384/IF(Source!BS384&lt;&gt; 0, Source!BS384, 1), 2))), 2)</f>
        <v>111.58</v>
      </c>
      <c r="V922">
        <f>Source!Y384</f>
        <v>89.27</v>
      </c>
    </row>
    <row r="923" spans="1:26" ht="14.25">
      <c r="A923" s="20"/>
      <c r="B923" s="21"/>
      <c r="C923" s="18" t="s">
        <v>1284</v>
      </c>
      <c r="D923" s="23"/>
      <c r="E923" s="22"/>
      <c r="F923" s="25">
        <f>Source!AO384</f>
        <v>118.33</v>
      </c>
      <c r="G923" s="24" t="str">
        <f>Source!DG384</f>
        <v/>
      </c>
      <c r="H923" s="26">
        <f>ROUND(Source!CT384*Source!I384/IF(Source!BA384&lt;&gt; 0, Source!BA384, 1), 2)</f>
        <v>118.33</v>
      </c>
      <c r="I923" s="24"/>
      <c r="J923" s="24">
        <f>IF(Source!BA384&lt;&gt; 0, Source!BA384, 1)</f>
        <v>1</v>
      </c>
      <c r="K923" s="26">
        <f>Source!S384</f>
        <v>118.33</v>
      </c>
      <c r="L923" s="27"/>
      <c r="R923">
        <f>H923</f>
        <v>118.33</v>
      </c>
    </row>
    <row r="924" spans="1:26" ht="14.25">
      <c r="A924" s="20"/>
      <c r="B924" s="21"/>
      <c r="C924" s="18" t="s">
        <v>58</v>
      </c>
      <c r="D924" s="23"/>
      <c r="E924" s="22"/>
      <c r="F924" s="25">
        <f>Source!AM384</f>
        <v>691.16</v>
      </c>
      <c r="G924" s="24" t="str">
        <f>Source!DE384</f>
        <v/>
      </c>
      <c r="H924" s="26">
        <f>ROUND(Source!CR384*Source!I384/IF(Source!BB384&lt;&gt; 0, Source!BB384, 1), 2)</f>
        <v>691.16</v>
      </c>
      <c r="I924" s="24"/>
      <c r="J924" s="24">
        <f>IF(Source!BB384&lt;&gt; 0, Source!BB384, 1)</f>
        <v>1</v>
      </c>
      <c r="K924" s="26">
        <f>Source!Q384</f>
        <v>691.16</v>
      </c>
      <c r="L924" s="27"/>
    </row>
    <row r="925" spans="1:26" ht="14.25">
      <c r="A925" s="20"/>
      <c r="B925" s="21"/>
      <c r="C925" s="18" t="s">
        <v>1285</v>
      </c>
      <c r="D925" s="23"/>
      <c r="E925" s="22"/>
      <c r="F925" s="25">
        <f>Source!AN384</f>
        <v>67.64</v>
      </c>
      <c r="G925" s="24" t="str">
        <f>Source!DF384</f>
        <v/>
      </c>
      <c r="H925" s="26">
        <f>ROUND(Source!CS384*Source!I384/IF(Source!BS384&lt;&gt; 0, Source!BS384, 1), 2)</f>
        <v>67.64</v>
      </c>
      <c r="I925" s="24"/>
      <c r="J925" s="24">
        <f>IF(Source!BS384&lt;&gt; 0, Source!BS384, 1)</f>
        <v>1</v>
      </c>
      <c r="K925" s="26">
        <f>Source!R384</f>
        <v>67.64</v>
      </c>
      <c r="L925" s="27"/>
      <c r="R925">
        <f>H925</f>
        <v>67.64</v>
      </c>
    </row>
    <row r="926" spans="1:26" ht="14.25">
      <c r="A926" s="20"/>
      <c r="B926" s="21"/>
      <c r="C926" s="18" t="s">
        <v>1286</v>
      </c>
      <c r="D926" s="23"/>
      <c r="E926" s="22"/>
      <c r="F926" s="25">
        <f>Source!AL384</f>
        <v>131.21</v>
      </c>
      <c r="G926" s="24" t="str">
        <f>Source!DD384</f>
        <v/>
      </c>
      <c r="H926" s="26">
        <f>ROUND(Source!CQ384*Source!I384/IF(Source!BC384&lt;&gt; 0, Source!BC384, 1), 2)</f>
        <v>131.21</v>
      </c>
      <c r="I926" s="24"/>
      <c r="J926" s="24">
        <f>IF(Source!BC384&lt;&gt; 0, Source!BC384, 1)</f>
        <v>1</v>
      </c>
      <c r="K926" s="26">
        <f>Source!P384</f>
        <v>131.21</v>
      </c>
      <c r="L926" s="27"/>
    </row>
    <row r="927" spans="1:26" ht="14.25">
      <c r="A927" s="20"/>
      <c r="B927" s="21"/>
      <c r="C927" s="18" t="s">
        <v>1287</v>
      </c>
      <c r="D927" s="23" t="s">
        <v>1288</v>
      </c>
      <c r="E927" s="22">
        <f>Source!BZ384</f>
        <v>80</v>
      </c>
      <c r="F927" s="28"/>
      <c r="G927" s="24"/>
      <c r="H927" s="26">
        <f>SUM(S922:S929)</f>
        <v>148.78</v>
      </c>
      <c r="I927" s="29" t="str">
        <f>CONCATENATE(Source!FX384, Source!FV384, "=")</f>
        <v>80*0,85=</v>
      </c>
      <c r="J927" s="18">
        <f>Source!AT384</f>
        <v>68</v>
      </c>
      <c r="K927" s="26">
        <f>SUM(T922:T929)</f>
        <v>126.46</v>
      </c>
      <c r="L927" s="27"/>
    </row>
    <row r="928" spans="1:26" ht="14.25">
      <c r="A928" s="20"/>
      <c r="B928" s="21"/>
      <c r="C928" s="18" t="s">
        <v>1289</v>
      </c>
      <c r="D928" s="23" t="s">
        <v>1288</v>
      </c>
      <c r="E928" s="22">
        <f>Source!CA384</f>
        <v>60</v>
      </c>
      <c r="F928" s="28"/>
      <c r="G928" s="24"/>
      <c r="H928" s="26">
        <f>SUM(U922:U929)</f>
        <v>111.58</v>
      </c>
      <c r="I928" s="29" t="str">
        <f>CONCATENATE(Source!FY384, Source!FW384, "=")</f>
        <v>60*0,8=</v>
      </c>
      <c r="J928" s="18">
        <f>Source!AU384</f>
        <v>48</v>
      </c>
      <c r="K928" s="26">
        <f>SUM(V922:V929)</f>
        <v>89.27</v>
      </c>
      <c r="L928" s="27"/>
    </row>
    <row r="929" spans="1:26" ht="14.25">
      <c r="A929" s="33"/>
      <c r="B929" s="34"/>
      <c r="C929" s="35" t="s">
        <v>1290</v>
      </c>
      <c r="D929" s="36" t="s">
        <v>1291</v>
      </c>
      <c r="E929" s="37">
        <f>Source!AQ384</f>
        <v>12.3</v>
      </c>
      <c r="F929" s="38"/>
      <c r="G929" s="39" t="str">
        <f>Source!DI384</f>
        <v/>
      </c>
      <c r="H929" s="40"/>
      <c r="I929" s="39"/>
      <c r="J929" s="39"/>
      <c r="K929" s="40"/>
      <c r="L929" s="42">
        <f>Source!U384</f>
        <v>12.3</v>
      </c>
    </row>
    <row r="930" spans="1:26" ht="15">
      <c r="G930" s="51">
        <f>ROUND(Source!CQ384*Source!I384/IF(Source!BC384&lt;&gt; 0, Source!BC384, 1), 2)+ROUND(Source!CT384*Source!I384/IF(Source!BA384&lt;&gt; 0, Source!BA384, 1), 2)+ROUND(Source!CR384*Source!I384/IF(Source!BB384&lt;&gt; 0, Source!BB384, 1), 2)+SUM(H927:H929)</f>
        <v>1201.06</v>
      </c>
      <c r="H930" s="51"/>
      <c r="J930" s="51">
        <f>Source!O384+SUM(K927:K929)</f>
        <v>1156.43</v>
      </c>
      <c r="K930" s="51"/>
      <c r="L930" s="32">
        <f>Source!U384</f>
        <v>12.3</v>
      </c>
      <c r="O930" s="31">
        <f>G930</f>
        <v>1201.06</v>
      </c>
      <c r="P930" s="31">
        <f>J930</f>
        <v>1156.43</v>
      </c>
      <c r="Q930" s="31">
        <f>L930</f>
        <v>12.3</v>
      </c>
      <c r="W930">
        <f>IF(Source!BI384&lt;=1,G930, 0)</f>
        <v>0</v>
      </c>
      <c r="X930">
        <f>IF(Source!BI384=2,G930, 0)</f>
        <v>1201.06</v>
      </c>
      <c r="Y930">
        <f>IF(Source!BI384=3,G930, 0)</f>
        <v>0</v>
      </c>
      <c r="Z930">
        <f>IF(Source!BI384=4,G930, 0)</f>
        <v>0</v>
      </c>
    </row>
    <row r="931" spans="1:26" ht="42.75">
      <c r="A931" s="20" t="str">
        <f>Source!E385</f>
        <v>110</v>
      </c>
      <c r="B931" s="21" t="str">
        <f>Source!F385</f>
        <v>Цена поставщика</v>
      </c>
      <c r="C931" s="18" t="str">
        <f>Source!G385</f>
        <v>Циркуляционный насос 61м3/ч, 31м вод. ст. (цена=110630/1,18/6,32)</v>
      </c>
      <c r="D931" s="23" t="str">
        <f>Source!H385</f>
        <v>шт.</v>
      </c>
      <c r="E931" s="22">
        <f>Source!I385</f>
        <v>1</v>
      </c>
      <c r="F931" s="25">
        <f>IF(Source!AK385&lt;&gt; 0, Source!AK385,Source!AL385 + Source!AM385 + Source!AO385)</f>
        <v>14834.53</v>
      </c>
      <c r="G931" s="24"/>
      <c r="H931" s="26"/>
      <c r="I931" s="24" t="str">
        <f>Source!BO385</f>
        <v/>
      </c>
      <c r="J931" s="24"/>
      <c r="K931" s="26"/>
      <c r="L931" s="27"/>
      <c r="S931">
        <f>ROUND((Source!FX385/100)*((ROUND(Source!CT385*Source!I385/IF(Source!BA385&lt;&gt; 0, Source!BA385, 1), 2)+ROUND(Source!CS385*Source!I385/IF(Source!BS385&lt;&gt; 0, Source!BS385, 1), 2))), 2)</f>
        <v>0</v>
      </c>
      <c r="T931">
        <f>Source!X385</f>
        <v>0</v>
      </c>
      <c r="U931">
        <f>ROUND((Source!FY385/100)*((ROUND(Source!CT385*Source!I385/IF(Source!BA385&lt;&gt; 0, Source!BA385, 1), 2)+ROUND(Source!CS385*Source!I385/IF(Source!BS385&lt;&gt; 0, Source!BS385, 1), 2))), 2)</f>
        <v>0</v>
      </c>
      <c r="V931">
        <f>Source!Y385</f>
        <v>0</v>
      </c>
    </row>
    <row r="932" spans="1:26" ht="14.25">
      <c r="A932" s="33"/>
      <c r="B932" s="34"/>
      <c r="C932" s="35" t="s">
        <v>1286</v>
      </c>
      <c r="D932" s="36"/>
      <c r="E932" s="37"/>
      <c r="F932" s="38">
        <f>Source!AL385</f>
        <v>14834.53</v>
      </c>
      <c r="G932" s="39" t="str">
        <f>Source!DD385</f>
        <v/>
      </c>
      <c r="H932" s="40">
        <f>ROUND(Source!CQ385*Source!I385/IF(Source!BC385&lt;&gt; 0, Source!BC385, 1), 2)</f>
        <v>14834.53</v>
      </c>
      <c r="I932" s="39"/>
      <c r="J932" s="39">
        <f>IF(Source!BC385&lt;&gt; 0, Source!BC385, 1)</f>
        <v>1</v>
      </c>
      <c r="K932" s="40">
        <f>Source!P385</f>
        <v>14834.53</v>
      </c>
      <c r="L932" s="41"/>
    </row>
    <row r="933" spans="1:26" ht="15">
      <c r="G933" s="51">
        <f>ROUND(Source!CQ385*Source!I385/IF(Source!BC385&lt;&gt; 0, Source!BC385, 1), 2)+ROUND(Source!CT385*Source!I385/IF(Source!BA385&lt;&gt; 0, Source!BA385, 1), 2)+ROUND(Source!CR385*Source!I385/IF(Source!BB385&lt;&gt; 0, Source!BB385, 1), 2)</f>
        <v>14834.53</v>
      </c>
      <c r="H933" s="51"/>
      <c r="J933" s="51">
        <f>Source!O385</f>
        <v>14834.53</v>
      </c>
      <c r="K933" s="51"/>
      <c r="L933" s="32">
        <f>Source!U385</f>
        <v>0</v>
      </c>
      <c r="O933" s="31">
        <f>G933</f>
        <v>14834.53</v>
      </c>
      <c r="P933" s="31">
        <f>J933</f>
        <v>14834.53</v>
      </c>
      <c r="Q933" s="31">
        <f>L933</f>
        <v>0</v>
      </c>
      <c r="W933">
        <f>IF(Source!BI385&lt;=1,G933, 0)</f>
        <v>14834.53</v>
      </c>
      <c r="X933">
        <f>IF(Source!BI385=2,G933, 0)</f>
        <v>0</v>
      </c>
      <c r="Y933">
        <f>IF(Source!BI385=3,G933, 0)</f>
        <v>0</v>
      </c>
      <c r="Z933">
        <f>IF(Source!BI385=4,G933, 0)</f>
        <v>0</v>
      </c>
    </row>
    <row r="934" spans="1:26" ht="57">
      <c r="A934" s="20" t="str">
        <f>Source!E386</f>
        <v>111</v>
      </c>
      <c r="B934" s="21" t="str">
        <f>Source!F386</f>
        <v>м06-03-021-1</v>
      </c>
      <c r="C934" s="18" t="str">
        <f>Source!G386</f>
        <v>Деаэратор двухступенчатый, рабочее давление 0,0075-0,05 МПа, производительность 5 т/ч, вертикальный</v>
      </c>
      <c r="D934" s="23" t="str">
        <f>Source!H386</f>
        <v>1 Т</v>
      </c>
      <c r="E934" s="22">
        <f>Source!I386</f>
        <v>0.1</v>
      </c>
      <c r="F934" s="25">
        <f>IF(Source!AK386&lt;&gt; 0, Source!AK386,Source!AL386 + Source!AM386 + Source!AO386)</f>
        <v>11595.59</v>
      </c>
      <c r="G934" s="24"/>
      <c r="H934" s="26"/>
      <c r="I934" s="24" t="str">
        <f>Source!BO386</f>
        <v/>
      </c>
      <c r="J934" s="24"/>
      <c r="K934" s="26"/>
      <c r="L934" s="27"/>
      <c r="S934">
        <f>ROUND((Source!FX386/100)*((ROUND(Source!CT386*Source!I386/IF(Source!BA386&lt;&gt; 0, Source!BA386, 1), 2)+ROUND(Source!CS386*Source!I386/IF(Source!BS386&lt;&gt; 0, Source!BS386, 1), 2))), 2)</f>
        <v>343</v>
      </c>
      <c r="T934">
        <f>Source!X386</f>
        <v>291.55</v>
      </c>
      <c r="U934">
        <f>ROUND((Source!FY386/100)*((ROUND(Source!CT386*Source!I386/IF(Source!BA386&lt;&gt; 0, Source!BA386, 1), 2)+ROUND(Source!CS386*Source!I386/IF(Source!BS386&lt;&gt; 0, Source!BS386, 1), 2))), 2)</f>
        <v>257.25</v>
      </c>
      <c r="V934">
        <f>Source!Y386</f>
        <v>205.8</v>
      </c>
    </row>
    <row r="935" spans="1:26" ht="14.25">
      <c r="A935" s="20"/>
      <c r="B935" s="21"/>
      <c r="C935" s="18" t="s">
        <v>1284</v>
      </c>
      <c r="D935" s="23"/>
      <c r="E935" s="22"/>
      <c r="F935" s="25">
        <f>Source!AO386</f>
        <v>3956.58</v>
      </c>
      <c r="G935" s="24" t="str">
        <f>Source!DG386</f>
        <v/>
      </c>
      <c r="H935" s="26">
        <f>ROUND(Source!CT386*Source!I386/IF(Source!BA386&lt;&gt; 0, Source!BA386, 1), 2)</f>
        <v>395.66</v>
      </c>
      <c r="I935" s="24"/>
      <c r="J935" s="24">
        <f>IF(Source!BA386&lt;&gt; 0, Source!BA386, 1)</f>
        <v>1</v>
      </c>
      <c r="K935" s="26">
        <f>Source!S386</f>
        <v>395.66</v>
      </c>
      <c r="L935" s="27"/>
      <c r="R935">
        <f>H935</f>
        <v>395.66</v>
      </c>
    </row>
    <row r="936" spans="1:26" ht="14.25">
      <c r="A936" s="20"/>
      <c r="B936" s="21"/>
      <c r="C936" s="18" t="s">
        <v>58</v>
      </c>
      <c r="D936" s="23"/>
      <c r="E936" s="22"/>
      <c r="F936" s="25">
        <f>Source!AM386</f>
        <v>5031.1400000000003</v>
      </c>
      <c r="G936" s="24" t="str">
        <f>Source!DE386</f>
        <v/>
      </c>
      <c r="H936" s="26">
        <f>ROUND(Source!CR386*Source!I386/IF(Source!BB386&lt;&gt; 0, Source!BB386, 1), 2)</f>
        <v>503.11</v>
      </c>
      <c r="I936" s="24"/>
      <c r="J936" s="24">
        <f>IF(Source!BB386&lt;&gt; 0, Source!BB386, 1)</f>
        <v>1</v>
      </c>
      <c r="K936" s="26">
        <f>Source!Q386</f>
        <v>503.11</v>
      </c>
      <c r="L936" s="27"/>
    </row>
    <row r="937" spans="1:26" ht="14.25">
      <c r="A937" s="20"/>
      <c r="B937" s="21"/>
      <c r="C937" s="18" t="s">
        <v>1285</v>
      </c>
      <c r="D937" s="23"/>
      <c r="E937" s="22"/>
      <c r="F937" s="25">
        <f>Source!AN386</f>
        <v>330.85</v>
      </c>
      <c r="G937" s="24" t="str">
        <f>Source!DF386</f>
        <v/>
      </c>
      <c r="H937" s="26">
        <f>ROUND(Source!CS386*Source!I386/IF(Source!BS386&lt;&gt; 0, Source!BS386, 1), 2)</f>
        <v>33.090000000000003</v>
      </c>
      <c r="I937" s="24"/>
      <c r="J937" s="24">
        <f>IF(Source!BS386&lt;&gt; 0, Source!BS386, 1)</f>
        <v>1</v>
      </c>
      <c r="K937" s="26">
        <f>Source!R386</f>
        <v>33.090000000000003</v>
      </c>
      <c r="L937" s="27"/>
      <c r="R937">
        <f>H937</f>
        <v>33.090000000000003</v>
      </c>
    </row>
    <row r="938" spans="1:26" ht="14.25">
      <c r="A938" s="20"/>
      <c r="B938" s="21"/>
      <c r="C938" s="18" t="s">
        <v>1286</v>
      </c>
      <c r="D938" s="23"/>
      <c r="E938" s="22"/>
      <c r="F938" s="25">
        <f>Source!AL386</f>
        <v>2607.87</v>
      </c>
      <c r="G938" s="24" t="str">
        <f>Source!DD386</f>
        <v/>
      </c>
      <c r="H938" s="26">
        <f>ROUND(Source!CQ386*Source!I386/IF(Source!BC386&lt;&gt; 0, Source!BC386, 1), 2)</f>
        <v>260.79000000000002</v>
      </c>
      <c r="I938" s="24"/>
      <c r="J938" s="24">
        <f>IF(Source!BC386&lt;&gt; 0, Source!BC386, 1)</f>
        <v>1</v>
      </c>
      <c r="K938" s="26">
        <f>Source!P386</f>
        <v>260.79000000000002</v>
      </c>
      <c r="L938" s="27"/>
    </row>
    <row r="939" spans="1:26" ht="14.25">
      <c r="A939" s="20"/>
      <c r="B939" s="21"/>
      <c r="C939" s="18" t="s">
        <v>1287</v>
      </c>
      <c r="D939" s="23" t="s">
        <v>1288</v>
      </c>
      <c r="E939" s="22">
        <f>Source!BZ386</f>
        <v>80</v>
      </c>
      <c r="F939" s="28"/>
      <c r="G939" s="24"/>
      <c r="H939" s="26">
        <f>SUM(S934:S941)</f>
        <v>343</v>
      </c>
      <c r="I939" s="29" t="str">
        <f>CONCATENATE(Source!FX386, Source!FV386, "=")</f>
        <v>80*0,85=</v>
      </c>
      <c r="J939" s="18">
        <f>Source!AT386</f>
        <v>68</v>
      </c>
      <c r="K939" s="26">
        <f>SUM(T934:T941)</f>
        <v>291.55</v>
      </c>
      <c r="L939" s="27"/>
    </row>
    <row r="940" spans="1:26" ht="14.25">
      <c r="A940" s="20"/>
      <c r="B940" s="21"/>
      <c r="C940" s="18" t="s">
        <v>1289</v>
      </c>
      <c r="D940" s="23" t="s">
        <v>1288</v>
      </c>
      <c r="E940" s="22">
        <f>Source!CA386</f>
        <v>60</v>
      </c>
      <c r="F940" s="28"/>
      <c r="G940" s="24"/>
      <c r="H940" s="26">
        <f>SUM(U934:U941)</f>
        <v>257.25</v>
      </c>
      <c r="I940" s="29" t="str">
        <f>CONCATENATE(Source!FY386, Source!FW386, "=")</f>
        <v>60*0,8=</v>
      </c>
      <c r="J940" s="18">
        <f>Source!AU386</f>
        <v>48</v>
      </c>
      <c r="K940" s="26">
        <f>SUM(V934:V941)</f>
        <v>205.8</v>
      </c>
      <c r="L940" s="27"/>
    </row>
    <row r="941" spans="1:26" ht="14.25">
      <c r="A941" s="33"/>
      <c r="B941" s="34"/>
      <c r="C941" s="35" t="s">
        <v>1290</v>
      </c>
      <c r="D941" s="36" t="s">
        <v>1291</v>
      </c>
      <c r="E941" s="37">
        <f>Source!AQ386</f>
        <v>431</v>
      </c>
      <c r="F941" s="38"/>
      <c r="G941" s="39" t="str">
        <f>Source!DI386</f>
        <v/>
      </c>
      <c r="H941" s="40"/>
      <c r="I941" s="39"/>
      <c r="J941" s="39"/>
      <c r="K941" s="40"/>
      <c r="L941" s="42">
        <f>Source!U386</f>
        <v>43.1</v>
      </c>
    </row>
    <row r="942" spans="1:26" ht="15">
      <c r="G942" s="51">
        <f>ROUND(Source!CQ386*Source!I386/IF(Source!BC386&lt;&gt; 0, Source!BC386, 1), 2)+ROUND(Source!CT386*Source!I386/IF(Source!BA386&lt;&gt; 0, Source!BA386, 1), 2)+ROUND(Source!CR386*Source!I386/IF(Source!BB386&lt;&gt; 0, Source!BB386, 1), 2)+SUM(H939:H941)</f>
        <v>1759.81</v>
      </c>
      <c r="H942" s="51"/>
      <c r="J942" s="51">
        <f>Source!O386+SUM(K939:K941)</f>
        <v>1656.9099999999999</v>
      </c>
      <c r="K942" s="51"/>
      <c r="L942" s="32">
        <f>Source!U386</f>
        <v>43.1</v>
      </c>
      <c r="O942" s="31">
        <f>G942</f>
        <v>1759.81</v>
      </c>
      <c r="P942" s="31">
        <f>J942</f>
        <v>1656.9099999999999</v>
      </c>
      <c r="Q942" s="31">
        <f>L942</f>
        <v>43.1</v>
      </c>
      <c r="W942">
        <f>IF(Source!BI386&lt;=1,G942, 0)</f>
        <v>0</v>
      </c>
      <c r="X942">
        <f>IF(Source!BI386=2,G942, 0)</f>
        <v>1759.81</v>
      </c>
      <c r="Y942">
        <f>IF(Source!BI386=3,G942, 0)</f>
        <v>0</v>
      </c>
      <c r="Z942">
        <f>IF(Source!BI386=4,G942, 0)</f>
        <v>0</v>
      </c>
    </row>
    <row r="943" spans="1:26" ht="42.75">
      <c r="A943" s="20" t="str">
        <f>Source!E387</f>
        <v>112</v>
      </c>
      <c r="B943" s="21" t="str">
        <f>Source!F387</f>
        <v>Цена поставщика</v>
      </c>
      <c r="C943" s="18" t="str">
        <f>Source!G387</f>
        <v>Станция подпитки 21м3 (цена=161288/1,18/6,32)</v>
      </c>
      <c r="D943" s="23" t="str">
        <f>Source!H387</f>
        <v>шт.</v>
      </c>
      <c r="E943" s="22">
        <f>Source!I387</f>
        <v>1</v>
      </c>
      <c r="F943" s="25">
        <f>IF(Source!AK387&lt;&gt; 0, Source!AK387,Source!AL387 + Source!AM387 + Source!AO387)</f>
        <v>21627.33</v>
      </c>
      <c r="G943" s="24"/>
      <c r="H943" s="26"/>
      <c r="I943" s="24" t="str">
        <f>Source!BO387</f>
        <v/>
      </c>
      <c r="J943" s="24"/>
      <c r="K943" s="26"/>
      <c r="L943" s="27"/>
      <c r="S943">
        <f>ROUND((Source!FX387/100)*((ROUND(Source!CT387*Source!I387/IF(Source!BA387&lt;&gt; 0, Source!BA387, 1), 2)+ROUND(Source!CS387*Source!I387/IF(Source!BS387&lt;&gt; 0, Source!BS387, 1), 2))), 2)</f>
        <v>0</v>
      </c>
      <c r="T943">
        <f>Source!X387</f>
        <v>0</v>
      </c>
      <c r="U943">
        <f>ROUND((Source!FY387/100)*((ROUND(Source!CT387*Source!I387/IF(Source!BA387&lt;&gt; 0, Source!BA387, 1), 2)+ROUND(Source!CS387*Source!I387/IF(Source!BS387&lt;&gt; 0, Source!BS387, 1), 2))), 2)</f>
        <v>0</v>
      </c>
      <c r="V943">
        <f>Source!Y387</f>
        <v>0</v>
      </c>
    </row>
    <row r="944" spans="1:26" ht="14.25">
      <c r="A944" s="33"/>
      <c r="B944" s="34"/>
      <c r="C944" s="35" t="s">
        <v>1286</v>
      </c>
      <c r="D944" s="36"/>
      <c r="E944" s="37"/>
      <c r="F944" s="38">
        <f>Source!AL387</f>
        <v>21627.33</v>
      </c>
      <c r="G944" s="39" t="str">
        <f>Source!DD387</f>
        <v/>
      </c>
      <c r="H944" s="40">
        <f>ROUND(Source!CQ387*Source!I387/IF(Source!BC387&lt;&gt; 0, Source!BC387, 1), 2)</f>
        <v>21627.33</v>
      </c>
      <c r="I944" s="39"/>
      <c r="J944" s="39">
        <f>IF(Source!BC387&lt;&gt; 0, Source!BC387, 1)</f>
        <v>1</v>
      </c>
      <c r="K944" s="40">
        <f>Source!P387</f>
        <v>21627.33</v>
      </c>
      <c r="L944" s="41"/>
    </row>
    <row r="945" spans="1:32" ht="15">
      <c r="G945" s="51">
        <f>ROUND(Source!CQ387*Source!I387/IF(Source!BC387&lt;&gt; 0, Source!BC387, 1), 2)+ROUND(Source!CT387*Source!I387/IF(Source!BA387&lt;&gt; 0, Source!BA387, 1), 2)+ROUND(Source!CR387*Source!I387/IF(Source!BB387&lt;&gt; 0, Source!BB387, 1), 2)</f>
        <v>21627.33</v>
      </c>
      <c r="H945" s="51"/>
      <c r="J945" s="51">
        <f>Source!O387</f>
        <v>21627.33</v>
      </c>
      <c r="K945" s="51"/>
      <c r="L945" s="32">
        <f>Source!U387</f>
        <v>0</v>
      </c>
      <c r="O945" s="31">
        <f>G945</f>
        <v>21627.33</v>
      </c>
      <c r="P945" s="31">
        <f>J945</f>
        <v>21627.33</v>
      </c>
      <c r="Q945" s="31">
        <f>L945</f>
        <v>0</v>
      </c>
      <c r="W945">
        <f>IF(Source!BI387&lt;=1,G945, 0)</f>
        <v>21627.33</v>
      </c>
      <c r="X945">
        <f>IF(Source!BI387=2,G945, 0)</f>
        <v>0</v>
      </c>
      <c r="Y945">
        <f>IF(Source!BI387=3,G945, 0)</f>
        <v>0</v>
      </c>
      <c r="Z945">
        <f>IF(Source!BI387=4,G945, 0)</f>
        <v>0</v>
      </c>
    </row>
    <row r="946" spans="1:32" ht="57">
      <c r="A946" s="20" t="str">
        <f>Source!E388</f>
        <v>113</v>
      </c>
      <c r="B946" s="21" t="str">
        <f>Source!F388</f>
        <v>м08-03-572-4</v>
      </c>
      <c r="C946" s="18" t="str">
        <f>Source!G388</f>
        <v>Блок управления шкафного исполнения или распределительный пункт (шкаф), устанавливаемый на стене, высота и ширина до 1200х1000 мм</v>
      </c>
      <c r="D946" s="23" t="str">
        <f>Source!H388</f>
        <v>1  ШТ.</v>
      </c>
      <c r="E946" s="22">
        <f>Source!I388</f>
        <v>1</v>
      </c>
      <c r="F946" s="25">
        <f>IF(Source!AK388&lt;&gt; 0, Source!AK388,Source!AL388 + Source!AM388 + Source!AO388)</f>
        <v>407.33</v>
      </c>
      <c r="G946" s="24"/>
      <c r="H946" s="26"/>
      <c r="I946" s="24" t="str">
        <f>Source!BO388</f>
        <v/>
      </c>
      <c r="J946" s="24"/>
      <c r="K946" s="26"/>
      <c r="L946" s="27"/>
      <c r="S946">
        <f>ROUND((Source!FX388/100)*((ROUND(Source!CT388*Source!I388/IF(Source!BA388&lt;&gt; 0, Source!BA388, 1), 2)+ROUND(Source!CS388*Source!I388/IF(Source!BS388&lt;&gt; 0, Source!BS388, 1), 2))), 2)</f>
        <v>36.61</v>
      </c>
      <c r="T946">
        <f>Source!X388</f>
        <v>31.22</v>
      </c>
      <c r="U946">
        <f>ROUND((Source!FY388/100)*((ROUND(Source!CT388*Source!I388/IF(Source!BA388&lt;&gt; 0, Source!BA388, 1), 2)+ROUND(Source!CS388*Source!I388/IF(Source!BS388&lt;&gt; 0, Source!BS388, 1), 2))), 2)</f>
        <v>25.05</v>
      </c>
      <c r="V946">
        <f>Source!Y388</f>
        <v>20.04</v>
      </c>
    </row>
    <row r="947" spans="1:32" ht="14.25">
      <c r="A947" s="20"/>
      <c r="B947" s="21"/>
      <c r="C947" s="18" t="s">
        <v>1284</v>
      </c>
      <c r="D947" s="23"/>
      <c r="E947" s="22"/>
      <c r="F947" s="25">
        <f>Source!AO388</f>
        <v>34.619999999999997</v>
      </c>
      <c r="G947" s="24" t="str">
        <f>Source!DG388</f>
        <v/>
      </c>
      <c r="H947" s="26">
        <f>ROUND(Source!CT388*Source!I388/IF(Source!BA388&lt;&gt; 0, Source!BA388, 1), 2)</f>
        <v>34.619999999999997</v>
      </c>
      <c r="I947" s="24"/>
      <c r="J947" s="24">
        <f>IF(Source!BA388&lt;&gt; 0, Source!BA388, 1)</f>
        <v>1</v>
      </c>
      <c r="K947" s="26">
        <f>Source!S388</f>
        <v>34.619999999999997</v>
      </c>
      <c r="L947" s="27"/>
      <c r="R947">
        <f>H947</f>
        <v>34.619999999999997</v>
      </c>
    </row>
    <row r="948" spans="1:32" ht="14.25">
      <c r="A948" s="20"/>
      <c r="B948" s="21"/>
      <c r="C948" s="18" t="s">
        <v>58</v>
      </c>
      <c r="D948" s="23"/>
      <c r="E948" s="22"/>
      <c r="F948" s="25">
        <f>Source!AM388</f>
        <v>79.48</v>
      </c>
      <c r="G948" s="24" t="str">
        <f>Source!DE388</f>
        <v/>
      </c>
      <c r="H948" s="26">
        <f>ROUND(Source!CR388*Source!I388/IF(Source!BB388&lt;&gt; 0, Source!BB388, 1), 2)</f>
        <v>79.48</v>
      </c>
      <c r="I948" s="24"/>
      <c r="J948" s="24">
        <f>IF(Source!BB388&lt;&gt; 0, Source!BB388, 1)</f>
        <v>1</v>
      </c>
      <c r="K948" s="26">
        <f>Source!Q388</f>
        <v>79.48</v>
      </c>
      <c r="L948" s="27"/>
    </row>
    <row r="949" spans="1:32" ht="14.25">
      <c r="A949" s="20"/>
      <c r="B949" s="21"/>
      <c r="C949" s="18" t="s">
        <v>1285</v>
      </c>
      <c r="D949" s="23"/>
      <c r="E949" s="22"/>
      <c r="F949" s="25">
        <f>Source!AN388</f>
        <v>3.92</v>
      </c>
      <c r="G949" s="24" t="str">
        <f>Source!DF388</f>
        <v/>
      </c>
      <c r="H949" s="26">
        <f>ROUND(Source!CS388*Source!I388/IF(Source!BS388&lt;&gt; 0, Source!BS388, 1), 2)</f>
        <v>3.92</v>
      </c>
      <c r="I949" s="24"/>
      <c r="J949" s="24">
        <f>IF(Source!BS388&lt;&gt; 0, Source!BS388, 1)</f>
        <v>1</v>
      </c>
      <c r="K949" s="26">
        <f>Source!R388</f>
        <v>3.92</v>
      </c>
      <c r="L949" s="27"/>
      <c r="R949">
        <f>H949</f>
        <v>3.92</v>
      </c>
    </row>
    <row r="950" spans="1:32" ht="14.25">
      <c r="A950" s="20"/>
      <c r="B950" s="21"/>
      <c r="C950" s="18" t="s">
        <v>1286</v>
      </c>
      <c r="D950" s="23"/>
      <c r="E950" s="22"/>
      <c r="F950" s="25">
        <f>Source!AL388</f>
        <v>293.23</v>
      </c>
      <c r="G950" s="24" t="str">
        <f>Source!DD388</f>
        <v/>
      </c>
      <c r="H950" s="26">
        <f>ROUND(Source!CQ388*Source!I388/IF(Source!BC388&lt;&gt; 0, Source!BC388, 1), 2)</f>
        <v>293.23</v>
      </c>
      <c r="I950" s="24"/>
      <c r="J950" s="24">
        <f>IF(Source!BC388&lt;&gt; 0, Source!BC388, 1)</f>
        <v>1</v>
      </c>
      <c r="K950" s="26">
        <f>Source!P388</f>
        <v>293.23</v>
      </c>
      <c r="L950" s="27"/>
    </row>
    <row r="951" spans="1:32" ht="14.25">
      <c r="A951" s="20"/>
      <c r="B951" s="21"/>
      <c r="C951" s="18" t="s">
        <v>1287</v>
      </c>
      <c r="D951" s="23" t="s">
        <v>1288</v>
      </c>
      <c r="E951" s="22">
        <f>Source!BZ388</f>
        <v>95</v>
      </c>
      <c r="F951" s="28"/>
      <c r="G951" s="24"/>
      <c r="H951" s="26">
        <f>SUM(S946:S953)</f>
        <v>36.61</v>
      </c>
      <c r="I951" s="29" t="str">
        <f>CONCATENATE(Source!FX388, Source!FV388, "=")</f>
        <v>95*0,85=</v>
      </c>
      <c r="J951" s="18">
        <f>Source!AT388</f>
        <v>81</v>
      </c>
      <c r="K951" s="26">
        <f>SUM(T946:T953)</f>
        <v>31.22</v>
      </c>
      <c r="L951" s="27"/>
    </row>
    <row r="952" spans="1:32" ht="14.25">
      <c r="A952" s="20"/>
      <c r="B952" s="21"/>
      <c r="C952" s="18" t="s">
        <v>1289</v>
      </c>
      <c r="D952" s="23" t="s">
        <v>1288</v>
      </c>
      <c r="E952" s="22">
        <f>Source!CA388</f>
        <v>65</v>
      </c>
      <c r="F952" s="28"/>
      <c r="G952" s="24"/>
      <c r="H952" s="26">
        <f>SUM(U946:U953)</f>
        <v>25.05</v>
      </c>
      <c r="I952" s="29" t="str">
        <f>CONCATENATE(Source!FY388, Source!FW388, "=")</f>
        <v>65*0,8=</v>
      </c>
      <c r="J952" s="18">
        <f>Source!AU388</f>
        <v>52</v>
      </c>
      <c r="K952" s="26">
        <f>SUM(V946:V953)</f>
        <v>20.04</v>
      </c>
      <c r="L952" s="27"/>
    </row>
    <row r="953" spans="1:32" ht="14.25">
      <c r="A953" s="33"/>
      <c r="B953" s="34"/>
      <c r="C953" s="35" t="s">
        <v>1290</v>
      </c>
      <c r="D953" s="36" t="s">
        <v>1291</v>
      </c>
      <c r="E953" s="37">
        <f>Source!AQ388</f>
        <v>3.49</v>
      </c>
      <c r="F953" s="38"/>
      <c r="G953" s="39" t="str">
        <f>Source!DI388</f>
        <v/>
      </c>
      <c r="H953" s="40"/>
      <c r="I953" s="39"/>
      <c r="J953" s="39"/>
      <c r="K953" s="40"/>
      <c r="L953" s="42">
        <f>Source!U388</f>
        <v>3.49</v>
      </c>
    </row>
    <row r="954" spans="1:32" ht="15">
      <c r="G954" s="51">
        <f>ROUND(Source!CQ388*Source!I388/IF(Source!BC388&lt;&gt; 0, Source!BC388, 1), 2)+ROUND(Source!CT388*Source!I388/IF(Source!BA388&lt;&gt; 0, Source!BA388, 1), 2)+ROUND(Source!CR388*Source!I388/IF(Source!BB388&lt;&gt; 0, Source!BB388, 1), 2)+SUM(H951:H953)</f>
        <v>468.99</v>
      </c>
      <c r="H954" s="51"/>
      <c r="J954" s="51">
        <f>Source!O388+SUM(K951:K953)</f>
        <v>458.59</v>
      </c>
      <c r="K954" s="51"/>
      <c r="L954" s="32">
        <f>Source!U388</f>
        <v>3.49</v>
      </c>
      <c r="O954" s="31">
        <f>G954</f>
        <v>468.99</v>
      </c>
      <c r="P954" s="31">
        <f>J954</f>
        <v>458.59</v>
      </c>
      <c r="Q954" s="31">
        <f>L954</f>
        <v>3.49</v>
      </c>
      <c r="W954">
        <f>IF(Source!BI388&lt;=1,G954, 0)</f>
        <v>0</v>
      </c>
      <c r="X954">
        <f>IF(Source!BI388=2,G954, 0)</f>
        <v>468.99</v>
      </c>
      <c r="Y954">
        <f>IF(Source!BI388=3,G954, 0)</f>
        <v>0</v>
      </c>
      <c r="Z954">
        <f>IF(Source!BI388=4,G954, 0)</f>
        <v>0</v>
      </c>
    </row>
    <row r="955" spans="1:32" ht="42.75">
      <c r="A955" s="20" t="str">
        <f>Source!E389</f>
        <v>114</v>
      </c>
      <c r="B955" s="21" t="str">
        <f>Source!F389</f>
        <v>Цена поставщика</v>
      </c>
      <c r="C955" s="18" t="str">
        <f>Source!G389</f>
        <v>Щит управления (цена=189750/1,18/6,32)</v>
      </c>
      <c r="D955" s="23" t="str">
        <f>Source!H389</f>
        <v>шт.</v>
      </c>
      <c r="E955" s="22">
        <f>Source!I389</f>
        <v>1</v>
      </c>
      <c r="F955" s="25">
        <f>IF(Source!AK389&lt;&gt; 0, Source!AK389,Source!AL389 + Source!AM389 + Source!AO389)</f>
        <v>25443.84</v>
      </c>
      <c r="G955" s="24"/>
      <c r="H955" s="26"/>
      <c r="I955" s="24" t="str">
        <f>Source!BO389</f>
        <v/>
      </c>
      <c r="J955" s="24"/>
      <c r="K955" s="26"/>
      <c r="L955" s="27"/>
      <c r="S955">
        <f>ROUND((Source!FX389/100)*((ROUND(Source!CT389*Source!I389/IF(Source!BA389&lt;&gt; 0, Source!BA389, 1), 2)+ROUND(Source!CS389*Source!I389/IF(Source!BS389&lt;&gt; 0, Source!BS389, 1), 2))), 2)</f>
        <v>0</v>
      </c>
      <c r="T955">
        <f>Source!X389</f>
        <v>0</v>
      </c>
      <c r="U955">
        <f>ROUND((Source!FY389/100)*((ROUND(Source!CT389*Source!I389/IF(Source!BA389&lt;&gt; 0, Source!BA389, 1), 2)+ROUND(Source!CS389*Source!I389/IF(Source!BS389&lt;&gt; 0, Source!BS389, 1), 2))), 2)</f>
        <v>0</v>
      </c>
      <c r="V955">
        <f>Source!Y389</f>
        <v>0</v>
      </c>
    </row>
    <row r="956" spans="1:32" ht="14.25">
      <c r="A956" s="33"/>
      <c r="B956" s="34"/>
      <c r="C956" s="35" t="s">
        <v>1286</v>
      </c>
      <c r="D956" s="36"/>
      <c r="E956" s="37"/>
      <c r="F956" s="38">
        <f>Source!AL389</f>
        <v>25443.84</v>
      </c>
      <c r="G956" s="39" t="str">
        <f>Source!DD389</f>
        <v/>
      </c>
      <c r="H956" s="40">
        <f>ROUND(Source!CQ389*Source!I389/IF(Source!BC389&lt;&gt; 0, Source!BC389, 1), 2)</f>
        <v>25443.84</v>
      </c>
      <c r="I956" s="39"/>
      <c r="J956" s="39">
        <f>IF(Source!BC389&lt;&gt; 0, Source!BC389, 1)</f>
        <v>1</v>
      </c>
      <c r="K956" s="40">
        <f>Source!P389</f>
        <v>25443.84</v>
      </c>
      <c r="L956" s="41"/>
    </row>
    <row r="957" spans="1:32" ht="15">
      <c r="G957" s="51">
        <f>ROUND(Source!CQ389*Source!I389/IF(Source!BC389&lt;&gt; 0, Source!BC389, 1), 2)+ROUND(Source!CT389*Source!I389/IF(Source!BA389&lt;&gt; 0, Source!BA389, 1), 2)+ROUND(Source!CR389*Source!I389/IF(Source!BB389&lt;&gt; 0, Source!BB389, 1), 2)</f>
        <v>25443.84</v>
      </c>
      <c r="H957" s="51"/>
      <c r="J957" s="51">
        <f>Source!O389</f>
        <v>25443.84</v>
      </c>
      <c r="K957" s="51"/>
      <c r="L957" s="32">
        <f>Source!U389</f>
        <v>0</v>
      </c>
      <c r="O957" s="31">
        <f>G957</f>
        <v>25443.84</v>
      </c>
      <c r="P957" s="31">
        <f>J957</f>
        <v>25443.84</v>
      </c>
      <c r="Q957" s="31">
        <f>L957</f>
        <v>0</v>
      </c>
      <c r="W957">
        <f>IF(Source!BI389&lt;=1,G957, 0)</f>
        <v>25443.84</v>
      </c>
      <c r="X957">
        <f>IF(Source!BI389=2,G957, 0)</f>
        <v>0</v>
      </c>
      <c r="Y957">
        <f>IF(Source!BI389=3,G957, 0)</f>
        <v>0</v>
      </c>
      <c r="Z957">
        <f>IF(Source!BI389=4,G957, 0)</f>
        <v>0</v>
      </c>
    </row>
    <row r="959" spans="1:32" ht="15">
      <c r="A959" s="52" t="str">
        <f>CONCATENATE("Итого по подразделу: ", Source!G391)</f>
        <v>Итого по подразделу: Монтаж оборудования</v>
      </c>
      <c r="B959" s="52"/>
      <c r="C959" s="52"/>
      <c r="D959" s="52"/>
      <c r="E959" s="52"/>
      <c r="F959" s="52"/>
      <c r="G959" s="51">
        <f>SUM(O870:O958)</f>
        <v>912709.68</v>
      </c>
      <c r="H959" s="53"/>
      <c r="I959" s="43"/>
      <c r="J959" s="51">
        <f>SUM(P870:P958)</f>
        <v>908267.3600000001</v>
      </c>
      <c r="K959" s="53"/>
      <c r="L959" s="32">
        <f>SUM(Q870:Q958)</f>
        <v>1572.9359999999997</v>
      </c>
      <c r="AF959" s="44" t="str">
        <f>CONCATENATE("Итого по подразделу: ", Source!G391)</f>
        <v>Итого по подразделу: Монтаж оборудования</v>
      </c>
    </row>
    <row r="962" spans="1:32" ht="15">
      <c r="A962" s="52" t="str">
        <f>CONCATENATE("Итого по разделу: ", Source!G412)</f>
        <v>Итого по разделу: Монтаж системы кондиционирования. Строение 2.</v>
      </c>
      <c r="B962" s="52"/>
      <c r="C962" s="52"/>
      <c r="D962" s="52"/>
      <c r="E962" s="52"/>
      <c r="F962" s="52"/>
      <c r="G962" s="51">
        <f>SUM(O472:O961)</f>
        <v>1659779.35</v>
      </c>
      <c r="H962" s="53"/>
      <c r="I962" s="43"/>
      <c r="J962" s="51">
        <f>SUM(P472:P961)</f>
        <v>1645393.72</v>
      </c>
      <c r="K962" s="53"/>
      <c r="L962" s="32">
        <f>SUM(Q472:Q961)</f>
        <v>4293.362970000001</v>
      </c>
      <c r="AF962" s="44" t="str">
        <f>CONCATENATE("Итого по разделу: ", Source!G412)</f>
        <v>Итого по разделу: Монтаж системы кондиционирования. Строение 2.</v>
      </c>
    </row>
    <row r="965" spans="1:32" ht="16.5">
      <c r="A965" s="54" t="str">
        <f>CONCATENATE("Раздел: ", Source!G433)</f>
        <v>Раздел: Пусконаладочные работы</v>
      </c>
      <c r="B965" s="54"/>
      <c r="C965" s="54"/>
      <c r="D965" s="54"/>
      <c r="E965" s="54"/>
      <c r="F965" s="54"/>
      <c r="G965" s="54"/>
      <c r="H965" s="54"/>
      <c r="I965" s="54"/>
      <c r="J965" s="54"/>
      <c r="K965" s="54"/>
      <c r="L965" s="54"/>
      <c r="AE965" s="19" t="str">
        <f>CONCATENATE("Раздел: ", Source!G433)</f>
        <v>Раздел: Пусконаладочные работы</v>
      </c>
    </row>
    <row r="967" spans="1:32" ht="16.5">
      <c r="A967" s="54" t="str">
        <f>CONCATENATE("Подраздел: ", Source!G437)</f>
        <v>Подраздел: Строение 1</v>
      </c>
      <c r="B967" s="54"/>
      <c r="C967" s="54"/>
      <c r="D967" s="54"/>
      <c r="E967" s="54"/>
      <c r="F967" s="54"/>
      <c r="G967" s="54"/>
      <c r="H967" s="54"/>
      <c r="I967" s="54"/>
      <c r="J967" s="54"/>
      <c r="K967" s="54"/>
      <c r="L967" s="54"/>
      <c r="AE967" s="19" t="str">
        <f>CONCATENATE("Подраздел: ", Source!G437)</f>
        <v>Подраздел: Строение 1</v>
      </c>
    </row>
    <row r="968" spans="1:32" ht="99.75">
      <c r="A968" s="20" t="str">
        <f>Source!E441</f>
        <v>115</v>
      </c>
      <c r="B968" s="21" t="str">
        <f>Source!F441</f>
        <v>п06-01-017-6</v>
      </c>
      <c r="C968" s="18" t="str">
        <f>Source!G441</f>
        <v>Холодильная установка насосно-циркуляционная для непосредственного охлаждения с одним одноступенчатым компрессором, холодопроизводительность до 465 кВт (400 тыс. ккал/ч)</v>
      </c>
      <c r="D968" s="23" t="str">
        <f>Source!H441</f>
        <v>1 установка</v>
      </c>
      <c r="E968" s="22">
        <f>Source!I441</f>
        <v>1</v>
      </c>
      <c r="F968" s="25">
        <f>IF(Source!AK441&lt;&gt; 0, Source!AK441,Source!AL441 + Source!AM441 + Source!AO441)</f>
        <v>8943.09</v>
      </c>
      <c r="G968" s="24"/>
      <c r="H968" s="26"/>
      <c r="I968" s="24" t="str">
        <f>Source!BO441</f>
        <v/>
      </c>
      <c r="J968" s="24"/>
      <c r="K968" s="26"/>
      <c r="L968" s="27"/>
      <c r="S968">
        <f>ROUND((Source!FX441/100)*((ROUND(Source!CT441*Source!I441/IF(Source!BA441&lt;&gt; 0, Source!BA441, 1), 2)+ROUND(Source!CS441*Source!I441/IF(Source!BS441&lt;&gt; 0, Source!BS441, 1), 2))), 2)</f>
        <v>4650.41</v>
      </c>
      <c r="T968">
        <f>Source!X441</f>
        <v>3934.96</v>
      </c>
      <c r="U968">
        <f>ROUND((Source!FY441/100)*((ROUND(Source!CT441*Source!I441/IF(Source!BA441&lt;&gt; 0, Source!BA441, 1), 2)+ROUND(Source!CS441*Source!I441/IF(Source!BS441&lt;&gt; 0, Source!BS441, 1), 2))), 2)</f>
        <v>2861.79</v>
      </c>
      <c r="V968">
        <f>Source!Y441</f>
        <v>2289.4299999999998</v>
      </c>
    </row>
    <row r="969" spans="1:32" ht="14.25">
      <c r="A969" s="20"/>
      <c r="B969" s="21"/>
      <c r="C969" s="18" t="s">
        <v>1284</v>
      </c>
      <c r="D969" s="23"/>
      <c r="E969" s="22"/>
      <c r="F969" s="25">
        <f>Source!AO441</f>
        <v>8943.09</v>
      </c>
      <c r="G969" s="24" t="str">
        <f>Source!DG441</f>
        <v>)*0,8</v>
      </c>
      <c r="H969" s="26">
        <f>ROUND(Source!CT441*Source!I441/IF(Source!BA441&lt;&gt; 0, Source!BA441, 1), 2)</f>
        <v>7154.47</v>
      </c>
      <c r="I969" s="24"/>
      <c r="J969" s="24">
        <f>IF(Source!BA441&lt;&gt; 0, Source!BA441, 1)</f>
        <v>1</v>
      </c>
      <c r="K969" s="26">
        <f>Source!S441</f>
        <v>7154.47</v>
      </c>
      <c r="L969" s="27"/>
      <c r="R969">
        <f>H969</f>
        <v>7154.47</v>
      </c>
    </row>
    <row r="970" spans="1:32" ht="14.25">
      <c r="A970" s="20"/>
      <c r="B970" s="21"/>
      <c r="C970" s="18" t="s">
        <v>1287</v>
      </c>
      <c r="D970" s="23" t="s">
        <v>1288</v>
      </c>
      <c r="E970" s="22">
        <f>Source!BZ441</f>
        <v>65</v>
      </c>
      <c r="F970" s="28"/>
      <c r="G970" s="24"/>
      <c r="H970" s="26">
        <f>SUM(S968:S972)</f>
        <v>4650.41</v>
      </c>
      <c r="I970" s="29" t="str">
        <f>CONCATENATE(Source!FX441, Source!FV441, "=")</f>
        <v>65*0,85=</v>
      </c>
      <c r="J970" s="18">
        <f>Source!AT441</f>
        <v>55</v>
      </c>
      <c r="K970" s="26">
        <f>SUM(T968:T972)</f>
        <v>3934.96</v>
      </c>
      <c r="L970" s="27"/>
    </row>
    <row r="971" spans="1:32" ht="14.25">
      <c r="A971" s="20"/>
      <c r="B971" s="21"/>
      <c r="C971" s="18" t="s">
        <v>1289</v>
      </c>
      <c r="D971" s="23" t="s">
        <v>1288</v>
      </c>
      <c r="E971" s="22">
        <f>Source!CA441</f>
        <v>40</v>
      </c>
      <c r="F971" s="28"/>
      <c r="G971" s="24"/>
      <c r="H971" s="26">
        <f>SUM(U968:U972)</f>
        <v>2861.79</v>
      </c>
      <c r="I971" s="29" t="str">
        <f>CONCATENATE(Source!FY441, Source!FW441, "=")</f>
        <v>40*0,8=</v>
      </c>
      <c r="J971" s="18">
        <f>Source!AU441</f>
        <v>32</v>
      </c>
      <c r="K971" s="26">
        <f>SUM(V968:V972)</f>
        <v>2289.4299999999998</v>
      </c>
      <c r="L971" s="27"/>
    </row>
    <row r="972" spans="1:32" ht="14.25">
      <c r="A972" s="33"/>
      <c r="B972" s="34"/>
      <c r="C972" s="35" t="s">
        <v>1290</v>
      </c>
      <c r="D972" s="36" t="s">
        <v>1291</v>
      </c>
      <c r="E972" s="37">
        <f>Source!AQ441</f>
        <v>671</v>
      </c>
      <c r="F972" s="38"/>
      <c r="G972" s="39" t="str">
        <f>Source!DI441</f>
        <v>)*0,8</v>
      </c>
      <c r="H972" s="40"/>
      <c r="I972" s="39"/>
      <c r="J972" s="39"/>
      <c r="K972" s="40"/>
      <c r="L972" s="42">
        <f>Source!U441</f>
        <v>536.80000000000007</v>
      </c>
    </row>
    <row r="973" spans="1:32" ht="15">
      <c r="G973" s="51">
        <f>ROUND(Source!CQ441*Source!I441/IF(Source!BC441&lt;&gt; 0, Source!BC441, 1), 2)+ROUND(Source!CT441*Source!I441/IF(Source!BA441&lt;&gt; 0, Source!BA441, 1), 2)+ROUND(Source!CR441*Source!I441/IF(Source!BB441&lt;&gt; 0, Source!BB441, 1), 2)+SUM(H970:H972)</f>
        <v>14666.67</v>
      </c>
      <c r="H973" s="51"/>
      <c r="J973" s="51">
        <f>Source!O441+SUM(K970:K972)</f>
        <v>13378.86</v>
      </c>
      <c r="K973" s="51"/>
      <c r="L973" s="32">
        <f>Source!U441</f>
        <v>536.80000000000007</v>
      </c>
      <c r="O973" s="31">
        <f>G973</f>
        <v>14666.67</v>
      </c>
      <c r="P973" s="31">
        <f>J973</f>
        <v>13378.86</v>
      </c>
      <c r="Q973" s="31">
        <f>L973</f>
        <v>536.80000000000007</v>
      </c>
      <c r="W973">
        <f>IF(Source!BI441&lt;=1,G973, 0)</f>
        <v>0</v>
      </c>
      <c r="X973">
        <f>IF(Source!BI441=2,G973, 0)</f>
        <v>0</v>
      </c>
      <c r="Y973">
        <f>IF(Source!BI441=3,G973, 0)</f>
        <v>0</v>
      </c>
      <c r="Z973">
        <f>IF(Source!BI441=4,G973, 0)</f>
        <v>14666.67</v>
      </c>
    </row>
    <row r="974" spans="1:32" ht="99.75">
      <c r="A974" s="20" t="str">
        <f>Source!E442</f>
        <v>116</v>
      </c>
      <c r="B974" s="21" t="str">
        <f>Source!F442</f>
        <v>п03-01-075-1</v>
      </c>
      <c r="C974" s="18" t="str">
        <f>Source!G442</f>
        <v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 до 5</v>
      </c>
      <c r="D974" s="23" t="str">
        <f>Source!H442</f>
        <v>1 кондиционер</v>
      </c>
      <c r="E974" s="22">
        <f>Source!I442</f>
        <v>17</v>
      </c>
      <c r="F974" s="25">
        <f>IF(Source!AK442&lt;&gt; 0, Source!AK442,Source!AL442 + Source!AM442 + Source!AO442)</f>
        <v>90.63</v>
      </c>
      <c r="G974" s="24"/>
      <c r="H974" s="26"/>
      <c r="I974" s="24" t="str">
        <f>Source!BO442</f>
        <v/>
      </c>
      <c r="J974" s="24"/>
      <c r="K974" s="26"/>
      <c r="L974" s="27"/>
      <c r="S974">
        <f>ROUND((Source!FX442/100)*((ROUND(Source!CT442*Source!I442/IF(Source!BA442&lt;&gt; 0, Source!BA442, 1), 2)+ROUND(Source!CS442*Source!I442/IF(Source!BS442&lt;&gt; 0, Source!BS442, 1), 2))), 2)</f>
        <v>801.17</v>
      </c>
      <c r="T974">
        <f>Source!X442</f>
        <v>677.91</v>
      </c>
      <c r="U974">
        <f>ROUND((Source!FY442/100)*((ROUND(Source!CT442*Source!I442/IF(Source!BA442&lt;&gt; 0, Source!BA442, 1), 2)+ROUND(Source!CS442*Source!I442/IF(Source!BS442&lt;&gt; 0, Source!BS442, 1), 2))), 2)</f>
        <v>493.03</v>
      </c>
      <c r="V974">
        <f>Source!Y442</f>
        <v>394.42</v>
      </c>
    </row>
    <row r="975" spans="1:32" ht="14.25">
      <c r="A975" s="20"/>
      <c r="B975" s="21"/>
      <c r="C975" s="18" t="s">
        <v>1284</v>
      </c>
      <c r="D975" s="23"/>
      <c r="E975" s="22"/>
      <c r="F975" s="25">
        <f>Source!AO442</f>
        <v>90.63</v>
      </c>
      <c r="G975" s="24" t="str">
        <f>Source!DG442</f>
        <v>)*0,8</v>
      </c>
      <c r="H975" s="26">
        <f>ROUND(Source!CT442*Source!I442/IF(Source!BA442&lt;&gt; 0, Source!BA442, 1), 2)</f>
        <v>1232.57</v>
      </c>
      <c r="I975" s="24"/>
      <c r="J975" s="24">
        <f>IF(Source!BA442&lt;&gt; 0, Source!BA442, 1)</f>
        <v>1</v>
      </c>
      <c r="K975" s="26">
        <f>Source!S442</f>
        <v>1232.57</v>
      </c>
      <c r="L975" s="27"/>
      <c r="R975">
        <f>H975</f>
        <v>1232.57</v>
      </c>
    </row>
    <row r="976" spans="1:32" ht="14.25">
      <c r="A976" s="20"/>
      <c r="B976" s="21"/>
      <c r="C976" s="18" t="s">
        <v>1287</v>
      </c>
      <c r="D976" s="23" t="s">
        <v>1288</v>
      </c>
      <c r="E976" s="22">
        <f>Source!BZ442</f>
        <v>65</v>
      </c>
      <c r="F976" s="28"/>
      <c r="G976" s="24"/>
      <c r="H976" s="26">
        <f>SUM(S974:S978)</f>
        <v>801.17</v>
      </c>
      <c r="I976" s="29" t="str">
        <f>CONCATENATE(Source!FX442, Source!FV442, "=")</f>
        <v>65*0,85=</v>
      </c>
      <c r="J976" s="18">
        <f>Source!AT442</f>
        <v>55</v>
      </c>
      <c r="K976" s="26">
        <f>SUM(T974:T978)</f>
        <v>677.91</v>
      </c>
      <c r="L976" s="27"/>
    </row>
    <row r="977" spans="1:26" ht="14.25">
      <c r="A977" s="20"/>
      <c r="B977" s="21"/>
      <c r="C977" s="18" t="s">
        <v>1289</v>
      </c>
      <c r="D977" s="23" t="s">
        <v>1288</v>
      </c>
      <c r="E977" s="22">
        <f>Source!CA442</f>
        <v>40</v>
      </c>
      <c r="F977" s="28"/>
      <c r="G977" s="24"/>
      <c r="H977" s="26">
        <f>SUM(U974:U978)</f>
        <v>493.03</v>
      </c>
      <c r="I977" s="29" t="str">
        <f>CONCATENATE(Source!FY442, Source!FW442, "=")</f>
        <v>40*0,8=</v>
      </c>
      <c r="J977" s="18">
        <f>Source!AU442</f>
        <v>32</v>
      </c>
      <c r="K977" s="26">
        <f>SUM(V974:V978)</f>
        <v>394.42</v>
      </c>
      <c r="L977" s="27"/>
    </row>
    <row r="978" spans="1:26" ht="14.25">
      <c r="A978" s="33"/>
      <c r="B978" s="34"/>
      <c r="C978" s="35" t="s">
        <v>1290</v>
      </c>
      <c r="D978" s="36" t="s">
        <v>1291</v>
      </c>
      <c r="E978" s="37">
        <f>Source!AQ442</f>
        <v>6.7</v>
      </c>
      <c r="F978" s="38"/>
      <c r="G978" s="39" t="str">
        <f>Source!DI442</f>
        <v>)*0,8</v>
      </c>
      <c r="H978" s="40"/>
      <c r="I978" s="39"/>
      <c r="J978" s="39"/>
      <c r="K978" s="40"/>
      <c r="L978" s="42">
        <f>Source!U442</f>
        <v>91.12</v>
      </c>
    </row>
    <row r="979" spans="1:26" ht="15">
      <c r="G979" s="51">
        <f>ROUND(Source!CQ442*Source!I442/IF(Source!BC442&lt;&gt; 0, Source!BC442, 1), 2)+ROUND(Source!CT442*Source!I442/IF(Source!BA442&lt;&gt; 0, Source!BA442, 1), 2)+ROUND(Source!CR442*Source!I442/IF(Source!BB442&lt;&gt; 0, Source!BB442, 1), 2)+SUM(H976:H978)</f>
        <v>2526.7699999999995</v>
      </c>
      <c r="H979" s="51"/>
      <c r="J979" s="51">
        <f>Source!O442+SUM(K976:K978)</f>
        <v>2304.8999999999996</v>
      </c>
      <c r="K979" s="51"/>
      <c r="L979" s="32">
        <f>Source!U442</f>
        <v>91.12</v>
      </c>
      <c r="O979" s="31">
        <f>G979</f>
        <v>2526.7699999999995</v>
      </c>
      <c r="P979" s="31">
        <f>J979</f>
        <v>2304.8999999999996</v>
      </c>
      <c r="Q979" s="31">
        <f>L979</f>
        <v>91.12</v>
      </c>
      <c r="W979">
        <f>IF(Source!BI442&lt;=1,G979, 0)</f>
        <v>0</v>
      </c>
      <c r="X979">
        <f>IF(Source!BI442=2,G979, 0)</f>
        <v>0</v>
      </c>
      <c r="Y979">
        <f>IF(Source!BI442=3,G979, 0)</f>
        <v>0</v>
      </c>
      <c r="Z979">
        <f>IF(Source!BI442=4,G979, 0)</f>
        <v>2526.7699999999995</v>
      </c>
    </row>
    <row r="980" spans="1:26" ht="28.5">
      <c r="A980" s="20" t="str">
        <f>Source!E443</f>
        <v>117</v>
      </c>
      <c r="B980" s="21" t="str">
        <f>Source!F443</f>
        <v>п03-02-042-3</v>
      </c>
      <c r="C980" s="18" t="str">
        <f>Source!G443</f>
        <v>Насос центробежный при подаче до 80 м3/ч</v>
      </c>
      <c r="D980" s="23" t="str">
        <f>Source!H443</f>
        <v>1 насос</v>
      </c>
      <c r="E980" s="22">
        <f>Source!I443</f>
        <v>1</v>
      </c>
      <c r="F980" s="25">
        <f>IF(Source!AK443&lt;&gt; 0, Source!AK443,Source!AL443 + Source!AM443 + Source!AO443)</f>
        <v>342.47</v>
      </c>
      <c r="G980" s="24"/>
      <c r="H980" s="26"/>
      <c r="I980" s="24" t="str">
        <f>Source!BO443</f>
        <v/>
      </c>
      <c r="J980" s="24"/>
      <c r="K980" s="26"/>
      <c r="L980" s="27"/>
      <c r="S980">
        <f>ROUND((Source!FX443/100)*((ROUND(Source!CT443*Source!I443/IF(Source!BA443&lt;&gt; 0, Source!BA443, 1), 2)+ROUND(Source!CS443*Source!I443/IF(Source!BS443&lt;&gt; 0, Source!BS443, 1), 2))), 2)</f>
        <v>178.09</v>
      </c>
      <c r="T980">
        <f>Source!X443</f>
        <v>150.69</v>
      </c>
      <c r="U980">
        <f>ROUND((Source!FY443/100)*((ROUND(Source!CT443*Source!I443/IF(Source!BA443&lt;&gt; 0, Source!BA443, 1), 2)+ROUND(Source!CS443*Source!I443/IF(Source!BS443&lt;&gt; 0, Source!BS443, 1), 2))), 2)</f>
        <v>109.59</v>
      </c>
      <c r="V980">
        <f>Source!Y443</f>
        <v>87.67</v>
      </c>
    </row>
    <row r="981" spans="1:26" ht="14.25">
      <c r="A981" s="20"/>
      <c r="B981" s="21"/>
      <c r="C981" s="18" t="s">
        <v>1284</v>
      </c>
      <c r="D981" s="23"/>
      <c r="E981" s="22"/>
      <c r="F981" s="25">
        <f>Source!AO443</f>
        <v>342.47</v>
      </c>
      <c r="G981" s="24" t="str">
        <f>Source!DG443</f>
        <v>)*0,8</v>
      </c>
      <c r="H981" s="26">
        <f>ROUND(Source!CT443*Source!I443/IF(Source!BA443&lt;&gt; 0, Source!BA443, 1), 2)</f>
        <v>273.98</v>
      </c>
      <c r="I981" s="24"/>
      <c r="J981" s="24">
        <f>IF(Source!BA443&lt;&gt; 0, Source!BA443, 1)</f>
        <v>1</v>
      </c>
      <c r="K981" s="26">
        <f>Source!S443</f>
        <v>273.98</v>
      </c>
      <c r="L981" s="27"/>
      <c r="R981">
        <f>H981</f>
        <v>273.98</v>
      </c>
    </row>
    <row r="982" spans="1:26" ht="14.25">
      <c r="A982" s="20"/>
      <c r="B982" s="21"/>
      <c r="C982" s="18" t="s">
        <v>1287</v>
      </c>
      <c r="D982" s="23" t="s">
        <v>1288</v>
      </c>
      <c r="E982" s="22">
        <f>Source!BZ443</f>
        <v>65</v>
      </c>
      <c r="F982" s="28"/>
      <c r="G982" s="24"/>
      <c r="H982" s="26">
        <f>SUM(S980:S984)</f>
        <v>178.09</v>
      </c>
      <c r="I982" s="29" t="str">
        <f>CONCATENATE(Source!FX443, Source!FV443, "=")</f>
        <v>65*0,85=</v>
      </c>
      <c r="J982" s="18">
        <f>Source!AT443</f>
        <v>55</v>
      </c>
      <c r="K982" s="26">
        <f>SUM(T980:T984)</f>
        <v>150.69</v>
      </c>
      <c r="L982" s="27"/>
    </row>
    <row r="983" spans="1:26" ht="14.25">
      <c r="A983" s="20"/>
      <c r="B983" s="21"/>
      <c r="C983" s="18" t="s">
        <v>1289</v>
      </c>
      <c r="D983" s="23" t="s">
        <v>1288</v>
      </c>
      <c r="E983" s="22">
        <f>Source!CA443</f>
        <v>40</v>
      </c>
      <c r="F983" s="28"/>
      <c r="G983" s="24"/>
      <c r="H983" s="26">
        <f>SUM(U980:U984)</f>
        <v>109.59</v>
      </c>
      <c r="I983" s="29" t="str">
        <f>CONCATENATE(Source!FY443, Source!FW443, "=")</f>
        <v>40*0,8=</v>
      </c>
      <c r="J983" s="18">
        <f>Source!AU443</f>
        <v>32</v>
      </c>
      <c r="K983" s="26">
        <f>SUM(V980:V984)</f>
        <v>87.67</v>
      </c>
      <c r="L983" s="27"/>
    </row>
    <row r="984" spans="1:26" ht="14.25">
      <c r="A984" s="33"/>
      <c r="B984" s="34"/>
      <c r="C984" s="35" t="s">
        <v>1290</v>
      </c>
      <c r="D984" s="36" t="s">
        <v>1291</v>
      </c>
      <c r="E984" s="37">
        <f>Source!AQ443</f>
        <v>26</v>
      </c>
      <c r="F984" s="38"/>
      <c r="G984" s="39" t="str">
        <f>Source!DI443</f>
        <v>)*0,8</v>
      </c>
      <c r="H984" s="40"/>
      <c r="I984" s="39"/>
      <c r="J984" s="39"/>
      <c r="K984" s="40"/>
      <c r="L984" s="42">
        <f>Source!U443</f>
        <v>20.8</v>
      </c>
    </row>
    <row r="985" spans="1:26" ht="15">
      <c r="G985" s="51">
        <f>ROUND(Source!CQ443*Source!I443/IF(Source!BC443&lt;&gt; 0, Source!BC443, 1), 2)+ROUND(Source!CT443*Source!I443/IF(Source!BA443&lt;&gt; 0, Source!BA443, 1), 2)+ROUND(Source!CR443*Source!I443/IF(Source!BB443&lt;&gt; 0, Source!BB443, 1), 2)+SUM(H982:H984)</f>
        <v>561.66000000000008</v>
      </c>
      <c r="H985" s="51"/>
      <c r="J985" s="51">
        <f>Source!O443+SUM(K982:K984)</f>
        <v>512.34</v>
      </c>
      <c r="K985" s="51"/>
      <c r="L985" s="32">
        <f>Source!U443</f>
        <v>20.8</v>
      </c>
      <c r="O985" s="31">
        <f>G985</f>
        <v>561.66000000000008</v>
      </c>
      <c r="P985" s="31">
        <f>J985</f>
        <v>512.34</v>
      </c>
      <c r="Q985" s="31">
        <f>L985</f>
        <v>20.8</v>
      </c>
      <c r="W985">
        <f>IF(Source!BI443&lt;=1,G985, 0)</f>
        <v>0</v>
      </c>
      <c r="X985">
        <f>IF(Source!BI443=2,G985, 0)</f>
        <v>0</v>
      </c>
      <c r="Y985">
        <f>IF(Source!BI443=3,G985, 0)</f>
        <v>0</v>
      </c>
      <c r="Z985">
        <f>IF(Source!BI443=4,G985, 0)</f>
        <v>561.66000000000008</v>
      </c>
    </row>
    <row r="986" spans="1:26" ht="71.25">
      <c r="A986" s="20" t="str">
        <f>Source!E444</f>
        <v>118</v>
      </c>
      <c r="B986" s="21" t="str">
        <f>Source!F444</f>
        <v>п03-02-088-4</v>
      </c>
      <c r="C986" s="18" t="str">
        <f>Source!G444</f>
        <v>Определение холодопроизводительности и регулирование температурного режима при холодоотдаче холодильной машины до 480 кВт (300000 ккал/ч)</v>
      </c>
      <c r="D986" s="23" t="str">
        <f>Source!H444</f>
        <v>1 холодильная машина</v>
      </c>
      <c r="E986" s="22">
        <f>Source!I444</f>
        <v>1</v>
      </c>
      <c r="F986" s="25">
        <f>IF(Source!AK444&lt;&gt; 0, Source!AK444,Source!AL444 + Source!AM444 + Source!AO444)</f>
        <v>4450.38</v>
      </c>
      <c r="G986" s="24"/>
      <c r="H986" s="26"/>
      <c r="I986" s="24" t="str">
        <f>Source!BO444</f>
        <v/>
      </c>
      <c r="J986" s="24"/>
      <c r="K986" s="26"/>
      <c r="L986" s="27"/>
      <c r="S986">
        <f>ROUND((Source!FX444/100)*((ROUND(Source!CT444*Source!I444/IF(Source!BA444&lt;&gt; 0, Source!BA444, 1), 2)+ROUND(Source!CS444*Source!I444/IF(Source!BS444&lt;&gt; 0, Source!BS444, 1), 2))), 2)</f>
        <v>2314.1999999999998</v>
      </c>
      <c r="T986">
        <f>Source!X444</f>
        <v>1958.17</v>
      </c>
      <c r="U986">
        <f>ROUND((Source!FY444/100)*((ROUND(Source!CT444*Source!I444/IF(Source!BA444&lt;&gt; 0, Source!BA444, 1), 2)+ROUND(Source!CS444*Source!I444/IF(Source!BS444&lt;&gt; 0, Source!BS444, 1), 2))), 2)</f>
        <v>1424.12</v>
      </c>
      <c r="V986">
        <f>Source!Y444</f>
        <v>1139.3</v>
      </c>
    </row>
    <row r="987" spans="1:26" ht="14.25">
      <c r="A987" s="20"/>
      <c r="B987" s="21"/>
      <c r="C987" s="18" t="s">
        <v>1284</v>
      </c>
      <c r="D987" s="23"/>
      <c r="E987" s="22"/>
      <c r="F987" s="25">
        <f>Source!AO444</f>
        <v>4450.38</v>
      </c>
      <c r="G987" s="24" t="str">
        <f>Source!DG444</f>
        <v>)*0,8</v>
      </c>
      <c r="H987" s="26">
        <f>ROUND(Source!CT444*Source!I444/IF(Source!BA444&lt;&gt; 0, Source!BA444, 1), 2)</f>
        <v>3560.3</v>
      </c>
      <c r="I987" s="24"/>
      <c r="J987" s="24">
        <f>IF(Source!BA444&lt;&gt; 0, Source!BA444, 1)</f>
        <v>1</v>
      </c>
      <c r="K987" s="26">
        <f>Source!S444</f>
        <v>3560.3</v>
      </c>
      <c r="L987" s="27"/>
      <c r="R987">
        <f>H987</f>
        <v>3560.3</v>
      </c>
    </row>
    <row r="988" spans="1:26" ht="14.25">
      <c r="A988" s="20"/>
      <c r="B988" s="21"/>
      <c r="C988" s="18" t="s">
        <v>1287</v>
      </c>
      <c r="D988" s="23" t="s">
        <v>1288</v>
      </c>
      <c r="E988" s="22">
        <f>Source!BZ444</f>
        <v>65</v>
      </c>
      <c r="F988" s="28"/>
      <c r="G988" s="24"/>
      <c r="H988" s="26">
        <f>SUM(S986:S990)</f>
        <v>2314.1999999999998</v>
      </c>
      <c r="I988" s="29" t="str">
        <f>CONCATENATE(Source!FX444, Source!FV444, "=")</f>
        <v>65*0,85=</v>
      </c>
      <c r="J988" s="18">
        <f>Source!AT444</f>
        <v>55</v>
      </c>
      <c r="K988" s="26">
        <f>SUM(T986:T990)</f>
        <v>1958.17</v>
      </c>
      <c r="L988" s="27"/>
    </row>
    <row r="989" spans="1:26" ht="14.25">
      <c r="A989" s="20"/>
      <c r="B989" s="21"/>
      <c r="C989" s="18" t="s">
        <v>1289</v>
      </c>
      <c r="D989" s="23" t="s">
        <v>1288</v>
      </c>
      <c r="E989" s="22">
        <f>Source!CA444</f>
        <v>40</v>
      </c>
      <c r="F989" s="28"/>
      <c r="G989" s="24"/>
      <c r="H989" s="26">
        <f>SUM(U986:U990)</f>
        <v>1424.12</v>
      </c>
      <c r="I989" s="29" t="str">
        <f>CONCATENATE(Source!FY444, Source!FW444, "=")</f>
        <v>40*0,8=</v>
      </c>
      <c r="J989" s="18">
        <f>Source!AU444</f>
        <v>32</v>
      </c>
      <c r="K989" s="26">
        <f>SUM(V986:V990)</f>
        <v>1139.3</v>
      </c>
      <c r="L989" s="27"/>
    </row>
    <row r="990" spans="1:26" ht="14.25">
      <c r="A990" s="33"/>
      <c r="B990" s="34"/>
      <c r="C990" s="35" t="s">
        <v>1290</v>
      </c>
      <c r="D990" s="36" t="s">
        <v>1291</v>
      </c>
      <c r="E990" s="37">
        <f>Source!AQ444</f>
        <v>329</v>
      </c>
      <c r="F990" s="38"/>
      <c r="G990" s="39" t="str">
        <f>Source!DI444</f>
        <v>)*0,8</v>
      </c>
      <c r="H990" s="40"/>
      <c r="I990" s="39"/>
      <c r="J990" s="39"/>
      <c r="K990" s="40"/>
      <c r="L990" s="42">
        <f>Source!U444</f>
        <v>263.2</v>
      </c>
    </row>
    <row r="991" spans="1:26" ht="15">
      <c r="G991" s="51">
        <f>ROUND(Source!CQ444*Source!I444/IF(Source!BC444&lt;&gt; 0, Source!BC444, 1), 2)+ROUND(Source!CT444*Source!I444/IF(Source!BA444&lt;&gt; 0, Source!BA444, 1), 2)+ROUND(Source!CR444*Source!I444/IF(Source!BB444&lt;&gt; 0, Source!BB444, 1), 2)+SUM(H988:H990)</f>
        <v>7298.62</v>
      </c>
      <c r="H991" s="51"/>
      <c r="J991" s="51">
        <f>Source!O444+SUM(K988:K990)</f>
        <v>6657.77</v>
      </c>
      <c r="K991" s="51"/>
      <c r="L991" s="32">
        <f>Source!U444</f>
        <v>263.2</v>
      </c>
      <c r="O991" s="31">
        <f>G991</f>
        <v>7298.62</v>
      </c>
      <c r="P991" s="31">
        <f>J991</f>
        <v>6657.77</v>
      </c>
      <c r="Q991" s="31">
        <f>L991</f>
        <v>263.2</v>
      </c>
      <c r="W991">
        <f>IF(Source!BI444&lt;=1,G991, 0)</f>
        <v>0</v>
      </c>
      <c r="X991">
        <f>IF(Source!BI444=2,G991, 0)</f>
        <v>0</v>
      </c>
      <c r="Y991">
        <f>IF(Source!BI444=3,G991, 0)</f>
        <v>0</v>
      </c>
      <c r="Z991">
        <f>IF(Source!BI444=4,G991, 0)</f>
        <v>7298.62</v>
      </c>
    </row>
    <row r="992" spans="1:26" ht="57">
      <c r="A992" s="20" t="str">
        <f>Source!E445</f>
        <v>119</v>
      </c>
      <c r="B992" s="21" t="str">
        <f>Source!F445</f>
        <v>п03-01-022-4</v>
      </c>
      <c r="C992" s="18" t="str">
        <f>Source!G445</f>
        <v>Сеть систем вентиляции и кондиционирования воздуха при количестве сечений до 20</v>
      </c>
      <c r="D992" s="23" t="str">
        <f>Source!H445</f>
        <v>1 вентиляционная сеть</v>
      </c>
      <c r="E992" s="22">
        <f>Source!I445</f>
        <v>17</v>
      </c>
      <c r="F992" s="25">
        <f>IF(Source!AK445&lt;&gt; 0, Source!AK445,Source!AL445 + Source!AM445 + Source!AO445)</f>
        <v>351.7</v>
      </c>
      <c r="G992" s="24"/>
      <c r="H992" s="26"/>
      <c r="I992" s="24" t="str">
        <f>Source!BO445</f>
        <v/>
      </c>
      <c r="J992" s="24"/>
      <c r="K992" s="26"/>
      <c r="L992" s="27"/>
      <c r="S992">
        <f>ROUND((Source!FX445/100)*((ROUND(Source!CT445*Source!I445/IF(Source!BA445&lt;&gt; 0, Source!BA445, 1), 2)+ROUND(Source!CS445*Source!I445/IF(Source!BS445&lt;&gt; 0, Source!BS445, 1), 2))), 2)</f>
        <v>3109.03</v>
      </c>
      <c r="T992">
        <f>Source!X445</f>
        <v>2630.72</v>
      </c>
      <c r="U992">
        <f>ROUND((Source!FY445/100)*((ROUND(Source!CT445*Source!I445/IF(Source!BA445&lt;&gt; 0, Source!BA445, 1), 2)+ROUND(Source!CS445*Source!I445/IF(Source!BS445&lt;&gt; 0, Source!BS445, 1), 2))), 2)</f>
        <v>1913.25</v>
      </c>
      <c r="V992">
        <f>Source!Y445</f>
        <v>1530.6</v>
      </c>
    </row>
    <row r="993" spans="1:26" ht="14.25">
      <c r="A993" s="20"/>
      <c r="B993" s="21"/>
      <c r="C993" s="18" t="s">
        <v>1284</v>
      </c>
      <c r="D993" s="23"/>
      <c r="E993" s="22"/>
      <c r="F993" s="25">
        <f>Source!AO445</f>
        <v>351.7</v>
      </c>
      <c r="G993" s="24" t="str">
        <f>Source!DG445</f>
        <v>)*0,8</v>
      </c>
      <c r="H993" s="26">
        <f>ROUND(Source!CT445*Source!I445/IF(Source!BA445&lt;&gt; 0, Source!BA445, 1), 2)</f>
        <v>4783.12</v>
      </c>
      <c r="I993" s="24"/>
      <c r="J993" s="24">
        <f>IF(Source!BA445&lt;&gt; 0, Source!BA445, 1)</f>
        <v>1</v>
      </c>
      <c r="K993" s="26">
        <f>Source!S445</f>
        <v>4783.12</v>
      </c>
      <c r="L993" s="27"/>
      <c r="R993">
        <f>H993</f>
        <v>4783.12</v>
      </c>
    </row>
    <row r="994" spans="1:26" ht="14.25">
      <c r="A994" s="20"/>
      <c r="B994" s="21"/>
      <c r="C994" s="18" t="s">
        <v>1287</v>
      </c>
      <c r="D994" s="23" t="s">
        <v>1288</v>
      </c>
      <c r="E994" s="22">
        <f>Source!BZ445</f>
        <v>65</v>
      </c>
      <c r="F994" s="28"/>
      <c r="G994" s="24"/>
      <c r="H994" s="26">
        <f>SUM(S992:S996)</f>
        <v>3109.03</v>
      </c>
      <c r="I994" s="29" t="str">
        <f>CONCATENATE(Source!FX445, Source!FV445, "=")</f>
        <v>65*0,85=</v>
      </c>
      <c r="J994" s="18">
        <f>Source!AT445</f>
        <v>55</v>
      </c>
      <c r="K994" s="26">
        <f>SUM(T992:T996)</f>
        <v>2630.72</v>
      </c>
      <c r="L994" s="27"/>
    </row>
    <row r="995" spans="1:26" ht="14.25">
      <c r="A995" s="20"/>
      <c r="B995" s="21"/>
      <c r="C995" s="18" t="s">
        <v>1289</v>
      </c>
      <c r="D995" s="23" t="s">
        <v>1288</v>
      </c>
      <c r="E995" s="22">
        <f>Source!CA445</f>
        <v>40</v>
      </c>
      <c r="F995" s="28"/>
      <c r="G995" s="24"/>
      <c r="H995" s="26">
        <f>SUM(U992:U996)</f>
        <v>1913.25</v>
      </c>
      <c r="I995" s="29" t="str">
        <f>CONCATENATE(Source!FY445, Source!FW445, "=")</f>
        <v>40*0,8=</v>
      </c>
      <c r="J995" s="18">
        <f>Source!AU445</f>
        <v>32</v>
      </c>
      <c r="K995" s="26">
        <f>SUM(V992:V996)</f>
        <v>1530.6</v>
      </c>
      <c r="L995" s="27"/>
    </row>
    <row r="996" spans="1:26" ht="14.25">
      <c r="A996" s="33"/>
      <c r="B996" s="34"/>
      <c r="C996" s="35" t="s">
        <v>1290</v>
      </c>
      <c r="D996" s="36" t="s">
        <v>1291</v>
      </c>
      <c r="E996" s="37">
        <f>Source!AQ445</f>
        <v>26</v>
      </c>
      <c r="F996" s="38"/>
      <c r="G996" s="39" t="str">
        <f>Source!DI445</f>
        <v>)*0,8</v>
      </c>
      <c r="H996" s="40"/>
      <c r="I996" s="39"/>
      <c r="J996" s="39"/>
      <c r="K996" s="40"/>
      <c r="L996" s="42">
        <f>Source!U445</f>
        <v>353.6</v>
      </c>
    </row>
    <row r="997" spans="1:26" ht="15">
      <c r="G997" s="51">
        <f>ROUND(Source!CQ445*Source!I445/IF(Source!BC445&lt;&gt; 0, Source!BC445, 1), 2)+ROUND(Source!CT445*Source!I445/IF(Source!BA445&lt;&gt; 0, Source!BA445, 1), 2)+ROUND(Source!CR445*Source!I445/IF(Source!BB445&lt;&gt; 0, Source!BB445, 1), 2)+SUM(H994:H996)</f>
        <v>9805.4000000000015</v>
      </c>
      <c r="H997" s="51"/>
      <c r="J997" s="51">
        <f>Source!O445+SUM(K994:K996)</f>
        <v>8944.4399999999987</v>
      </c>
      <c r="K997" s="51"/>
      <c r="L997" s="32">
        <f>Source!U445</f>
        <v>353.6</v>
      </c>
      <c r="O997" s="31">
        <f>G997</f>
        <v>9805.4000000000015</v>
      </c>
      <c r="P997" s="31">
        <f>J997</f>
        <v>8944.4399999999987</v>
      </c>
      <c r="Q997" s="31">
        <f>L997</f>
        <v>353.6</v>
      </c>
      <c r="W997">
        <f>IF(Source!BI445&lt;=1,G997, 0)</f>
        <v>0</v>
      </c>
      <c r="X997">
        <f>IF(Source!BI445=2,G997, 0)</f>
        <v>0</v>
      </c>
      <c r="Y997">
        <f>IF(Source!BI445=3,G997, 0)</f>
        <v>0</v>
      </c>
      <c r="Z997">
        <f>IF(Source!BI445=4,G997, 0)</f>
        <v>9805.4000000000015</v>
      </c>
    </row>
    <row r="998" spans="1:26" ht="85.5">
      <c r="A998" s="20" t="str">
        <f>Source!E446</f>
        <v>120</v>
      </c>
      <c r="B998" s="21" t="str">
        <f>Source!F446</f>
        <v>п03-01-045-3</v>
      </c>
      <c r="C998" s="18" t="str">
        <f>Source!G446</f>
        <v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 до 20</v>
      </c>
      <c r="D998" s="23" t="str">
        <f>Source!H446</f>
        <v>1 помещение</v>
      </c>
      <c r="E998" s="22">
        <f>Source!I446</f>
        <v>17</v>
      </c>
      <c r="F998" s="25">
        <f>IF(Source!AK446&lt;&gt; 0, Source!AK446,Source!AL446 + Source!AM446 + Source!AO446)</f>
        <v>75.75</v>
      </c>
      <c r="G998" s="24"/>
      <c r="H998" s="26"/>
      <c r="I998" s="24" t="str">
        <f>Source!BO446</f>
        <v/>
      </c>
      <c r="J998" s="24"/>
      <c r="K998" s="26"/>
      <c r="L998" s="27"/>
      <c r="S998">
        <f>ROUND((Source!FX446/100)*((ROUND(Source!CT446*Source!I446/IF(Source!BA446&lt;&gt; 0, Source!BA446, 1), 2)+ROUND(Source!CS446*Source!I446/IF(Source!BS446&lt;&gt; 0, Source!BS446, 1), 2))), 2)</f>
        <v>669.63</v>
      </c>
      <c r="T998">
        <f>Source!X446</f>
        <v>566.61</v>
      </c>
      <c r="U998">
        <f>ROUND((Source!FY446/100)*((ROUND(Source!CT446*Source!I446/IF(Source!BA446&lt;&gt; 0, Source!BA446, 1), 2)+ROUND(Source!CS446*Source!I446/IF(Source!BS446&lt;&gt; 0, Source!BS446, 1), 2))), 2)</f>
        <v>412.08</v>
      </c>
      <c r="V998">
        <f>Source!Y446</f>
        <v>329.66</v>
      </c>
    </row>
    <row r="999" spans="1:26" ht="14.25">
      <c r="A999" s="20"/>
      <c r="B999" s="21"/>
      <c r="C999" s="18" t="s">
        <v>1284</v>
      </c>
      <c r="D999" s="23"/>
      <c r="E999" s="22"/>
      <c r="F999" s="25">
        <f>Source!AO446</f>
        <v>75.75</v>
      </c>
      <c r="G999" s="24" t="str">
        <f>Source!DG446</f>
        <v>)*0,8</v>
      </c>
      <c r="H999" s="26">
        <f>ROUND(Source!CT446*Source!I446/IF(Source!BA446&lt;&gt; 0, Source!BA446, 1), 2)</f>
        <v>1030.2</v>
      </c>
      <c r="I999" s="24"/>
      <c r="J999" s="24">
        <f>IF(Source!BA446&lt;&gt; 0, Source!BA446, 1)</f>
        <v>1</v>
      </c>
      <c r="K999" s="26">
        <f>Source!S446</f>
        <v>1030.2</v>
      </c>
      <c r="L999" s="27"/>
      <c r="R999">
        <f>H999</f>
        <v>1030.2</v>
      </c>
    </row>
    <row r="1000" spans="1:26" ht="14.25">
      <c r="A1000" s="20"/>
      <c r="B1000" s="21"/>
      <c r="C1000" s="18" t="s">
        <v>1287</v>
      </c>
      <c r="D1000" s="23" t="s">
        <v>1288</v>
      </c>
      <c r="E1000" s="22">
        <f>Source!BZ446</f>
        <v>65</v>
      </c>
      <c r="F1000" s="28"/>
      <c r="G1000" s="24"/>
      <c r="H1000" s="26">
        <f>SUM(S998:S1002)</f>
        <v>669.63</v>
      </c>
      <c r="I1000" s="29" t="str">
        <f>CONCATENATE(Source!FX446, Source!FV446, "=")</f>
        <v>65*0,85=</v>
      </c>
      <c r="J1000" s="18">
        <f>Source!AT446</f>
        <v>55</v>
      </c>
      <c r="K1000" s="26">
        <f>SUM(T998:T1002)</f>
        <v>566.61</v>
      </c>
      <c r="L1000" s="27"/>
    </row>
    <row r="1001" spans="1:26" ht="14.25">
      <c r="A1001" s="20"/>
      <c r="B1001" s="21"/>
      <c r="C1001" s="18" t="s">
        <v>1289</v>
      </c>
      <c r="D1001" s="23" t="s">
        <v>1288</v>
      </c>
      <c r="E1001" s="22">
        <f>Source!CA446</f>
        <v>40</v>
      </c>
      <c r="F1001" s="28"/>
      <c r="G1001" s="24"/>
      <c r="H1001" s="26">
        <f>SUM(U998:U1002)</f>
        <v>412.08</v>
      </c>
      <c r="I1001" s="29" t="str">
        <f>CONCATENATE(Source!FY446, Source!FW446, "=")</f>
        <v>40*0,8=</v>
      </c>
      <c r="J1001" s="18">
        <f>Source!AU446</f>
        <v>32</v>
      </c>
      <c r="K1001" s="26">
        <f>SUM(V998:V1002)</f>
        <v>329.66</v>
      </c>
      <c r="L1001" s="27"/>
    </row>
    <row r="1002" spans="1:26" ht="14.25">
      <c r="A1002" s="33"/>
      <c r="B1002" s="34"/>
      <c r="C1002" s="35" t="s">
        <v>1290</v>
      </c>
      <c r="D1002" s="36" t="s">
        <v>1291</v>
      </c>
      <c r="E1002" s="37">
        <f>Source!AQ446</f>
        <v>5.6</v>
      </c>
      <c r="F1002" s="38"/>
      <c r="G1002" s="39" t="str">
        <f>Source!DI446</f>
        <v>)*0,8</v>
      </c>
      <c r="H1002" s="40"/>
      <c r="I1002" s="39"/>
      <c r="J1002" s="39"/>
      <c r="K1002" s="40"/>
      <c r="L1002" s="42">
        <f>Source!U446</f>
        <v>76.16</v>
      </c>
    </row>
    <row r="1003" spans="1:26" ht="15">
      <c r="G1003" s="51">
        <f>ROUND(Source!CQ446*Source!I446/IF(Source!BC446&lt;&gt; 0, Source!BC446, 1), 2)+ROUND(Source!CT446*Source!I446/IF(Source!BA446&lt;&gt; 0, Source!BA446, 1), 2)+ROUND(Source!CR446*Source!I446/IF(Source!BB446&lt;&gt; 0, Source!BB446, 1), 2)+SUM(H1000:H1002)</f>
        <v>2111.91</v>
      </c>
      <c r="H1003" s="51"/>
      <c r="J1003" s="51">
        <f>Source!O446+SUM(K1000:K1002)</f>
        <v>1926.47</v>
      </c>
      <c r="K1003" s="51"/>
      <c r="L1003" s="32">
        <f>Source!U446</f>
        <v>76.16</v>
      </c>
      <c r="O1003" s="31">
        <f>G1003</f>
        <v>2111.91</v>
      </c>
      <c r="P1003" s="31">
        <f>J1003</f>
        <v>1926.47</v>
      </c>
      <c r="Q1003" s="31">
        <f>L1003</f>
        <v>76.16</v>
      </c>
      <c r="W1003">
        <f>IF(Source!BI446&lt;=1,G1003, 0)</f>
        <v>0</v>
      </c>
      <c r="X1003">
        <f>IF(Source!BI446=2,G1003, 0)</f>
        <v>0</v>
      </c>
      <c r="Y1003">
        <f>IF(Source!BI446=3,G1003, 0)</f>
        <v>0</v>
      </c>
      <c r="Z1003">
        <f>IF(Source!BI446=4,G1003, 0)</f>
        <v>2111.91</v>
      </c>
    </row>
    <row r="1004" spans="1:26" ht="99.75">
      <c r="A1004" s="20" t="str">
        <f>Source!E447</f>
        <v>121</v>
      </c>
      <c r="B1004" s="21" t="str">
        <f>Source!F447</f>
        <v>п03-01-041-17</v>
      </c>
      <c r="C1004" s="18" t="str">
        <f>Source!G447</f>
        <v>Определение потерь (подсосов) воздуха в вентиляционной сети переносным вентилятором при суммарной длине воздуховода свыше 90 м, площадь сечения воздуховода в месте присоединения переносного вентилятора до 0,5 м2</v>
      </c>
      <c r="D1004" s="23" t="str">
        <f>Source!H447</f>
        <v>1 участок вентиляционной сети</v>
      </c>
      <c r="E1004" s="22">
        <f>Source!I447</f>
        <v>17</v>
      </c>
      <c r="F1004" s="25">
        <f>IF(Source!AK447&lt;&gt; 0, Source!AK447,Source!AL447 + Source!AM447 + Source!AO447)</f>
        <v>935.21</v>
      </c>
      <c r="G1004" s="24"/>
      <c r="H1004" s="26"/>
      <c r="I1004" s="24" t="str">
        <f>Source!BO447</f>
        <v/>
      </c>
      <c r="J1004" s="24"/>
      <c r="K1004" s="26"/>
      <c r="L1004" s="27"/>
      <c r="S1004">
        <f>ROUND((Source!FX447/100)*((ROUND(Source!CT447*Source!I447/IF(Source!BA447&lt;&gt; 0, Source!BA447, 1), 2)+ROUND(Source!CS447*Source!I447/IF(Source!BS447&lt;&gt; 0, Source!BS447, 1), 2))), 2)</f>
        <v>8267.26</v>
      </c>
      <c r="T1004">
        <f>Source!X447</f>
        <v>6995.37</v>
      </c>
      <c r="U1004">
        <f>ROUND((Source!FY447/100)*((ROUND(Source!CT447*Source!I447/IF(Source!BA447&lt;&gt; 0, Source!BA447, 1), 2)+ROUND(Source!CS447*Source!I447/IF(Source!BS447&lt;&gt; 0, Source!BS447, 1), 2))), 2)</f>
        <v>5087.54</v>
      </c>
      <c r="V1004">
        <f>Source!Y447</f>
        <v>4070.04</v>
      </c>
    </row>
    <row r="1005" spans="1:26" ht="14.25">
      <c r="A1005" s="20"/>
      <c r="B1005" s="21"/>
      <c r="C1005" s="18" t="s">
        <v>1284</v>
      </c>
      <c r="D1005" s="23"/>
      <c r="E1005" s="22"/>
      <c r="F1005" s="25">
        <f>Source!AO447</f>
        <v>935.21</v>
      </c>
      <c r="G1005" s="24" t="str">
        <f>Source!DG447</f>
        <v>)*0,8</v>
      </c>
      <c r="H1005" s="26">
        <f>ROUND(Source!CT447*Source!I447/IF(Source!BA447&lt;&gt; 0, Source!BA447, 1), 2)</f>
        <v>12718.86</v>
      </c>
      <c r="I1005" s="24"/>
      <c r="J1005" s="24">
        <f>IF(Source!BA447&lt;&gt; 0, Source!BA447, 1)</f>
        <v>1</v>
      </c>
      <c r="K1005" s="26">
        <f>Source!S447</f>
        <v>12718.86</v>
      </c>
      <c r="L1005" s="27"/>
      <c r="R1005">
        <f>H1005</f>
        <v>12718.86</v>
      </c>
    </row>
    <row r="1006" spans="1:26" ht="14.25">
      <c r="A1006" s="20"/>
      <c r="B1006" s="21"/>
      <c r="C1006" s="18" t="s">
        <v>1287</v>
      </c>
      <c r="D1006" s="23" t="s">
        <v>1288</v>
      </c>
      <c r="E1006" s="22">
        <f>Source!BZ447</f>
        <v>65</v>
      </c>
      <c r="F1006" s="28"/>
      <c r="G1006" s="24"/>
      <c r="H1006" s="26">
        <f>SUM(S1004:S1008)</f>
        <v>8267.26</v>
      </c>
      <c r="I1006" s="29" t="str">
        <f>CONCATENATE(Source!FX447, Source!FV447, "=")</f>
        <v>65*0,85=</v>
      </c>
      <c r="J1006" s="18">
        <f>Source!AT447</f>
        <v>55</v>
      </c>
      <c r="K1006" s="26">
        <f>SUM(T1004:T1008)</f>
        <v>6995.37</v>
      </c>
      <c r="L1006" s="27"/>
    </row>
    <row r="1007" spans="1:26" ht="14.25">
      <c r="A1007" s="20"/>
      <c r="B1007" s="21"/>
      <c r="C1007" s="18" t="s">
        <v>1289</v>
      </c>
      <c r="D1007" s="23" t="s">
        <v>1288</v>
      </c>
      <c r="E1007" s="22">
        <f>Source!CA447</f>
        <v>40</v>
      </c>
      <c r="F1007" s="28"/>
      <c r="G1007" s="24"/>
      <c r="H1007" s="26">
        <f>SUM(U1004:U1008)</f>
        <v>5087.54</v>
      </c>
      <c r="I1007" s="29" t="str">
        <f>CONCATENATE(Source!FY447, Source!FW447, "=")</f>
        <v>40*0,8=</v>
      </c>
      <c r="J1007" s="18">
        <f>Source!AU447</f>
        <v>32</v>
      </c>
      <c r="K1007" s="26">
        <f>SUM(V1004:V1008)</f>
        <v>4070.04</v>
      </c>
      <c r="L1007" s="27"/>
    </row>
    <row r="1008" spans="1:26" ht="14.25">
      <c r="A1008" s="33"/>
      <c r="B1008" s="34"/>
      <c r="C1008" s="35" t="s">
        <v>1290</v>
      </c>
      <c r="D1008" s="36" t="s">
        <v>1291</v>
      </c>
      <c r="E1008" s="37">
        <f>Source!AQ447</f>
        <v>71</v>
      </c>
      <c r="F1008" s="38"/>
      <c r="G1008" s="39" t="str">
        <f>Source!DI447</f>
        <v>)*0,8</v>
      </c>
      <c r="H1008" s="40"/>
      <c r="I1008" s="39"/>
      <c r="J1008" s="39"/>
      <c r="K1008" s="40"/>
      <c r="L1008" s="42">
        <f>Source!U447</f>
        <v>965.6</v>
      </c>
    </row>
    <row r="1009" spans="1:32" ht="15">
      <c r="G1009" s="51">
        <f>ROUND(Source!CQ447*Source!I447/IF(Source!BC447&lt;&gt; 0, Source!BC447, 1), 2)+ROUND(Source!CT447*Source!I447/IF(Source!BA447&lt;&gt; 0, Source!BA447, 1), 2)+ROUND(Source!CR447*Source!I447/IF(Source!BB447&lt;&gt; 0, Source!BB447, 1), 2)+SUM(H1006:H1008)</f>
        <v>26073.66</v>
      </c>
      <c r="H1009" s="51"/>
      <c r="J1009" s="51">
        <f>Source!O447+SUM(K1006:K1008)</f>
        <v>23784.27</v>
      </c>
      <c r="K1009" s="51"/>
      <c r="L1009" s="32">
        <f>Source!U447</f>
        <v>965.6</v>
      </c>
      <c r="O1009" s="31">
        <f>G1009</f>
        <v>26073.66</v>
      </c>
      <c r="P1009" s="31">
        <f>J1009</f>
        <v>23784.27</v>
      </c>
      <c r="Q1009" s="31">
        <f>L1009</f>
        <v>965.6</v>
      </c>
      <c r="W1009">
        <f>IF(Source!BI447&lt;=1,G1009, 0)</f>
        <v>0</v>
      </c>
      <c r="X1009">
        <f>IF(Source!BI447=2,G1009, 0)</f>
        <v>0</v>
      </c>
      <c r="Y1009">
        <f>IF(Source!BI447=3,G1009, 0)</f>
        <v>0</v>
      </c>
      <c r="Z1009">
        <f>IF(Source!BI447=4,G1009, 0)</f>
        <v>26073.66</v>
      </c>
    </row>
    <row r="1011" spans="1:32" ht="15">
      <c r="A1011" s="52" t="str">
        <f>CONCATENATE("Итого по подразделу: ", Source!G449)</f>
        <v>Итого по подразделу: Строение 1</v>
      </c>
      <c r="B1011" s="52"/>
      <c r="C1011" s="52"/>
      <c r="D1011" s="52"/>
      <c r="E1011" s="52"/>
      <c r="F1011" s="52"/>
      <c r="G1011" s="51">
        <f>SUM(O967:O1010)</f>
        <v>63044.69</v>
      </c>
      <c r="H1011" s="53"/>
      <c r="I1011" s="43"/>
      <c r="J1011" s="51">
        <f>SUM(P967:P1010)</f>
        <v>57509.05</v>
      </c>
      <c r="K1011" s="53"/>
      <c r="L1011" s="32">
        <f>SUM(Q967:Q1010)</f>
        <v>2307.2800000000002</v>
      </c>
      <c r="AF1011" s="44" t="str">
        <f>CONCATENATE("Итого по подразделу: ", Source!G449)</f>
        <v>Итого по подразделу: Строение 1</v>
      </c>
    </row>
    <row r="1014" spans="1:32" ht="16.5">
      <c r="A1014" s="54" t="str">
        <f>CONCATENATE("Подраздел: ", Source!G470)</f>
        <v>Подраздел: Строение 2</v>
      </c>
      <c r="B1014" s="54"/>
      <c r="C1014" s="54"/>
      <c r="D1014" s="54"/>
      <c r="E1014" s="54"/>
      <c r="F1014" s="54"/>
      <c r="G1014" s="54"/>
      <c r="H1014" s="54"/>
      <c r="I1014" s="54"/>
      <c r="J1014" s="54"/>
      <c r="K1014" s="54"/>
      <c r="L1014" s="54"/>
      <c r="AE1014" s="19" t="str">
        <f>CONCATENATE("Подраздел: ", Source!G470)</f>
        <v>Подраздел: Строение 2</v>
      </c>
    </row>
    <row r="1015" spans="1:32" ht="99.75">
      <c r="A1015" s="20" t="str">
        <f>Source!E474</f>
        <v>122</v>
      </c>
      <c r="B1015" s="21" t="str">
        <f>Source!F474</f>
        <v>п06-01-017-6</v>
      </c>
      <c r="C1015" s="18" t="str">
        <f>Source!G474</f>
        <v>Холодильная установка насосно-циркуляционная для непосредственного охлаждения с одним одноступенчатым компрессором, холодопроизводительность до 465 кВт (400 тыс. ккал/ч)</v>
      </c>
      <c r="D1015" s="23" t="str">
        <f>Source!H474</f>
        <v>1 установка</v>
      </c>
      <c r="E1015" s="22">
        <f>Source!I474</f>
        <v>1</v>
      </c>
      <c r="F1015" s="25">
        <f>IF(Source!AK474&lt;&gt; 0, Source!AK474,Source!AL474 + Source!AM474 + Source!AO474)</f>
        <v>8943.09</v>
      </c>
      <c r="G1015" s="24"/>
      <c r="H1015" s="26"/>
      <c r="I1015" s="24" t="str">
        <f>Source!BO474</f>
        <v/>
      </c>
      <c r="J1015" s="24"/>
      <c r="K1015" s="26"/>
      <c r="L1015" s="27"/>
      <c r="S1015">
        <f>ROUND((Source!FX474/100)*((ROUND(Source!CT474*Source!I474/IF(Source!BA474&lt;&gt; 0, Source!BA474, 1), 2)+ROUND(Source!CS474*Source!I474/IF(Source!BS474&lt;&gt; 0, Source!BS474, 1), 2))), 2)</f>
        <v>4650.41</v>
      </c>
      <c r="T1015">
        <f>Source!X474</f>
        <v>3934.96</v>
      </c>
      <c r="U1015">
        <f>ROUND((Source!FY474/100)*((ROUND(Source!CT474*Source!I474/IF(Source!BA474&lt;&gt; 0, Source!BA474, 1), 2)+ROUND(Source!CS474*Source!I474/IF(Source!BS474&lt;&gt; 0, Source!BS474, 1), 2))), 2)</f>
        <v>2861.79</v>
      </c>
      <c r="V1015">
        <f>Source!Y474</f>
        <v>2289.4299999999998</v>
      </c>
    </row>
    <row r="1016" spans="1:32" ht="14.25">
      <c r="A1016" s="20"/>
      <c r="B1016" s="21"/>
      <c r="C1016" s="18" t="s">
        <v>1284</v>
      </c>
      <c r="D1016" s="23"/>
      <c r="E1016" s="22"/>
      <c r="F1016" s="25">
        <f>Source!AO474</f>
        <v>8943.09</v>
      </c>
      <c r="G1016" s="24" t="str">
        <f>Source!DG474</f>
        <v>)*0,8</v>
      </c>
      <c r="H1016" s="26">
        <f>ROUND(Source!CT474*Source!I474/IF(Source!BA474&lt;&gt; 0, Source!BA474, 1), 2)</f>
        <v>7154.47</v>
      </c>
      <c r="I1016" s="24"/>
      <c r="J1016" s="24">
        <f>IF(Source!BA474&lt;&gt; 0, Source!BA474, 1)</f>
        <v>1</v>
      </c>
      <c r="K1016" s="26">
        <f>Source!S474</f>
        <v>7154.47</v>
      </c>
      <c r="L1016" s="27"/>
      <c r="R1016">
        <f>H1016</f>
        <v>7154.47</v>
      </c>
    </row>
    <row r="1017" spans="1:32" ht="14.25">
      <c r="A1017" s="20"/>
      <c r="B1017" s="21"/>
      <c r="C1017" s="18" t="s">
        <v>1287</v>
      </c>
      <c r="D1017" s="23" t="s">
        <v>1288</v>
      </c>
      <c r="E1017" s="22">
        <f>Source!BZ474</f>
        <v>65</v>
      </c>
      <c r="F1017" s="28"/>
      <c r="G1017" s="24"/>
      <c r="H1017" s="26">
        <f>SUM(S1015:S1019)</f>
        <v>4650.41</v>
      </c>
      <c r="I1017" s="29" t="str">
        <f>CONCATENATE(Source!FX474, Source!FV474, "=")</f>
        <v>65*0,85=</v>
      </c>
      <c r="J1017" s="18">
        <f>Source!AT474</f>
        <v>55</v>
      </c>
      <c r="K1017" s="26">
        <f>SUM(T1015:T1019)</f>
        <v>3934.96</v>
      </c>
      <c r="L1017" s="27"/>
    </row>
    <row r="1018" spans="1:32" ht="14.25">
      <c r="A1018" s="20"/>
      <c r="B1018" s="21"/>
      <c r="C1018" s="18" t="s">
        <v>1289</v>
      </c>
      <c r="D1018" s="23" t="s">
        <v>1288</v>
      </c>
      <c r="E1018" s="22">
        <f>Source!CA474</f>
        <v>40</v>
      </c>
      <c r="F1018" s="28"/>
      <c r="G1018" s="24"/>
      <c r="H1018" s="26">
        <f>SUM(U1015:U1019)</f>
        <v>2861.79</v>
      </c>
      <c r="I1018" s="29" t="str">
        <f>CONCATENATE(Source!FY474, Source!FW474, "=")</f>
        <v>40*0,8=</v>
      </c>
      <c r="J1018" s="18">
        <f>Source!AU474</f>
        <v>32</v>
      </c>
      <c r="K1018" s="26">
        <f>SUM(V1015:V1019)</f>
        <v>2289.4299999999998</v>
      </c>
      <c r="L1018" s="27"/>
    </row>
    <row r="1019" spans="1:32" ht="14.25">
      <c r="A1019" s="33"/>
      <c r="B1019" s="34"/>
      <c r="C1019" s="35" t="s">
        <v>1290</v>
      </c>
      <c r="D1019" s="36" t="s">
        <v>1291</v>
      </c>
      <c r="E1019" s="37">
        <f>Source!AQ474</f>
        <v>671</v>
      </c>
      <c r="F1019" s="38"/>
      <c r="G1019" s="39" t="str">
        <f>Source!DI474</f>
        <v>)*0,8</v>
      </c>
      <c r="H1019" s="40"/>
      <c r="I1019" s="39"/>
      <c r="J1019" s="39"/>
      <c r="K1019" s="40"/>
      <c r="L1019" s="42">
        <f>Source!U474</f>
        <v>536.80000000000007</v>
      </c>
    </row>
    <row r="1020" spans="1:32" ht="15">
      <c r="G1020" s="51">
        <f>ROUND(Source!CQ474*Source!I474/IF(Source!BC474&lt;&gt; 0, Source!BC474, 1), 2)+ROUND(Source!CT474*Source!I474/IF(Source!BA474&lt;&gt; 0, Source!BA474, 1), 2)+ROUND(Source!CR474*Source!I474/IF(Source!BB474&lt;&gt; 0, Source!BB474, 1), 2)+SUM(H1017:H1019)</f>
        <v>14666.67</v>
      </c>
      <c r="H1020" s="51"/>
      <c r="J1020" s="51">
        <f>Source!O474+SUM(K1017:K1019)</f>
        <v>13378.86</v>
      </c>
      <c r="K1020" s="51"/>
      <c r="L1020" s="32">
        <f>Source!U474</f>
        <v>536.80000000000007</v>
      </c>
      <c r="O1020" s="31">
        <f>G1020</f>
        <v>14666.67</v>
      </c>
      <c r="P1020" s="31">
        <f>J1020</f>
        <v>13378.86</v>
      </c>
      <c r="Q1020" s="31">
        <f>L1020</f>
        <v>536.80000000000007</v>
      </c>
      <c r="W1020">
        <f>IF(Source!BI474&lt;=1,G1020, 0)</f>
        <v>0</v>
      </c>
      <c r="X1020">
        <f>IF(Source!BI474=2,G1020, 0)</f>
        <v>0</v>
      </c>
      <c r="Y1020">
        <f>IF(Source!BI474=3,G1020, 0)</f>
        <v>0</v>
      </c>
      <c r="Z1020">
        <f>IF(Source!BI474=4,G1020, 0)</f>
        <v>14666.67</v>
      </c>
    </row>
    <row r="1021" spans="1:32" ht="99.75">
      <c r="A1021" s="20" t="str">
        <f>Source!E475</f>
        <v>123</v>
      </c>
      <c r="B1021" s="21" t="str">
        <f>Source!F475</f>
        <v>п03-01-075-1</v>
      </c>
      <c r="C1021" s="18" t="str">
        <f>Source!G475</f>
        <v>Кондиционер местный неавтономный с централизованным теплохолодоснабжением, номинальной подачей по воздуху до 3 тыс. м3/ч при количестве однотипных кондиционеров в одном помещении до 5</v>
      </c>
      <c r="D1021" s="23" t="str">
        <f>Source!H475</f>
        <v>1 кондиционер</v>
      </c>
      <c r="E1021" s="22">
        <f>Source!I475</f>
        <v>18</v>
      </c>
      <c r="F1021" s="25">
        <f>IF(Source!AK475&lt;&gt; 0, Source!AK475,Source!AL475 + Source!AM475 + Source!AO475)</f>
        <v>90.63</v>
      </c>
      <c r="G1021" s="24"/>
      <c r="H1021" s="26"/>
      <c r="I1021" s="24" t="str">
        <f>Source!BO475</f>
        <v/>
      </c>
      <c r="J1021" s="24"/>
      <c r="K1021" s="26"/>
      <c r="L1021" s="27"/>
      <c r="S1021">
        <f>ROUND((Source!FX475/100)*((ROUND(Source!CT475*Source!I475/IF(Source!BA475&lt;&gt; 0, Source!BA475, 1), 2)+ROUND(Source!CS475*Source!I475/IF(Source!BS475&lt;&gt; 0, Source!BS475, 1), 2))), 2)</f>
        <v>848.3</v>
      </c>
      <c r="T1021">
        <f>Source!X475</f>
        <v>717.79</v>
      </c>
      <c r="U1021">
        <f>ROUND((Source!FY475/100)*((ROUND(Source!CT475*Source!I475/IF(Source!BA475&lt;&gt; 0, Source!BA475, 1), 2)+ROUND(Source!CS475*Source!I475/IF(Source!BS475&lt;&gt; 0, Source!BS475, 1), 2))), 2)</f>
        <v>522.03</v>
      </c>
      <c r="V1021">
        <f>Source!Y475</f>
        <v>417.62</v>
      </c>
    </row>
    <row r="1022" spans="1:32" ht="14.25">
      <c r="A1022" s="20"/>
      <c r="B1022" s="21"/>
      <c r="C1022" s="18" t="s">
        <v>1284</v>
      </c>
      <c r="D1022" s="23"/>
      <c r="E1022" s="22"/>
      <c r="F1022" s="25">
        <f>Source!AO475</f>
        <v>90.63</v>
      </c>
      <c r="G1022" s="24" t="str">
        <f>Source!DG475</f>
        <v>)*0,8</v>
      </c>
      <c r="H1022" s="26">
        <f>ROUND(Source!CT475*Source!I475/IF(Source!BA475&lt;&gt; 0, Source!BA475, 1), 2)</f>
        <v>1305.07</v>
      </c>
      <c r="I1022" s="24"/>
      <c r="J1022" s="24">
        <f>IF(Source!BA475&lt;&gt; 0, Source!BA475, 1)</f>
        <v>1</v>
      </c>
      <c r="K1022" s="26">
        <f>Source!S475</f>
        <v>1305.07</v>
      </c>
      <c r="L1022" s="27"/>
      <c r="R1022">
        <f>H1022</f>
        <v>1305.07</v>
      </c>
    </row>
    <row r="1023" spans="1:32" ht="14.25">
      <c r="A1023" s="20"/>
      <c r="B1023" s="21"/>
      <c r="C1023" s="18" t="s">
        <v>1287</v>
      </c>
      <c r="D1023" s="23" t="s">
        <v>1288</v>
      </c>
      <c r="E1023" s="22">
        <f>Source!BZ475</f>
        <v>65</v>
      </c>
      <c r="F1023" s="28"/>
      <c r="G1023" s="24"/>
      <c r="H1023" s="26">
        <f>SUM(S1021:S1025)</f>
        <v>848.3</v>
      </c>
      <c r="I1023" s="29" t="str">
        <f>CONCATENATE(Source!FX475, Source!FV475, "=")</f>
        <v>65*0,85=</v>
      </c>
      <c r="J1023" s="18">
        <f>Source!AT475</f>
        <v>55</v>
      </c>
      <c r="K1023" s="26">
        <f>SUM(T1021:T1025)</f>
        <v>717.79</v>
      </c>
      <c r="L1023" s="27"/>
    </row>
    <row r="1024" spans="1:32" ht="14.25">
      <c r="A1024" s="20"/>
      <c r="B1024" s="21"/>
      <c r="C1024" s="18" t="s">
        <v>1289</v>
      </c>
      <c r="D1024" s="23" t="s">
        <v>1288</v>
      </c>
      <c r="E1024" s="22">
        <f>Source!CA475</f>
        <v>40</v>
      </c>
      <c r="F1024" s="28"/>
      <c r="G1024" s="24"/>
      <c r="H1024" s="26">
        <f>SUM(U1021:U1025)</f>
        <v>522.03</v>
      </c>
      <c r="I1024" s="29" t="str">
        <f>CONCATENATE(Source!FY475, Source!FW475, "=")</f>
        <v>40*0,8=</v>
      </c>
      <c r="J1024" s="18">
        <f>Source!AU475</f>
        <v>32</v>
      </c>
      <c r="K1024" s="26">
        <f>SUM(V1021:V1025)</f>
        <v>417.62</v>
      </c>
      <c r="L1024" s="27"/>
    </row>
    <row r="1025" spans="1:26" ht="14.25">
      <c r="A1025" s="33"/>
      <c r="B1025" s="34"/>
      <c r="C1025" s="35" t="s">
        <v>1290</v>
      </c>
      <c r="D1025" s="36" t="s">
        <v>1291</v>
      </c>
      <c r="E1025" s="37">
        <f>Source!AQ475</f>
        <v>6.7</v>
      </c>
      <c r="F1025" s="38"/>
      <c r="G1025" s="39" t="str">
        <f>Source!DI475</f>
        <v>)*0,8</v>
      </c>
      <c r="H1025" s="40"/>
      <c r="I1025" s="39"/>
      <c r="J1025" s="39"/>
      <c r="K1025" s="40"/>
      <c r="L1025" s="42">
        <f>Source!U475</f>
        <v>96.48</v>
      </c>
    </row>
    <row r="1026" spans="1:26" ht="15">
      <c r="G1026" s="51">
        <f>ROUND(Source!CQ475*Source!I475/IF(Source!BC475&lt;&gt; 0, Source!BC475, 1), 2)+ROUND(Source!CT475*Source!I475/IF(Source!BA475&lt;&gt; 0, Source!BA475, 1), 2)+ROUND(Source!CR475*Source!I475/IF(Source!BB475&lt;&gt; 0, Source!BB475, 1), 2)+SUM(H1023:H1025)</f>
        <v>2675.3999999999996</v>
      </c>
      <c r="H1026" s="51"/>
      <c r="J1026" s="51">
        <f>Source!O475+SUM(K1023:K1025)</f>
        <v>2440.4799999999996</v>
      </c>
      <c r="K1026" s="51"/>
      <c r="L1026" s="32">
        <f>Source!U475</f>
        <v>96.48</v>
      </c>
      <c r="O1026" s="31">
        <f>G1026</f>
        <v>2675.3999999999996</v>
      </c>
      <c r="P1026" s="31">
        <f>J1026</f>
        <v>2440.4799999999996</v>
      </c>
      <c r="Q1026" s="31">
        <f>L1026</f>
        <v>96.48</v>
      </c>
      <c r="W1026">
        <f>IF(Source!BI475&lt;=1,G1026, 0)</f>
        <v>0</v>
      </c>
      <c r="X1026">
        <f>IF(Source!BI475=2,G1026, 0)</f>
        <v>0</v>
      </c>
      <c r="Y1026">
        <f>IF(Source!BI475=3,G1026, 0)</f>
        <v>0</v>
      </c>
      <c r="Z1026">
        <f>IF(Source!BI475=4,G1026, 0)</f>
        <v>2675.3999999999996</v>
      </c>
    </row>
    <row r="1027" spans="1:26" ht="99.75">
      <c r="A1027" s="20" t="str">
        <f>Source!E476</f>
        <v>124</v>
      </c>
      <c r="B1027" s="21" t="str">
        <f>Source!F476</f>
        <v>п03-01-070-1</v>
      </c>
      <c r="C1027" s="18" t="str">
        <f>Source!G476</f>
        <v>Кондиционер местный автономный шкафного типа со встроенной холодильной машиной, номинальной подачей по воздуху свыше 1 тыс. м3/ч до 3,5 тыс. м3/ч, при количестве однотипных кондиционеров в машинном зале (помещении) 1</v>
      </c>
      <c r="D1027" s="23" t="str">
        <f>Source!H476</f>
        <v>1 кондиционер</v>
      </c>
      <c r="E1027" s="22">
        <f>Source!I476</f>
        <v>3</v>
      </c>
      <c r="F1027" s="25">
        <f>IF(Source!AK476&lt;&gt; 0, Source!AK476,Source!AL476 + Source!AM476 + Source!AO476)</f>
        <v>365.23</v>
      </c>
      <c r="G1027" s="24"/>
      <c r="H1027" s="26"/>
      <c r="I1027" s="24" t="str">
        <f>Source!BO476</f>
        <v/>
      </c>
      <c r="J1027" s="24"/>
      <c r="K1027" s="26"/>
      <c r="L1027" s="27"/>
      <c r="S1027">
        <f>ROUND((Source!FX476/100)*((ROUND(Source!CT476*Source!I476/IF(Source!BA476&lt;&gt; 0, Source!BA476, 1), 2)+ROUND(Source!CS476*Source!I476/IF(Source!BS476&lt;&gt; 0, Source!BS476, 1), 2))), 2)</f>
        <v>569.76</v>
      </c>
      <c r="T1027">
        <f>Source!X476</f>
        <v>482.1</v>
      </c>
      <c r="U1027">
        <f>ROUND((Source!FY476/100)*((ROUND(Source!CT476*Source!I476/IF(Source!BA476&lt;&gt; 0, Source!BA476, 1), 2)+ROUND(Source!CS476*Source!I476/IF(Source!BS476&lt;&gt; 0, Source!BS476, 1), 2))), 2)</f>
        <v>350.62</v>
      </c>
      <c r="V1027">
        <f>Source!Y476</f>
        <v>280.5</v>
      </c>
    </row>
    <row r="1028" spans="1:26" ht="14.25">
      <c r="A1028" s="20"/>
      <c r="B1028" s="21"/>
      <c r="C1028" s="18" t="s">
        <v>1284</v>
      </c>
      <c r="D1028" s="23"/>
      <c r="E1028" s="22"/>
      <c r="F1028" s="25">
        <f>Source!AO476</f>
        <v>365.23</v>
      </c>
      <c r="G1028" s="24" t="str">
        <f>Source!DG476</f>
        <v>)*0,8</v>
      </c>
      <c r="H1028" s="26">
        <f>ROUND(Source!CT476*Source!I476/IF(Source!BA476&lt;&gt; 0, Source!BA476, 1), 2)</f>
        <v>876.55</v>
      </c>
      <c r="I1028" s="24"/>
      <c r="J1028" s="24">
        <f>IF(Source!BA476&lt;&gt; 0, Source!BA476, 1)</f>
        <v>1</v>
      </c>
      <c r="K1028" s="26">
        <f>Source!S476</f>
        <v>876.55</v>
      </c>
      <c r="L1028" s="27"/>
      <c r="R1028">
        <f>H1028</f>
        <v>876.55</v>
      </c>
    </row>
    <row r="1029" spans="1:26" ht="14.25">
      <c r="A1029" s="20"/>
      <c r="B1029" s="21"/>
      <c r="C1029" s="18" t="s">
        <v>1287</v>
      </c>
      <c r="D1029" s="23" t="s">
        <v>1288</v>
      </c>
      <c r="E1029" s="22">
        <f>Source!BZ476</f>
        <v>65</v>
      </c>
      <c r="F1029" s="28"/>
      <c r="G1029" s="24"/>
      <c r="H1029" s="26">
        <f>SUM(S1027:S1031)</f>
        <v>569.76</v>
      </c>
      <c r="I1029" s="29" t="str">
        <f>CONCATENATE(Source!FX476, Source!FV476, "=")</f>
        <v>65*0,85=</v>
      </c>
      <c r="J1029" s="18">
        <f>Source!AT476</f>
        <v>55</v>
      </c>
      <c r="K1029" s="26">
        <f>SUM(T1027:T1031)</f>
        <v>482.1</v>
      </c>
      <c r="L1029" s="27"/>
    </row>
    <row r="1030" spans="1:26" ht="14.25">
      <c r="A1030" s="20"/>
      <c r="B1030" s="21"/>
      <c r="C1030" s="18" t="s">
        <v>1289</v>
      </c>
      <c r="D1030" s="23" t="s">
        <v>1288</v>
      </c>
      <c r="E1030" s="22">
        <f>Source!CA476</f>
        <v>40</v>
      </c>
      <c r="F1030" s="28"/>
      <c r="G1030" s="24"/>
      <c r="H1030" s="26">
        <f>SUM(U1027:U1031)</f>
        <v>350.62</v>
      </c>
      <c r="I1030" s="29" t="str">
        <f>CONCATENATE(Source!FY476, Source!FW476, "=")</f>
        <v>40*0,8=</v>
      </c>
      <c r="J1030" s="18">
        <f>Source!AU476</f>
        <v>32</v>
      </c>
      <c r="K1030" s="26">
        <f>SUM(V1027:V1031)</f>
        <v>280.5</v>
      </c>
      <c r="L1030" s="27"/>
    </row>
    <row r="1031" spans="1:26" ht="14.25">
      <c r="A1031" s="33"/>
      <c r="B1031" s="34"/>
      <c r="C1031" s="35" t="s">
        <v>1290</v>
      </c>
      <c r="D1031" s="36" t="s">
        <v>1291</v>
      </c>
      <c r="E1031" s="37">
        <f>Source!AQ476</f>
        <v>27</v>
      </c>
      <c r="F1031" s="38"/>
      <c r="G1031" s="39" t="str">
        <f>Source!DI476</f>
        <v>)*0,8</v>
      </c>
      <c r="H1031" s="40"/>
      <c r="I1031" s="39"/>
      <c r="J1031" s="39"/>
      <c r="K1031" s="40"/>
      <c r="L1031" s="42">
        <f>Source!U476</f>
        <v>64.800000000000011</v>
      </c>
    </row>
    <row r="1032" spans="1:26" ht="15">
      <c r="G1032" s="51">
        <f>ROUND(Source!CQ476*Source!I476/IF(Source!BC476&lt;&gt; 0, Source!BC476, 1), 2)+ROUND(Source!CT476*Source!I476/IF(Source!BA476&lt;&gt; 0, Source!BA476, 1), 2)+ROUND(Source!CR476*Source!I476/IF(Source!BB476&lt;&gt; 0, Source!BB476, 1), 2)+SUM(H1029:H1031)</f>
        <v>1796.9299999999998</v>
      </c>
      <c r="H1032" s="51"/>
      <c r="J1032" s="51">
        <f>Source!O476+SUM(K1029:K1031)</f>
        <v>1639.15</v>
      </c>
      <c r="K1032" s="51"/>
      <c r="L1032" s="32">
        <f>Source!U476</f>
        <v>64.800000000000011</v>
      </c>
      <c r="O1032" s="31">
        <f>G1032</f>
        <v>1796.9299999999998</v>
      </c>
      <c r="P1032" s="31">
        <f>J1032</f>
        <v>1639.15</v>
      </c>
      <c r="Q1032" s="31">
        <f>L1032</f>
        <v>64.800000000000011</v>
      </c>
      <c r="W1032">
        <f>IF(Source!BI476&lt;=1,G1032, 0)</f>
        <v>0</v>
      </c>
      <c r="X1032">
        <f>IF(Source!BI476=2,G1032, 0)</f>
        <v>0</v>
      </c>
      <c r="Y1032">
        <f>IF(Source!BI476=3,G1032, 0)</f>
        <v>0</v>
      </c>
      <c r="Z1032">
        <f>IF(Source!BI476=4,G1032, 0)</f>
        <v>1796.9299999999998</v>
      </c>
    </row>
    <row r="1033" spans="1:26" ht="28.5">
      <c r="A1033" s="20" t="str">
        <f>Source!E477</f>
        <v>125</v>
      </c>
      <c r="B1033" s="21" t="str">
        <f>Source!F477</f>
        <v>п03-02-042-3</v>
      </c>
      <c r="C1033" s="18" t="str">
        <f>Source!G477</f>
        <v>Насос центробежный при подаче до 80 м3/ч</v>
      </c>
      <c r="D1033" s="23" t="str">
        <f>Source!H477</f>
        <v>1 насос</v>
      </c>
      <c r="E1033" s="22">
        <f>Source!I477</f>
        <v>1</v>
      </c>
      <c r="F1033" s="25">
        <f>IF(Source!AK477&lt;&gt; 0, Source!AK477,Source!AL477 + Source!AM477 + Source!AO477)</f>
        <v>342.47</v>
      </c>
      <c r="G1033" s="24"/>
      <c r="H1033" s="26"/>
      <c r="I1033" s="24" t="str">
        <f>Source!BO477</f>
        <v/>
      </c>
      <c r="J1033" s="24"/>
      <c r="K1033" s="26"/>
      <c r="L1033" s="27"/>
      <c r="S1033">
        <f>ROUND((Source!FX477/100)*((ROUND(Source!CT477*Source!I477/IF(Source!BA477&lt;&gt; 0, Source!BA477, 1), 2)+ROUND(Source!CS477*Source!I477/IF(Source!BS477&lt;&gt; 0, Source!BS477, 1), 2))), 2)</f>
        <v>178.09</v>
      </c>
      <c r="T1033">
        <f>Source!X477</f>
        <v>150.69</v>
      </c>
      <c r="U1033">
        <f>ROUND((Source!FY477/100)*((ROUND(Source!CT477*Source!I477/IF(Source!BA477&lt;&gt; 0, Source!BA477, 1), 2)+ROUND(Source!CS477*Source!I477/IF(Source!BS477&lt;&gt; 0, Source!BS477, 1), 2))), 2)</f>
        <v>109.59</v>
      </c>
      <c r="V1033">
        <f>Source!Y477</f>
        <v>87.67</v>
      </c>
    </row>
    <row r="1034" spans="1:26" ht="14.25">
      <c r="A1034" s="20"/>
      <c r="B1034" s="21"/>
      <c r="C1034" s="18" t="s">
        <v>1284</v>
      </c>
      <c r="D1034" s="23"/>
      <c r="E1034" s="22"/>
      <c r="F1034" s="25">
        <f>Source!AO477</f>
        <v>342.47</v>
      </c>
      <c r="G1034" s="24" t="str">
        <f>Source!DG477</f>
        <v>)*0,8</v>
      </c>
      <c r="H1034" s="26">
        <f>ROUND(Source!CT477*Source!I477/IF(Source!BA477&lt;&gt; 0, Source!BA477, 1), 2)</f>
        <v>273.98</v>
      </c>
      <c r="I1034" s="24"/>
      <c r="J1034" s="24">
        <f>IF(Source!BA477&lt;&gt; 0, Source!BA477, 1)</f>
        <v>1</v>
      </c>
      <c r="K1034" s="26">
        <f>Source!S477</f>
        <v>273.98</v>
      </c>
      <c r="L1034" s="27"/>
      <c r="R1034">
        <f>H1034</f>
        <v>273.98</v>
      </c>
    </row>
    <row r="1035" spans="1:26" ht="14.25">
      <c r="A1035" s="20"/>
      <c r="B1035" s="21"/>
      <c r="C1035" s="18" t="s">
        <v>1287</v>
      </c>
      <c r="D1035" s="23" t="s">
        <v>1288</v>
      </c>
      <c r="E1035" s="22">
        <f>Source!BZ477</f>
        <v>65</v>
      </c>
      <c r="F1035" s="28"/>
      <c r="G1035" s="24"/>
      <c r="H1035" s="26">
        <f>SUM(S1033:S1037)</f>
        <v>178.09</v>
      </c>
      <c r="I1035" s="29" t="str">
        <f>CONCATENATE(Source!FX477, Source!FV477, "=")</f>
        <v>65*0,85=</v>
      </c>
      <c r="J1035" s="18">
        <f>Source!AT477</f>
        <v>55</v>
      </c>
      <c r="K1035" s="26">
        <f>SUM(T1033:T1037)</f>
        <v>150.69</v>
      </c>
      <c r="L1035" s="27"/>
    </row>
    <row r="1036" spans="1:26" ht="14.25">
      <c r="A1036" s="20"/>
      <c r="B1036" s="21"/>
      <c r="C1036" s="18" t="s">
        <v>1289</v>
      </c>
      <c r="D1036" s="23" t="s">
        <v>1288</v>
      </c>
      <c r="E1036" s="22">
        <f>Source!CA477</f>
        <v>40</v>
      </c>
      <c r="F1036" s="28"/>
      <c r="G1036" s="24"/>
      <c r="H1036" s="26">
        <f>SUM(U1033:U1037)</f>
        <v>109.59</v>
      </c>
      <c r="I1036" s="29" t="str">
        <f>CONCATENATE(Source!FY477, Source!FW477, "=")</f>
        <v>40*0,8=</v>
      </c>
      <c r="J1036" s="18">
        <f>Source!AU477</f>
        <v>32</v>
      </c>
      <c r="K1036" s="26">
        <f>SUM(V1033:V1037)</f>
        <v>87.67</v>
      </c>
      <c r="L1036" s="27"/>
    </row>
    <row r="1037" spans="1:26" ht="14.25">
      <c r="A1037" s="33"/>
      <c r="B1037" s="34"/>
      <c r="C1037" s="35" t="s">
        <v>1290</v>
      </c>
      <c r="D1037" s="36" t="s">
        <v>1291</v>
      </c>
      <c r="E1037" s="37">
        <f>Source!AQ477</f>
        <v>26</v>
      </c>
      <c r="F1037" s="38"/>
      <c r="G1037" s="39" t="str">
        <f>Source!DI477</f>
        <v>)*0,8</v>
      </c>
      <c r="H1037" s="40"/>
      <c r="I1037" s="39"/>
      <c r="J1037" s="39"/>
      <c r="K1037" s="40"/>
      <c r="L1037" s="42">
        <f>Source!U477</f>
        <v>20.8</v>
      </c>
    </row>
    <row r="1038" spans="1:26" ht="15">
      <c r="G1038" s="51">
        <f>ROUND(Source!CQ477*Source!I477/IF(Source!BC477&lt;&gt; 0, Source!BC477, 1), 2)+ROUND(Source!CT477*Source!I477/IF(Source!BA477&lt;&gt; 0, Source!BA477, 1), 2)+ROUND(Source!CR477*Source!I477/IF(Source!BB477&lt;&gt; 0, Source!BB477, 1), 2)+SUM(H1035:H1037)</f>
        <v>561.66000000000008</v>
      </c>
      <c r="H1038" s="51"/>
      <c r="J1038" s="51">
        <f>Source!O477+SUM(K1035:K1037)</f>
        <v>512.34</v>
      </c>
      <c r="K1038" s="51"/>
      <c r="L1038" s="32">
        <f>Source!U477</f>
        <v>20.8</v>
      </c>
      <c r="O1038" s="31">
        <f>G1038</f>
        <v>561.66000000000008</v>
      </c>
      <c r="P1038" s="31">
        <f>J1038</f>
        <v>512.34</v>
      </c>
      <c r="Q1038" s="31">
        <f>L1038</f>
        <v>20.8</v>
      </c>
      <c r="W1038">
        <f>IF(Source!BI477&lt;=1,G1038, 0)</f>
        <v>0</v>
      </c>
      <c r="X1038">
        <f>IF(Source!BI477=2,G1038, 0)</f>
        <v>0</v>
      </c>
      <c r="Y1038">
        <f>IF(Source!BI477=3,G1038, 0)</f>
        <v>0</v>
      </c>
      <c r="Z1038">
        <f>IF(Source!BI477=4,G1038, 0)</f>
        <v>561.66000000000008</v>
      </c>
    </row>
    <row r="1039" spans="1:26" ht="71.25">
      <c r="A1039" s="20" t="str">
        <f>Source!E478</f>
        <v>126</v>
      </c>
      <c r="B1039" s="21" t="str">
        <f>Source!F478</f>
        <v>п03-02-088-4</v>
      </c>
      <c r="C1039" s="18" t="str">
        <f>Source!G478</f>
        <v>Определение холодопроизводительности и регулирование температурного режима при холодоотдаче холодильной машины до 480 кВт (300000 ккал/ч)</v>
      </c>
      <c r="D1039" s="23" t="str">
        <f>Source!H478</f>
        <v>1 холодильная машина</v>
      </c>
      <c r="E1039" s="22">
        <f>Source!I478</f>
        <v>1</v>
      </c>
      <c r="F1039" s="25">
        <f>IF(Source!AK478&lt;&gt; 0, Source!AK478,Source!AL478 + Source!AM478 + Source!AO478)</f>
        <v>4450.38</v>
      </c>
      <c r="G1039" s="24"/>
      <c r="H1039" s="26"/>
      <c r="I1039" s="24" t="str">
        <f>Source!BO478</f>
        <v/>
      </c>
      <c r="J1039" s="24"/>
      <c r="K1039" s="26"/>
      <c r="L1039" s="27"/>
      <c r="S1039">
        <f>ROUND((Source!FX478/100)*((ROUND(Source!CT478*Source!I478/IF(Source!BA478&lt;&gt; 0, Source!BA478, 1), 2)+ROUND(Source!CS478*Source!I478/IF(Source!BS478&lt;&gt; 0, Source!BS478, 1), 2))), 2)</f>
        <v>2314.1999999999998</v>
      </c>
      <c r="T1039">
        <f>Source!X478</f>
        <v>1958.17</v>
      </c>
      <c r="U1039">
        <f>ROUND((Source!FY478/100)*((ROUND(Source!CT478*Source!I478/IF(Source!BA478&lt;&gt; 0, Source!BA478, 1), 2)+ROUND(Source!CS478*Source!I478/IF(Source!BS478&lt;&gt; 0, Source!BS478, 1), 2))), 2)</f>
        <v>1424.12</v>
      </c>
      <c r="V1039">
        <f>Source!Y478</f>
        <v>1139.3</v>
      </c>
    </row>
    <row r="1040" spans="1:26" ht="14.25">
      <c r="A1040" s="20"/>
      <c r="B1040" s="21"/>
      <c r="C1040" s="18" t="s">
        <v>1284</v>
      </c>
      <c r="D1040" s="23"/>
      <c r="E1040" s="22"/>
      <c r="F1040" s="25">
        <f>Source!AO478</f>
        <v>4450.38</v>
      </c>
      <c r="G1040" s="24" t="str">
        <f>Source!DG478</f>
        <v>)*0,8</v>
      </c>
      <c r="H1040" s="26">
        <f>ROUND(Source!CT478*Source!I478/IF(Source!BA478&lt;&gt; 0, Source!BA478, 1), 2)</f>
        <v>3560.3</v>
      </c>
      <c r="I1040" s="24"/>
      <c r="J1040" s="24">
        <f>IF(Source!BA478&lt;&gt; 0, Source!BA478, 1)</f>
        <v>1</v>
      </c>
      <c r="K1040" s="26">
        <f>Source!S478</f>
        <v>3560.3</v>
      </c>
      <c r="L1040" s="27"/>
      <c r="R1040">
        <f>H1040</f>
        <v>3560.3</v>
      </c>
    </row>
    <row r="1041" spans="1:26" ht="14.25">
      <c r="A1041" s="20"/>
      <c r="B1041" s="21"/>
      <c r="C1041" s="18" t="s">
        <v>1287</v>
      </c>
      <c r="D1041" s="23" t="s">
        <v>1288</v>
      </c>
      <c r="E1041" s="22">
        <f>Source!BZ478</f>
        <v>65</v>
      </c>
      <c r="F1041" s="28"/>
      <c r="G1041" s="24"/>
      <c r="H1041" s="26">
        <f>SUM(S1039:S1043)</f>
        <v>2314.1999999999998</v>
      </c>
      <c r="I1041" s="29" t="str">
        <f>CONCATENATE(Source!FX478, Source!FV478, "=")</f>
        <v>65*0,85=</v>
      </c>
      <c r="J1041" s="18">
        <f>Source!AT478</f>
        <v>55</v>
      </c>
      <c r="K1041" s="26">
        <f>SUM(T1039:T1043)</f>
        <v>1958.17</v>
      </c>
      <c r="L1041" s="27"/>
    </row>
    <row r="1042" spans="1:26" ht="14.25">
      <c r="A1042" s="20"/>
      <c r="B1042" s="21"/>
      <c r="C1042" s="18" t="s">
        <v>1289</v>
      </c>
      <c r="D1042" s="23" t="s">
        <v>1288</v>
      </c>
      <c r="E1042" s="22">
        <f>Source!CA478</f>
        <v>40</v>
      </c>
      <c r="F1042" s="28"/>
      <c r="G1042" s="24"/>
      <c r="H1042" s="26">
        <f>SUM(U1039:U1043)</f>
        <v>1424.12</v>
      </c>
      <c r="I1042" s="29" t="str">
        <f>CONCATENATE(Source!FY478, Source!FW478, "=")</f>
        <v>40*0,8=</v>
      </c>
      <c r="J1042" s="18">
        <f>Source!AU478</f>
        <v>32</v>
      </c>
      <c r="K1042" s="26">
        <f>SUM(V1039:V1043)</f>
        <v>1139.3</v>
      </c>
      <c r="L1042" s="27"/>
    </row>
    <row r="1043" spans="1:26" ht="14.25">
      <c r="A1043" s="33"/>
      <c r="B1043" s="34"/>
      <c r="C1043" s="35" t="s">
        <v>1290</v>
      </c>
      <c r="D1043" s="36" t="s">
        <v>1291</v>
      </c>
      <c r="E1043" s="37">
        <f>Source!AQ478</f>
        <v>329</v>
      </c>
      <c r="F1043" s="38"/>
      <c r="G1043" s="39" t="str">
        <f>Source!DI478</f>
        <v>)*0,8</v>
      </c>
      <c r="H1043" s="40"/>
      <c r="I1043" s="39"/>
      <c r="J1043" s="39"/>
      <c r="K1043" s="40"/>
      <c r="L1043" s="42">
        <f>Source!U478</f>
        <v>263.2</v>
      </c>
    </row>
    <row r="1044" spans="1:26" ht="15">
      <c r="G1044" s="51">
        <f>ROUND(Source!CQ478*Source!I478/IF(Source!BC478&lt;&gt; 0, Source!BC478, 1), 2)+ROUND(Source!CT478*Source!I478/IF(Source!BA478&lt;&gt; 0, Source!BA478, 1), 2)+ROUND(Source!CR478*Source!I478/IF(Source!BB478&lt;&gt; 0, Source!BB478, 1), 2)+SUM(H1041:H1043)</f>
        <v>7298.62</v>
      </c>
      <c r="H1044" s="51"/>
      <c r="J1044" s="51">
        <f>Source!O478+SUM(K1041:K1043)</f>
        <v>6657.77</v>
      </c>
      <c r="K1044" s="51"/>
      <c r="L1044" s="32">
        <f>Source!U478</f>
        <v>263.2</v>
      </c>
      <c r="O1044" s="31">
        <f>G1044</f>
        <v>7298.62</v>
      </c>
      <c r="P1044" s="31">
        <f>J1044</f>
        <v>6657.77</v>
      </c>
      <c r="Q1044" s="31">
        <f>L1044</f>
        <v>263.2</v>
      </c>
      <c r="W1044">
        <f>IF(Source!BI478&lt;=1,G1044, 0)</f>
        <v>0</v>
      </c>
      <c r="X1044">
        <f>IF(Source!BI478=2,G1044, 0)</f>
        <v>0</v>
      </c>
      <c r="Y1044">
        <f>IF(Source!BI478=3,G1044, 0)</f>
        <v>0</v>
      </c>
      <c r="Z1044">
        <f>IF(Source!BI478=4,G1044, 0)</f>
        <v>7298.62</v>
      </c>
    </row>
    <row r="1045" spans="1:26" ht="57">
      <c r="A1045" s="20" t="str">
        <f>Source!E479</f>
        <v>127</v>
      </c>
      <c r="B1045" s="21" t="str">
        <f>Source!F479</f>
        <v>п03-01-022-4</v>
      </c>
      <c r="C1045" s="18" t="str">
        <f>Source!G479</f>
        <v>Сеть систем вентиляции и кондиционирования воздуха при количестве сечений до 20</v>
      </c>
      <c r="D1045" s="23" t="str">
        <f>Source!H479</f>
        <v>1 вентиляционная сеть</v>
      </c>
      <c r="E1045" s="22">
        <f>Source!I479</f>
        <v>18</v>
      </c>
      <c r="F1045" s="25">
        <f>IF(Source!AK479&lt;&gt; 0, Source!AK479,Source!AL479 + Source!AM479 + Source!AO479)</f>
        <v>351.7</v>
      </c>
      <c r="G1045" s="24"/>
      <c r="H1045" s="26"/>
      <c r="I1045" s="24" t="str">
        <f>Source!BO479</f>
        <v/>
      </c>
      <c r="J1045" s="24"/>
      <c r="K1045" s="26"/>
      <c r="L1045" s="27"/>
      <c r="S1045">
        <f>ROUND((Source!FX479/100)*((ROUND(Source!CT479*Source!I479/IF(Source!BA479&lt;&gt; 0, Source!BA479, 1), 2)+ROUND(Source!CS479*Source!I479/IF(Source!BS479&lt;&gt; 0, Source!BS479, 1), 2))), 2)</f>
        <v>3291.91</v>
      </c>
      <c r="T1045">
        <f>Source!X479</f>
        <v>2785.46</v>
      </c>
      <c r="U1045">
        <f>ROUND((Source!FY479/100)*((ROUND(Source!CT479*Source!I479/IF(Source!BA479&lt;&gt; 0, Source!BA479, 1), 2)+ROUND(Source!CS479*Source!I479/IF(Source!BS479&lt;&gt; 0, Source!BS479, 1), 2))), 2)</f>
        <v>2025.79</v>
      </c>
      <c r="V1045">
        <f>Source!Y479</f>
        <v>1620.63</v>
      </c>
    </row>
    <row r="1046" spans="1:26" ht="14.25">
      <c r="A1046" s="20"/>
      <c r="B1046" s="21"/>
      <c r="C1046" s="18" t="s">
        <v>1284</v>
      </c>
      <c r="D1046" s="23"/>
      <c r="E1046" s="22"/>
      <c r="F1046" s="25">
        <f>Source!AO479</f>
        <v>351.7</v>
      </c>
      <c r="G1046" s="24" t="str">
        <f>Source!DG479</f>
        <v>)*0,8</v>
      </c>
      <c r="H1046" s="26">
        <f>ROUND(Source!CT479*Source!I479/IF(Source!BA479&lt;&gt; 0, Source!BA479, 1), 2)</f>
        <v>5064.4799999999996</v>
      </c>
      <c r="I1046" s="24"/>
      <c r="J1046" s="24">
        <f>IF(Source!BA479&lt;&gt; 0, Source!BA479, 1)</f>
        <v>1</v>
      </c>
      <c r="K1046" s="26">
        <f>Source!S479</f>
        <v>5064.4799999999996</v>
      </c>
      <c r="L1046" s="27"/>
      <c r="R1046">
        <f>H1046</f>
        <v>5064.4799999999996</v>
      </c>
    </row>
    <row r="1047" spans="1:26" ht="14.25">
      <c r="A1047" s="20"/>
      <c r="B1047" s="21"/>
      <c r="C1047" s="18" t="s">
        <v>1287</v>
      </c>
      <c r="D1047" s="23" t="s">
        <v>1288</v>
      </c>
      <c r="E1047" s="22">
        <f>Source!BZ479</f>
        <v>65</v>
      </c>
      <c r="F1047" s="28"/>
      <c r="G1047" s="24"/>
      <c r="H1047" s="26">
        <f>SUM(S1045:S1049)</f>
        <v>3291.91</v>
      </c>
      <c r="I1047" s="29" t="str">
        <f>CONCATENATE(Source!FX479, Source!FV479, "=")</f>
        <v>65*0,85=</v>
      </c>
      <c r="J1047" s="18">
        <f>Source!AT479</f>
        <v>55</v>
      </c>
      <c r="K1047" s="26">
        <f>SUM(T1045:T1049)</f>
        <v>2785.46</v>
      </c>
      <c r="L1047" s="27"/>
    </row>
    <row r="1048" spans="1:26" ht="14.25">
      <c r="A1048" s="20"/>
      <c r="B1048" s="21"/>
      <c r="C1048" s="18" t="s">
        <v>1289</v>
      </c>
      <c r="D1048" s="23" t="s">
        <v>1288</v>
      </c>
      <c r="E1048" s="22">
        <f>Source!CA479</f>
        <v>40</v>
      </c>
      <c r="F1048" s="28"/>
      <c r="G1048" s="24"/>
      <c r="H1048" s="26">
        <f>SUM(U1045:U1049)</f>
        <v>2025.79</v>
      </c>
      <c r="I1048" s="29" t="str">
        <f>CONCATENATE(Source!FY479, Source!FW479, "=")</f>
        <v>40*0,8=</v>
      </c>
      <c r="J1048" s="18">
        <f>Source!AU479</f>
        <v>32</v>
      </c>
      <c r="K1048" s="26">
        <f>SUM(V1045:V1049)</f>
        <v>1620.63</v>
      </c>
      <c r="L1048" s="27"/>
    </row>
    <row r="1049" spans="1:26" ht="14.25">
      <c r="A1049" s="33"/>
      <c r="B1049" s="34"/>
      <c r="C1049" s="35" t="s">
        <v>1290</v>
      </c>
      <c r="D1049" s="36" t="s">
        <v>1291</v>
      </c>
      <c r="E1049" s="37">
        <f>Source!AQ479</f>
        <v>26</v>
      </c>
      <c r="F1049" s="38"/>
      <c r="G1049" s="39" t="str">
        <f>Source!DI479</f>
        <v>)*0,8</v>
      </c>
      <c r="H1049" s="40"/>
      <c r="I1049" s="39"/>
      <c r="J1049" s="39"/>
      <c r="K1049" s="40"/>
      <c r="L1049" s="42">
        <f>Source!U479</f>
        <v>374.40000000000003</v>
      </c>
    </row>
    <row r="1050" spans="1:26" ht="15">
      <c r="G1050" s="51">
        <f>ROUND(Source!CQ479*Source!I479/IF(Source!BC479&lt;&gt; 0, Source!BC479, 1), 2)+ROUND(Source!CT479*Source!I479/IF(Source!BA479&lt;&gt; 0, Source!BA479, 1), 2)+ROUND(Source!CR479*Source!I479/IF(Source!BB479&lt;&gt; 0, Source!BB479, 1), 2)+SUM(H1047:H1049)</f>
        <v>10382.18</v>
      </c>
      <c r="H1050" s="51"/>
      <c r="J1050" s="51">
        <f>Source!O479+SUM(K1047:K1049)</f>
        <v>9470.57</v>
      </c>
      <c r="K1050" s="51"/>
      <c r="L1050" s="32">
        <f>Source!U479</f>
        <v>374.40000000000003</v>
      </c>
      <c r="O1050" s="31">
        <f>G1050</f>
        <v>10382.18</v>
      </c>
      <c r="P1050" s="31">
        <f>J1050</f>
        <v>9470.57</v>
      </c>
      <c r="Q1050" s="31">
        <f>L1050</f>
        <v>374.40000000000003</v>
      </c>
      <c r="W1050">
        <f>IF(Source!BI479&lt;=1,G1050, 0)</f>
        <v>0</v>
      </c>
      <c r="X1050">
        <f>IF(Source!BI479=2,G1050, 0)</f>
        <v>0</v>
      </c>
      <c r="Y1050">
        <f>IF(Source!BI479=3,G1050, 0)</f>
        <v>0</v>
      </c>
      <c r="Z1050">
        <f>IF(Source!BI479=4,G1050, 0)</f>
        <v>10382.18</v>
      </c>
    </row>
    <row r="1051" spans="1:26" ht="85.5">
      <c r="A1051" s="20" t="str">
        <f>Source!E480</f>
        <v>128</v>
      </c>
      <c r="B1051" s="21" t="str">
        <f>Source!F480</f>
        <v>п03-01-045-3</v>
      </c>
      <c r="C1051" s="18" t="str">
        <f>Source!G480</f>
        <v>Система воздухораспределения в одном помещении для регулирования метеорологических условий в рабочей зоне при количестве приточных насадков (воздухораспределителей) до 20</v>
      </c>
      <c r="D1051" s="23" t="str">
        <f>Source!H480</f>
        <v>1 помещение</v>
      </c>
      <c r="E1051" s="22">
        <f>Source!I480</f>
        <v>18</v>
      </c>
      <c r="F1051" s="25">
        <f>IF(Source!AK480&lt;&gt; 0, Source!AK480,Source!AL480 + Source!AM480 + Source!AO480)</f>
        <v>75.75</v>
      </c>
      <c r="G1051" s="24"/>
      <c r="H1051" s="26"/>
      <c r="I1051" s="24" t="str">
        <f>Source!BO480</f>
        <v/>
      </c>
      <c r="J1051" s="24"/>
      <c r="K1051" s="26"/>
      <c r="L1051" s="27"/>
      <c r="S1051">
        <f>ROUND((Source!FX480/100)*((ROUND(Source!CT480*Source!I480/IF(Source!BA480&lt;&gt; 0, Source!BA480, 1), 2)+ROUND(Source!CS480*Source!I480/IF(Source!BS480&lt;&gt; 0, Source!BS480, 1), 2))), 2)</f>
        <v>709.02</v>
      </c>
      <c r="T1051">
        <f>Source!X480</f>
        <v>599.94000000000005</v>
      </c>
      <c r="U1051">
        <f>ROUND((Source!FY480/100)*((ROUND(Source!CT480*Source!I480/IF(Source!BA480&lt;&gt; 0, Source!BA480, 1), 2)+ROUND(Source!CS480*Source!I480/IF(Source!BS480&lt;&gt; 0, Source!BS480, 1), 2))), 2)</f>
        <v>436.32</v>
      </c>
      <c r="V1051">
        <f>Source!Y480</f>
        <v>349.06</v>
      </c>
    </row>
    <row r="1052" spans="1:26" ht="14.25">
      <c r="A1052" s="20"/>
      <c r="B1052" s="21"/>
      <c r="C1052" s="18" t="s">
        <v>1284</v>
      </c>
      <c r="D1052" s="23"/>
      <c r="E1052" s="22"/>
      <c r="F1052" s="25">
        <f>Source!AO480</f>
        <v>75.75</v>
      </c>
      <c r="G1052" s="24" t="str">
        <f>Source!DG480</f>
        <v>)*0,8</v>
      </c>
      <c r="H1052" s="26">
        <f>ROUND(Source!CT480*Source!I480/IF(Source!BA480&lt;&gt; 0, Source!BA480, 1), 2)</f>
        <v>1090.8</v>
      </c>
      <c r="I1052" s="24"/>
      <c r="J1052" s="24">
        <f>IF(Source!BA480&lt;&gt; 0, Source!BA480, 1)</f>
        <v>1</v>
      </c>
      <c r="K1052" s="26">
        <f>Source!S480</f>
        <v>1090.8</v>
      </c>
      <c r="L1052" s="27"/>
      <c r="R1052">
        <f>H1052</f>
        <v>1090.8</v>
      </c>
    </row>
    <row r="1053" spans="1:26" ht="14.25">
      <c r="A1053" s="20"/>
      <c r="B1053" s="21"/>
      <c r="C1053" s="18" t="s">
        <v>1287</v>
      </c>
      <c r="D1053" s="23" t="s">
        <v>1288</v>
      </c>
      <c r="E1053" s="22">
        <f>Source!BZ480</f>
        <v>65</v>
      </c>
      <c r="F1053" s="28"/>
      <c r="G1053" s="24"/>
      <c r="H1053" s="26">
        <f>SUM(S1051:S1055)</f>
        <v>709.02</v>
      </c>
      <c r="I1053" s="29" t="str">
        <f>CONCATENATE(Source!FX480, Source!FV480, "=")</f>
        <v>65*0,85=</v>
      </c>
      <c r="J1053" s="18">
        <f>Source!AT480</f>
        <v>55</v>
      </c>
      <c r="K1053" s="26">
        <f>SUM(T1051:T1055)</f>
        <v>599.94000000000005</v>
      </c>
      <c r="L1053" s="27"/>
    </row>
    <row r="1054" spans="1:26" ht="14.25">
      <c r="A1054" s="20"/>
      <c r="B1054" s="21"/>
      <c r="C1054" s="18" t="s">
        <v>1289</v>
      </c>
      <c r="D1054" s="23" t="s">
        <v>1288</v>
      </c>
      <c r="E1054" s="22">
        <f>Source!CA480</f>
        <v>40</v>
      </c>
      <c r="F1054" s="28"/>
      <c r="G1054" s="24"/>
      <c r="H1054" s="26">
        <f>SUM(U1051:U1055)</f>
        <v>436.32</v>
      </c>
      <c r="I1054" s="29" t="str">
        <f>CONCATENATE(Source!FY480, Source!FW480, "=")</f>
        <v>40*0,8=</v>
      </c>
      <c r="J1054" s="18">
        <f>Source!AU480</f>
        <v>32</v>
      </c>
      <c r="K1054" s="26">
        <f>SUM(V1051:V1055)</f>
        <v>349.06</v>
      </c>
      <c r="L1054" s="27"/>
    </row>
    <row r="1055" spans="1:26" ht="14.25">
      <c r="A1055" s="33"/>
      <c r="B1055" s="34"/>
      <c r="C1055" s="35" t="s">
        <v>1290</v>
      </c>
      <c r="D1055" s="36" t="s">
        <v>1291</v>
      </c>
      <c r="E1055" s="37">
        <f>Source!AQ480</f>
        <v>5.6</v>
      </c>
      <c r="F1055" s="38"/>
      <c r="G1055" s="39" t="str">
        <f>Source!DI480</f>
        <v>)*0,8</v>
      </c>
      <c r="H1055" s="40"/>
      <c r="I1055" s="39"/>
      <c r="J1055" s="39"/>
      <c r="K1055" s="40"/>
      <c r="L1055" s="42">
        <f>Source!U480</f>
        <v>80.639999999999986</v>
      </c>
    </row>
    <row r="1056" spans="1:26" ht="15">
      <c r="G1056" s="51">
        <f>ROUND(Source!CQ480*Source!I480/IF(Source!BC480&lt;&gt; 0, Source!BC480, 1), 2)+ROUND(Source!CT480*Source!I480/IF(Source!BA480&lt;&gt; 0, Source!BA480, 1), 2)+ROUND(Source!CR480*Source!I480/IF(Source!BB480&lt;&gt; 0, Source!BB480, 1), 2)+SUM(H1053:H1055)</f>
        <v>2236.14</v>
      </c>
      <c r="H1056" s="51"/>
      <c r="J1056" s="51">
        <f>Source!O480+SUM(K1053:K1055)</f>
        <v>2039.8</v>
      </c>
      <c r="K1056" s="51"/>
      <c r="L1056" s="32">
        <f>Source!U480</f>
        <v>80.639999999999986</v>
      </c>
      <c r="O1056" s="31">
        <f>G1056</f>
        <v>2236.14</v>
      </c>
      <c r="P1056" s="31">
        <f>J1056</f>
        <v>2039.8</v>
      </c>
      <c r="Q1056" s="31">
        <f>L1056</f>
        <v>80.639999999999986</v>
      </c>
      <c r="W1056">
        <f>IF(Source!BI480&lt;=1,G1056, 0)</f>
        <v>0</v>
      </c>
      <c r="X1056">
        <f>IF(Source!BI480=2,G1056, 0)</f>
        <v>0</v>
      </c>
      <c r="Y1056">
        <f>IF(Source!BI480=3,G1056, 0)</f>
        <v>0</v>
      </c>
      <c r="Z1056">
        <f>IF(Source!BI480=4,G1056, 0)</f>
        <v>2236.14</v>
      </c>
    </row>
    <row r="1057" spans="1:34" ht="99.75">
      <c r="A1057" s="20" t="str">
        <f>Source!E481</f>
        <v>129</v>
      </c>
      <c r="B1057" s="21" t="str">
        <f>Source!F481</f>
        <v>п03-01-041-17</v>
      </c>
      <c r="C1057" s="18" t="str">
        <f>Source!G481</f>
        <v>Определение потерь (подсосов) воздуха в вентиляционной сети переносным вентилятором при суммарной длине воздуховода свыше 90 м, площадь сечения воздуховода в месте присоединения переносного вентилятора до 0,5 м2</v>
      </c>
      <c r="D1057" s="23" t="str">
        <f>Source!H481</f>
        <v>1 участок вентиляционной сети</v>
      </c>
      <c r="E1057" s="22">
        <f>Source!I481</f>
        <v>18</v>
      </c>
      <c r="F1057" s="25">
        <f>IF(Source!AK481&lt;&gt; 0, Source!AK481,Source!AL481 + Source!AM481 + Source!AO481)</f>
        <v>935.21</v>
      </c>
      <c r="G1057" s="24"/>
      <c r="H1057" s="26"/>
      <c r="I1057" s="24" t="str">
        <f>Source!BO481</f>
        <v/>
      </c>
      <c r="J1057" s="24"/>
      <c r="K1057" s="26"/>
      <c r="L1057" s="27"/>
      <c r="S1057">
        <f>ROUND((Source!FX481/100)*((ROUND(Source!CT481*Source!I481/IF(Source!BA481&lt;&gt; 0, Source!BA481, 1), 2)+ROUND(Source!CS481*Source!I481/IF(Source!BS481&lt;&gt; 0, Source!BS481, 1), 2))), 2)</f>
        <v>8753.56</v>
      </c>
      <c r="T1057">
        <f>Source!X481</f>
        <v>7406.86</v>
      </c>
      <c r="U1057">
        <f>ROUND((Source!FY481/100)*((ROUND(Source!CT481*Source!I481/IF(Source!BA481&lt;&gt; 0, Source!BA481, 1), 2)+ROUND(Source!CS481*Source!I481/IF(Source!BS481&lt;&gt; 0, Source!BS481, 1), 2))), 2)</f>
        <v>5386.81</v>
      </c>
      <c r="V1057">
        <f>Source!Y481</f>
        <v>4309.45</v>
      </c>
    </row>
    <row r="1058" spans="1:34" ht="14.25">
      <c r="A1058" s="20"/>
      <c r="B1058" s="21"/>
      <c r="C1058" s="18" t="s">
        <v>1284</v>
      </c>
      <c r="D1058" s="23"/>
      <c r="E1058" s="22"/>
      <c r="F1058" s="25">
        <f>Source!AO481</f>
        <v>935.21</v>
      </c>
      <c r="G1058" s="24" t="str">
        <f>Source!DG481</f>
        <v>)*0,8</v>
      </c>
      <c r="H1058" s="26">
        <f>ROUND(Source!CT481*Source!I481/IF(Source!BA481&lt;&gt; 0, Source!BA481, 1), 2)</f>
        <v>13467.02</v>
      </c>
      <c r="I1058" s="24"/>
      <c r="J1058" s="24">
        <f>IF(Source!BA481&lt;&gt; 0, Source!BA481, 1)</f>
        <v>1</v>
      </c>
      <c r="K1058" s="26">
        <f>Source!S481</f>
        <v>13467.02</v>
      </c>
      <c r="L1058" s="27"/>
      <c r="R1058">
        <f>H1058</f>
        <v>13467.02</v>
      </c>
    </row>
    <row r="1059" spans="1:34" ht="14.25">
      <c r="A1059" s="20"/>
      <c r="B1059" s="21"/>
      <c r="C1059" s="18" t="s">
        <v>1287</v>
      </c>
      <c r="D1059" s="23" t="s">
        <v>1288</v>
      </c>
      <c r="E1059" s="22">
        <f>Source!BZ481</f>
        <v>65</v>
      </c>
      <c r="F1059" s="28"/>
      <c r="G1059" s="24"/>
      <c r="H1059" s="26">
        <f>SUM(S1057:S1061)</f>
        <v>8753.56</v>
      </c>
      <c r="I1059" s="29" t="str">
        <f>CONCATENATE(Source!FX481, Source!FV481, "=")</f>
        <v>65*0,85=</v>
      </c>
      <c r="J1059" s="18">
        <f>Source!AT481</f>
        <v>55</v>
      </c>
      <c r="K1059" s="26">
        <f>SUM(T1057:T1061)</f>
        <v>7406.86</v>
      </c>
      <c r="L1059" s="27"/>
    </row>
    <row r="1060" spans="1:34" ht="14.25">
      <c r="A1060" s="20"/>
      <c r="B1060" s="21"/>
      <c r="C1060" s="18" t="s">
        <v>1289</v>
      </c>
      <c r="D1060" s="23" t="s">
        <v>1288</v>
      </c>
      <c r="E1060" s="22">
        <f>Source!CA481</f>
        <v>40</v>
      </c>
      <c r="F1060" s="28"/>
      <c r="G1060" s="24"/>
      <c r="H1060" s="26">
        <f>SUM(U1057:U1061)</f>
        <v>5386.81</v>
      </c>
      <c r="I1060" s="29" t="str">
        <f>CONCATENATE(Source!FY481, Source!FW481, "=")</f>
        <v>40*0,8=</v>
      </c>
      <c r="J1060" s="18">
        <f>Source!AU481</f>
        <v>32</v>
      </c>
      <c r="K1060" s="26">
        <f>SUM(V1057:V1061)</f>
        <v>4309.45</v>
      </c>
      <c r="L1060" s="27"/>
    </row>
    <row r="1061" spans="1:34" ht="14.25">
      <c r="A1061" s="33"/>
      <c r="B1061" s="34"/>
      <c r="C1061" s="35" t="s">
        <v>1290</v>
      </c>
      <c r="D1061" s="36" t="s">
        <v>1291</v>
      </c>
      <c r="E1061" s="37">
        <f>Source!AQ481</f>
        <v>71</v>
      </c>
      <c r="F1061" s="38"/>
      <c r="G1061" s="39" t="str">
        <f>Source!DI481</f>
        <v>)*0,8</v>
      </c>
      <c r="H1061" s="40"/>
      <c r="I1061" s="39"/>
      <c r="J1061" s="39"/>
      <c r="K1061" s="40"/>
      <c r="L1061" s="42">
        <f>Source!U481</f>
        <v>1022.4000000000001</v>
      </c>
    </row>
    <row r="1062" spans="1:34" ht="15">
      <c r="G1062" s="51">
        <f>ROUND(Source!CQ481*Source!I481/IF(Source!BC481&lt;&gt; 0, Source!BC481, 1), 2)+ROUND(Source!CT481*Source!I481/IF(Source!BA481&lt;&gt; 0, Source!BA481, 1), 2)+ROUND(Source!CR481*Source!I481/IF(Source!BB481&lt;&gt; 0, Source!BB481, 1), 2)+SUM(H1059:H1061)</f>
        <v>27607.39</v>
      </c>
      <c r="H1062" s="51"/>
      <c r="J1062" s="51">
        <f>Source!O481+SUM(K1059:K1061)</f>
        <v>25183.33</v>
      </c>
      <c r="K1062" s="51"/>
      <c r="L1062" s="32">
        <f>Source!U481</f>
        <v>1022.4000000000001</v>
      </c>
      <c r="O1062" s="31">
        <f>G1062</f>
        <v>27607.39</v>
      </c>
      <c r="P1062" s="31">
        <f>J1062</f>
        <v>25183.33</v>
      </c>
      <c r="Q1062" s="31">
        <f>L1062</f>
        <v>1022.4000000000001</v>
      </c>
      <c r="W1062">
        <f>IF(Source!BI481&lt;=1,G1062, 0)</f>
        <v>0</v>
      </c>
      <c r="X1062">
        <f>IF(Source!BI481=2,G1062, 0)</f>
        <v>0</v>
      </c>
      <c r="Y1062">
        <f>IF(Source!BI481=3,G1062, 0)</f>
        <v>0</v>
      </c>
      <c r="Z1062">
        <f>IF(Source!BI481=4,G1062, 0)</f>
        <v>27607.39</v>
      </c>
    </row>
    <row r="1064" spans="1:34" ht="15">
      <c r="A1064" s="52" t="str">
        <f>CONCATENATE("Итого по подразделу: ", Source!G483)</f>
        <v>Итого по подразделу: Строение 2</v>
      </c>
      <c r="B1064" s="52"/>
      <c r="C1064" s="52"/>
      <c r="D1064" s="52"/>
      <c r="E1064" s="52"/>
      <c r="F1064" s="52"/>
      <c r="G1064" s="51">
        <f>SUM(O1014:O1063)</f>
        <v>67224.989999999991</v>
      </c>
      <c r="H1064" s="53"/>
      <c r="I1064" s="43"/>
      <c r="J1064" s="51">
        <f>SUM(P1014:P1063)</f>
        <v>61322.3</v>
      </c>
      <c r="K1064" s="53"/>
      <c r="L1064" s="32">
        <f>SUM(Q1014:Q1063)</f>
        <v>2459.5200000000004</v>
      </c>
      <c r="AF1064" s="44" t="str">
        <f>CONCATENATE("Итого по подразделу: ", Source!G483)</f>
        <v>Итого по подразделу: Строение 2</v>
      </c>
    </row>
    <row r="1067" spans="1:34" ht="15">
      <c r="A1067" s="52" t="str">
        <f>CONCATENATE("Итого по разделу: ", Source!G504)</f>
        <v>Итого по разделу: Пусконаладочные работы</v>
      </c>
      <c r="B1067" s="52"/>
      <c r="C1067" s="52"/>
      <c r="D1067" s="52"/>
      <c r="E1067" s="52"/>
      <c r="F1067" s="52"/>
      <c r="G1067" s="51">
        <f>SUM(O965:O1066)</f>
        <v>130269.68</v>
      </c>
      <c r="H1067" s="53"/>
      <c r="I1067" s="43"/>
      <c r="J1067" s="51">
        <f>SUM(P965:P1066)</f>
        <v>118831.35</v>
      </c>
      <c r="K1067" s="53"/>
      <c r="L1067" s="32">
        <f>SUM(Q965:Q1066)</f>
        <v>4766.8000000000011</v>
      </c>
      <c r="AF1067" s="44" t="str">
        <f>CONCATENATE("Итого по разделу: ", Source!G504)</f>
        <v>Итого по разделу: Пусконаладочные работы</v>
      </c>
    </row>
    <row r="1069" spans="1:34" ht="14.25">
      <c r="C1069" s="58" t="str">
        <f>Source!H524</f>
        <v>Итого</v>
      </c>
      <c r="D1069" s="58"/>
      <c r="E1069" s="58"/>
      <c r="F1069" s="58"/>
      <c r="G1069" s="58"/>
      <c r="H1069" s="58"/>
      <c r="I1069" s="58"/>
      <c r="J1069" s="59">
        <f>Source!F524</f>
        <v>118831.35</v>
      </c>
      <c r="K1069" s="59"/>
      <c r="AH1069" s="18" t="str">
        <f>Source!H524</f>
        <v>Итого</v>
      </c>
    </row>
    <row r="1072" spans="1:34" ht="15">
      <c r="A1072" s="63" t="s">
        <v>1296</v>
      </c>
      <c r="B1072" s="63"/>
    </row>
    <row r="1073" spans="1:34" ht="14.25">
      <c r="C1073" s="58" t="str">
        <f>Source!H567</f>
        <v>Итого прямые затраты</v>
      </c>
      <c r="D1073" s="58"/>
      <c r="E1073" s="58"/>
      <c r="F1073" s="58"/>
      <c r="G1073" s="58"/>
      <c r="H1073" s="58"/>
      <c r="I1073" s="58"/>
      <c r="J1073" s="59">
        <f>Source!F567</f>
        <v>3093513.34</v>
      </c>
      <c r="K1073" s="59"/>
      <c r="AH1073" s="18" t="str">
        <f>Source!H567</f>
        <v>Итого прямые затраты</v>
      </c>
    </row>
    <row r="1074" spans="1:34" ht="14.25">
      <c r="C1074" s="58" t="str">
        <f>Source!H568</f>
        <v>Накладные расходы</v>
      </c>
      <c r="D1074" s="58"/>
      <c r="E1074" s="58"/>
      <c r="F1074" s="58"/>
      <c r="G1074" s="58"/>
      <c r="H1074" s="58"/>
      <c r="I1074" s="58"/>
      <c r="J1074" s="59">
        <f>Source!F568</f>
        <v>114935.83</v>
      </c>
      <c r="K1074" s="59"/>
      <c r="AH1074" s="18" t="str">
        <f>Source!H568</f>
        <v>Накладные расходы</v>
      </c>
    </row>
    <row r="1075" spans="1:34" ht="14.25">
      <c r="C1075" s="58" t="str">
        <f>Source!H569</f>
        <v>Сметная прибыль</v>
      </c>
      <c r="D1075" s="58"/>
      <c r="E1075" s="58"/>
      <c r="F1075" s="58"/>
      <c r="G1075" s="58"/>
      <c r="H1075" s="58"/>
      <c r="I1075" s="58"/>
      <c r="J1075" s="59">
        <f>Source!F569</f>
        <v>70912.899999999994</v>
      </c>
      <c r="K1075" s="59"/>
      <c r="AH1075" s="18" t="str">
        <f>Source!H569</f>
        <v>Сметная прибыль</v>
      </c>
    </row>
    <row r="1076" spans="1:34" ht="14.25">
      <c r="C1076" s="58" t="str">
        <f>Source!H570</f>
        <v>Итого</v>
      </c>
      <c r="D1076" s="58"/>
      <c r="E1076" s="58"/>
      <c r="F1076" s="58"/>
      <c r="G1076" s="58"/>
      <c r="H1076" s="58"/>
      <c r="I1076" s="58"/>
      <c r="J1076" s="59">
        <f>Source!F570</f>
        <v>3279362.07</v>
      </c>
      <c r="K1076" s="59"/>
      <c r="AH1076" s="18" t="str">
        <f>Source!H570</f>
        <v>Итого</v>
      </c>
    </row>
    <row r="1077" spans="1:34" ht="14.25">
      <c r="C1077" s="58" t="str">
        <f>Source!H571</f>
        <v>Всего с единым индексом-Коэффициентом перехода в цены 2кв. 2013г. 6,32</v>
      </c>
      <c r="D1077" s="58"/>
      <c r="E1077" s="58"/>
      <c r="F1077" s="58"/>
      <c r="G1077" s="58"/>
      <c r="H1077" s="58"/>
      <c r="I1077" s="58"/>
      <c r="J1077" s="59">
        <f>Source!F571</f>
        <v>20725568.280000001</v>
      </c>
      <c r="K1077" s="59"/>
      <c r="AH1077" s="18" t="str">
        <f>Source!H571</f>
        <v>Всего с единым индексом-Коэффициентом перехода в цены 2кв. 2013г. 6,32</v>
      </c>
    </row>
    <row r="1078" spans="1:34" ht="14.25">
      <c r="C1078" s="58" t="str">
        <f>Source!H572</f>
        <v>НДС 18%</v>
      </c>
      <c r="D1078" s="58"/>
      <c r="E1078" s="58"/>
      <c r="F1078" s="58"/>
      <c r="G1078" s="58"/>
      <c r="H1078" s="58"/>
      <c r="I1078" s="58"/>
      <c r="J1078" s="59">
        <f>Source!F572</f>
        <v>3730602.29</v>
      </c>
      <c r="K1078" s="59"/>
      <c r="AH1078" s="18" t="str">
        <f>Source!H572</f>
        <v>НДС 18%</v>
      </c>
    </row>
    <row r="1079" spans="1:34" ht="14.25">
      <c r="C1079" s="58" t="str">
        <f>Source!H573</f>
        <v>Всего</v>
      </c>
      <c r="D1079" s="58"/>
      <c r="E1079" s="58"/>
      <c r="F1079" s="58"/>
      <c r="G1079" s="58"/>
      <c r="H1079" s="58"/>
      <c r="I1079" s="58"/>
      <c r="J1079" s="59">
        <f>Source!F573</f>
        <v>24456170.57</v>
      </c>
      <c r="K1079" s="59"/>
      <c r="AH1079" s="18" t="str">
        <f>Source!H573</f>
        <v>Всего</v>
      </c>
    </row>
    <row r="1083" spans="1:34" ht="14.25">
      <c r="A1083" s="45"/>
      <c r="B1083" s="45"/>
      <c r="C1083" s="22"/>
      <c r="D1083" s="46"/>
      <c r="E1083" s="46"/>
      <c r="F1083" s="46"/>
      <c r="G1083" s="46"/>
      <c r="H1083" s="46"/>
      <c r="I1083" s="12"/>
      <c r="J1083" s="12"/>
      <c r="K1083" s="12"/>
      <c r="L1083" s="12"/>
    </row>
    <row r="1084" spans="1:34" ht="14.25">
      <c r="A1084" s="12"/>
      <c r="B1084" s="12"/>
      <c r="C1084" s="22"/>
      <c r="D1084" s="60"/>
      <c r="E1084" s="60"/>
      <c r="F1084" s="60"/>
      <c r="G1084" s="60"/>
      <c r="H1084" s="60"/>
      <c r="I1084" s="12"/>
      <c r="J1084" s="12"/>
      <c r="K1084" s="12"/>
      <c r="L1084" s="12"/>
    </row>
    <row r="1085" spans="1:34" ht="14.25">
      <c r="A1085" s="12"/>
      <c r="B1085" s="12"/>
      <c r="C1085" s="22"/>
      <c r="D1085" s="12"/>
      <c r="E1085" s="12"/>
      <c r="F1085" s="12"/>
      <c r="G1085" s="12"/>
      <c r="H1085" s="12"/>
      <c r="I1085" s="12"/>
      <c r="J1085" s="12"/>
      <c r="K1085" s="12"/>
      <c r="L1085" s="12"/>
    </row>
    <row r="1086" spans="1:34" ht="14.25">
      <c r="A1086" s="45"/>
      <c r="B1086" s="45"/>
      <c r="C1086" s="22"/>
      <c r="D1086" s="46"/>
      <c r="E1086" s="46"/>
      <c r="F1086" s="46"/>
      <c r="G1086" s="46"/>
      <c r="H1086" s="46"/>
      <c r="I1086" s="12"/>
      <c r="J1086" s="12"/>
      <c r="K1086" s="12"/>
      <c r="L1086" s="12"/>
    </row>
    <row r="1087" spans="1:34" ht="14.25">
      <c r="A1087" s="12"/>
      <c r="B1087" s="12"/>
      <c r="C1087" s="12"/>
      <c r="D1087" s="60"/>
      <c r="E1087" s="60"/>
      <c r="F1087" s="60"/>
      <c r="G1087" s="60"/>
      <c r="H1087" s="60"/>
      <c r="I1087" s="12"/>
      <c r="J1087" s="12"/>
      <c r="K1087" s="12"/>
      <c r="L1087" s="12"/>
    </row>
  </sheetData>
  <mergeCells count="325">
    <mergeCell ref="I1:L1"/>
    <mergeCell ref="I2:L2"/>
    <mergeCell ref="C1079:I1079"/>
    <mergeCell ref="J1079:K1079"/>
    <mergeCell ref="D1084:H1084"/>
    <mergeCell ref="D1087:H1087"/>
    <mergeCell ref="B11:K11"/>
    <mergeCell ref="B13:K13"/>
    <mergeCell ref="A1072:B1072"/>
    <mergeCell ref="C1076:I1076"/>
    <mergeCell ref="J1076:K1076"/>
    <mergeCell ref="C1077:I1077"/>
    <mergeCell ref="J1077:K1077"/>
    <mergeCell ref="C1078:I1078"/>
    <mergeCell ref="J1078:K1078"/>
    <mergeCell ref="C1073:I1073"/>
    <mergeCell ref="J1073:K1073"/>
    <mergeCell ref="C1074:I1074"/>
    <mergeCell ref="J1074:K1074"/>
    <mergeCell ref="C1075:I1075"/>
    <mergeCell ref="J1075:K1075"/>
    <mergeCell ref="C1069:I1069"/>
    <mergeCell ref="J1069:K1069"/>
    <mergeCell ref="G1062:H1062"/>
    <mergeCell ref="J1062:K1062"/>
    <mergeCell ref="A1064:F1064"/>
    <mergeCell ref="J1064:K1064"/>
    <mergeCell ref="G1064:H1064"/>
    <mergeCell ref="A1067:F1067"/>
    <mergeCell ref="J1067:K1067"/>
    <mergeCell ref="G1067:H1067"/>
    <mergeCell ref="G1044:H1044"/>
    <mergeCell ref="J1044:K1044"/>
    <mergeCell ref="G1050:H1050"/>
    <mergeCell ref="J1050:K1050"/>
    <mergeCell ref="G1056:H1056"/>
    <mergeCell ref="J1056:K1056"/>
    <mergeCell ref="G1026:H1026"/>
    <mergeCell ref="J1026:K1026"/>
    <mergeCell ref="G1032:H1032"/>
    <mergeCell ref="J1032:K1032"/>
    <mergeCell ref="G1038:H1038"/>
    <mergeCell ref="J1038:K1038"/>
    <mergeCell ref="A1011:F1011"/>
    <mergeCell ref="J1011:K1011"/>
    <mergeCell ref="G1011:H1011"/>
    <mergeCell ref="A1014:L1014"/>
    <mergeCell ref="G1020:H1020"/>
    <mergeCell ref="J1020:K1020"/>
    <mergeCell ref="G997:H997"/>
    <mergeCell ref="J997:K997"/>
    <mergeCell ref="G1003:H1003"/>
    <mergeCell ref="J1003:K1003"/>
    <mergeCell ref="G1009:H1009"/>
    <mergeCell ref="J1009:K1009"/>
    <mergeCell ref="G979:H979"/>
    <mergeCell ref="J979:K979"/>
    <mergeCell ref="G985:H985"/>
    <mergeCell ref="J985:K985"/>
    <mergeCell ref="G991:H991"/>
    <mergeCell ref="J991:K991"/>
    <mergeCell ref="A962:F962"/>
    <mergeCell ref="J962:K962"/>
    <mergeCell ref="G962:H962"/>
    <mergeCell ref="A965:L965"/>
    <mergeCell ref="A967:L967"/>
    <mergeCell ref="G973:H973"/>
    <mergeCell ref="J973:K973"/>
    <mergeCell ref="G954:H954"/>
    <mergeCell ref="J954:K954"/>
    <mergeCell ref="G957:H957"/>
    <mergeCell ref="J957:K957"/>
    <mergeCell ref="A959:F959"/>
    <mergeCell ref="J959:K959"/>
    <mergeCell ref="G959:H959"/>
    <mergeCell ref="G933:H933"/>
    <mergeCell ref="J933:K933"/>
    <mergeCell ref="G942:H942"/>
    <mergeCell ref="J942:K942"/>
    <mergeCell ref="G945:H945"/>
    <mergeCell ref="J945:K945"/>
    <mergeCell ref="G918:H918"/>
    <mergeCell ref="J918:K918"/>
    <mergeCell ref="G921:H921"/>
    <mergeCell ref="J921:K921"/>
    <mergeCell ref="G930:H930"/>
    <mergeCell ref="J930:K930"/>
    <mergeCell ref="G903:H903"/>
    <mergeCell ref="J903:K903"/>
    <mergeCell ref="G906:H906"/>
    <mergeCell ref="J906:K906"/>
    <mergeCell ref="G915:H915"/>
    <mergeCell ref="J915:K915"/>
    <mergeCell ref="G888:H888"/>
    <mergeCell ref="J888:K888"/>
    <mergeCell ref="G891:H891"/>
    <mergeCell ref="J891:K891"/>
    <mergeCell ref="G894:H894"/>
    <mergeCell ref="J894:K894"/>
    <mergeCell ref="A870:L870"/>
    <mergeCell ref="G879:H879"/>
    <mergeCell ref="J879:K879"/>
    <mergeCell ref="G882:H882"/>
    <mergeCell ref="J882:K882"/>
    <mergeCell ref="G885:H885"/>
    <mergeCell ref="J885:K885"/>
    <mergeCell ref="G858:H858"/>
    <mergeCell ref="J858:K858"/>
    <mergeCell ref="G865:H865"/>
    <mergeCell ref="J865:K865"/>
    <mergeCell ref="A867:F867"/>
    <mergeCell ref="J867:K867"/>
    <mergeCell ref="G867:H867"/>
    <mergeCell ref="G841:H841"/>
    <mergeCell ref="J841:K841"/>
    <mergeCell ref="G849:H849"/>
    <mergeCell ref="J849:K849"/>
    <mergeCell ref="G855:H855"/>
    <mergeCell ref="J855:K855"/>
    <mergeCell ref="G826:H826"/>
    <mergeCell ref="J826:K826"/>
    <mergeCell ref="G829:H829"/>
    <mergeCell ref="J829:K829"/>
    <mergeCell ref="G838:H838"/>
    <mergeCell ref="J838:K838"/>
    <mergeCell ref="G798:H798"/>
    <mergeCell ref="J798:K798"/>
    <mergeCell ref="G807:H807"/>
    <mergeCell ref="J807:K807"/>
    <mergeCell ref="G816:H816"/>
    <mergeCell ref="J816:K816"/>
    <mergeCell ref="G769:H769"/>
    <mergeCell ref="J769:K769"/>
    <mergeCell ref="G778:H778"/>
    <mergeCell ref="J778:K778"/>
    <mergeCell ref="G789:H789"/>
    <mergeCell ref="J789:K789"/>
    <mergeCell ref="G730:H730"/>
    <mergeCell ref="J730:K730"/>
    <mergeCell ref="G739:H739"/>
    <mergeCell ref="J739:K739"/>
    <mergeCell ref="G753:H753"/>
    <mergeCell ref="J753:K753"/>
    <mergeCell ref="G699:H699"/>
    <mergeCell ref="J699:K699"/>
    <mergeCell ref="G709:H709"/>
    <mergeCell ref="J709:K709"/>
    <mergeCell ref="G719:H719"/>
    <mergeCell ref="J719:K719"/>
    <mergeCell ref="G669:H669"/>
    <mergeCell ref="J669:K669"/>
    <mergeCell ref="G679:H679"/>
    <mergeCell ref="J679:K679"/>
    <mergeCell ref="G689:H689"/>
    <mergeCell ref="J689:K689"/>
    <mergeCell ref="G637:H637"/>
    <mergeCell ref="J637:K637"/>
    <mergeCell ref="G647:H647"/>
    <mergeCell ref="J647:K647"/>
    <mergeCell ref="G656:H656"/>
    <mergeCell ref="J656:K656"/>
    <mergeCell ref="G612:H612"/>
    <mergeCell ref="J612:K612"/>
    <mergeCell ref="G621:H621"/>
    <mergeCell ref="J621:K621"/>
    <mergeCell ref="G624:H624"/>
    <mergeCell ref="J624:K624"/>
    <mergeCell ref="G580:H580"/>
    <mergeCell ref="J580:K580"/>
    <mergeCell ref="G591:H591"/>
    <mergeCell ref="J591:K591"/>
    <mergeCell ref="G599:H599"/>
    <mergeCell ref="J599:K599"/>
    <mergeCell ref="G550:H550"/>
    <mergeCell ref="J550:K550"/>
    <mergeCell ref="G558:H558"/>
    <mergeCell ref="J558:K558"/>
    <mergeCell ref="G569:H569"/>
    <mergeCell ref="J569:K569"/>
    <mergeCell ref="G517:H517"/>
    <mergeCell ref="J517:K517"/>
    <mergeCell ref="G528:H528"/>
    <mergeCell ref="J528:K528"/>
    <mergeCell ref="G539:H539"/>
    <mergeCell ref="J539:K539"/>
    <mergeCell ref="G489:H489"/>
    <mergeCell ref="J489:K489"/>
    <mergeCell ref="G498:H498"/>
    <mergeCell ref="J498:K498"/>
    <mergeCell ref="G509:H509"/>
    <mergeCell ref="J509:K509"/>
    <mergeCell ref="A472:L472"/>
    <mergeCell ref="A474:L474"/>
    <mergeCell ref="G483:H483"/>
    <mergeCell ref="J483:K483"/>
    <mergeCell ref="G486:H486"/>
    <mergeCell ref="J486:K486"/>
    <mergeCell ref="G464:H464"/>
    <mergeCell ref="J464:K464"/>
    <mergeCell ref="A466:F466"/>
    <mergeCell ref="J466:K466"/>
    <mergeCell ref="G466:H466"/>
    <mergeCell ref="A469:F469"/>
    <mergeCell ref="J469:K469"/>
    <mergeCell ref="G469:H469"/>
    <mergeCell ref="G449:H449"/>
    <mergeCell ref="J449:K449"/>
    <mergeCell ref="G452:H452"/>
    <mergeCell ref="J452:K452"/>
    <mergeCell ref="G461:H461"/>
    <mergeCell ref="J461:K461"/>
    <mergeCell ref="G428:H428"/>
    <mergeCell ref="J428:K428"/>
    <mergeCell ref="G437:H437"/>
    <mergeCell ref="J437:K437"/>
    <mergeCell ref="G440:H440"/>
    <mergeCell ref="J440:K440"/>
    <mergeCell ref="G413:H413"/>
    <mergeCell ref="J413:K413"/>
    <mergeCell ref="G422:H422"/>
    <mergeCell ref="J422:K422"/>
    <mergeCell ref="G425:H425"/>
    <mergeCell ref="J425:K425"/>
    <mergeCell ref="G404:H404"/>
    <mergeCell ref="J404:K404"/>
    <mergeCell ref="G407:H407"/>
    <mergeCell ref="J407:K407"/>
    <mergeCell ref="G410:H410"/>
    <mergeCell ref="J410:K410"/>
    <mergeCell ref="A386:L386"/>
    <mergeCell ref="G395:H395"/>
    <mergeCell ref="J395:K395"/>
    <mergeCell ref="G398:H398"/>
    <mergeCell ref="J398:K398"/>
    <mergeCell ref="G401:H401"/>
    <mergeCell ref="J401:K401"/>
    <mergeCell ref="G374:H374"/>
    <mergeCell ref="J374:K374"/>
    <mergeCell ref="G381:H381"/>
    <mergeCell ref="J381:K381"/>
    <mergeCell ref="A383:F383"/>
    <mergeCell ref="J383:K383"/>
    <mergeCell ref="G383:H383"/>
    <mergeCell ref="G357:H357"/>
    <mergeCell ref="J357:K357"/>
    <mergeCell ref="G365:H365"/>
    <mergeCell ref="J365:K365"/>
    <mergeCell ref="G371:H371"/>
    <mergeCell ref="J371:K371"/>
    <mergeCell ref="G319:H319"/>
    <mergeCell ref="J319:K319"/>
    <mergeCell ref="G333:H333"/>
    <mergeCell ref="J333:K333"/>
    <mergeCell ref="G348:H348"/>
    <mergeCell ref="J348:K348"/>
    <mergeCell ref="G289:H289"/>
    <mergeCell ref="J289:K289"/>
    <mergeCell ref="G299:H299"/>
    <mergeCell ref="J299:K299"/>
    <mergeCell ref="G310:H310"/>
    <mergeCell ref="J310:K310"/>
    <mergeCell ref="G259:H259"/>
    <mergeCell ref="J259:K259"/>
    <mergeCell ref="G269:H269"/>
    <mergeCell ref="J269:K269"/>
    <mergeCell ref="G279:H279"/>
    <mergeCell ref="J279:K279"/>
    <mergeCell ref="G227:H227"/>
    <mergeCell ref="J227:K227"/>
    <mergeCell ref="G236:H236"/>
    <mergeCell ref="J236:K236"/>
    <mergeCell ref="G249:H249"/>
    <mergeCell ref="J249:K249"/>
    <mergeCell ref="G201:H201"/>
    <mergeCell ref="J201:K201"/>
    <mergeCell ref="G204:H204"/>
    <mergeCell ref="J204:K204"/>
    <mergeCell ref="G217:H217"/>
    <mergeCell ref="J217:K217"/>
    <mergeCell ref="G169:H169"/>
    <mergeCell ref="J169:K169"/>
    <mergeCell ref="G177:H177"/>
    <mergeCell ref="J177:K177"/>
    <mergeCell ref="G191:H191"/>
    <mergeCell ref="J191:K191"/>
    <mergeCell ref="G136:H136"/>
    <mergeCell ref="J136:K136"/>
    <mergeCell ref="G147:H147"/>
    <mergeCell ref="J147:K147"/>
    <mergeCell ref="G158:H158"/>
    <mergeCell ref="J158:K158"/>
    <mergeCell ref="G106:H106"/>
    <mergeCell ref="J106:K106"/>
    <mergeCell ref="G117:H117"/>
    <mergeCell ref="J117:K117"/>
    <mergeCell ref="G128:H128"/>
    <mergeCell ref="J128:K128"/>
    <mergeCell ref="G95:H95"/>
    <mergeCell ref="J95:K95"/>
    <mergeCell ref="A52:L52"/>
    <mergeCell ref="G61:H61"/>
    <mergeCell ref="J61:K61"/>
    <mergeCell ref="G64:H64"/>
    <mergeCell ref="J64:K64"/>
    <mergeCell ref="G67:H67"/>
    <mergeCell ref="J67:K67"/>
    <mergeCell ref="A50:L50"/>
    <mergeCell ref="A21:L21"/>
    <mergeCell ref="G33:H33"/>
    <mergeCell ref="J33:K33"/>
    <mergeCell ref="G42:H42"/>
    <mergeCell ref="J42:K42"/>
    <mergeCell ref="G76:H76"/>
    <mergeCell ref="J76:K76"/>
    <mergeCell ref="G87:H87"/>
    <mergeCell ref="J87:K87"/>
    <mergeCell ref="A17:L17"/>
    <mergeCell ref="B7:K7"/>
    <mergeCell ref="B8:K8"/>
    <mergeCell ref="B14:K14"/>
    <mergeCell ref="G45:H45"/>
    <mergeCell ref="J45:K45"/>
    <mergeCell ref="A47:F47"/>
    <mergeCell ref="J47:K47"/>
    <mergeCell ref="G47:H47"/>
  </mergeCells>
  <pageMargins left="0.4" right="0.2" top="0.2" bottom="0.4" header="0.2" footer="0.2"/>
  <pageSetup paperSize="9" scale="58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R607"/>
  <sheetViews>
    <sheetView topLeftCell="A594" workbookViewId="0">
      <selection activeCell="G631" sqref="G631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43366</v>
      </c>
    </row>
    <row r="12" spans="1:133">
      <c r="A12" s="1">
        <v>1</v>
      </c>
      <c r="B12" s="1">
        <v>602</v>
      </c>
      <c r="C12" s="1">
        <v>0</v>
      </c>
      <c r="D12" s="1">
        <f>ROW(A547)</f>
        <v>547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00">
      <c r="A18" s="2">
        <v>52</v>
      </c>
      <c r="B18" s="2">
        <f t="shared" ref="B18:G18" si="0">B547</f>
        <v>602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Устройство и пусконаладка системы кондиционирования</v>
      </c>
      <c r="H18" s="2"/>
      <c r="I18" s="2"/>
      <c r="J18" s="2"/>
      <c r="K18" s="2"/>
      <c r="L18" s="2"/>
      <c r="M18" s="2"/>
      <c r="N18" s="2"/>
      <c r="O18" s="2">
        <f t="shared" ref="O18:AT18" si="1">O547</f>
        <v>3093513.34</v>
      </c>
      <c r="P18" s="2">
        <f t="shared" si="1"/>
        <v>2880556.61</v>
      </c>
      <c r="Q18" s="2">
        <f t="shared" si="1"/>
        <v>73732.820000000007</v>
      </c>
      <c r="R18" s="2">
        <f t="shared" si="1"/>
        <v>7844.01</v>
      </c>
      <c r="S18" s="2">
        <f t="shared" si="1"/>
        <v>139223.91</v>
      </c>
      <c r="T18" s="2">
        <f t="shared" si="1"/>
        <v>0</v>
      </c>
      <c r="U18" s="2">
        <f t="shared" si="1"/>
        <v>12829.97824</v>
      </c>
      <c r="V18" s="2">
        <f t="shared" si="1"/>
        <v>580.81404999999995</v>
      </c>
      <c r="W18" s="2">
        <f t="shared" si="1"/>
        <v>990.91</v>
      </c>
      <c r="X18" s="2">
        <f t="shared" si="1"/>
        <v>114935.83</v>
      </c>
      <c r="Y18" s="2">
        <f t="shared" si="1"/>
        <v>70912.899999999994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1368318.25</v>
      </c>
      <c r="AQ18" s="2">
        <f t="shared" si="1"/>
        <v>0</v>
      </c>
      <c r="AR18" s="2">
        <f t="shared" si="1"/>
        <v>3279362.07</v>
      </c>
      <c r="AS18" s="2">
        <f t="shared" si="1"/>
        <v>1634470.31</v>
      </c>
      <c r="AT18" s="2">
        <f t="shared" si="1"/>
        <v>157742.16</v>
      </c>
      <c r="AU18" s="2">
        <f t="shared" ref="AU18:BZ18" si="2">AU547</f>
        <v>118831.35</v>
      </c>
      <c r="AV18" s="2">
        <f t="shared" si="2"/>
        <v>0</v>
      </c>
      <c r="AW18" s="2">
        <f t="shared" si="2"/>
        <v>0</v>
      </c>
      <c r="AX18" s="2">
        <f t="shared" si="2"/>
        <v>0</v>
      </c>
      <c r="AY18" s="2">
        <f t="shared" si="2"/>
        <v>0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CA547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3">
        <f t="shared" ref="DG18:DN18" si="4">DG547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</row>
    <row r="20" spans="1:200">
      <c r="A20" s="1">
        <v>3</v>
      </c>
      <c r="B20" s="1">
        <v>1</v>
      </c>
      <c r="C20" s="1"/>
      <c r="D20" s="1">
        <f>ROW(A526)</f>
        <v>526</v>
      </c>
      <c r="E20" s="1"/>
      <c r="F20" s="1" t="s">
        <v>12</v>
      </c>
      <c r="G20" s="1" t="s">
        <v>12</v>
      </c>
      <c r="H20" s="1" t="s">
        <v>3</v>
      </c>
      <c r="I20" s="1">
        <v>0</v>
      </c>
      <c r="J20" s="1" t="s">
        <v>3</v>
      </c>
      <c r="K20" s="1">
        <v>0</v>
      </c>
      <c r="L20" s="1"/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00">
      <c r="A22" s="2">
        <v>52</v>
      </c>
      <c r="B22" s="2">
        <f t="shared" ref="B22:G22" si="5">B526</f>
        <v>1</v>
      </c>
      <c r="C22" s="2">
        <f t="shared" si="5"/>
        <v>3</v>
      </c>
      <c r="D22" s="2">
        <f t="shared" si="5"/>
        <v>20</v>
      </c>
      <c r="E22" s="2">
        <f t="shared" si="5"/>
        <v>0</v>
      </c>
      <c r="F22" s="2" t="str">
        <f t="shared" si="5"/>
        <v>Новая локальная смета</v>
      </c>
      <c r="G22" s="2" t="str">
        <f t="shared" si="5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6">O526</f>
        <v>3093513.34</v>
      </c>
      <c r="P22" s="2">
        <f t="shared" si="6"/>
        <v>2880556.61</v>
      </c>
      <c r="Q22" s="2">
        <f t="shared" si="6"/>
        <v>73732.820000000007</v>
      </c>
      <c r="R22" s="2">
        <f t="shared" si="6"/>
        <v>7844.01</v>
      </c>
      <c r="S22" s="2">
        <f t="shared" si="6"/>
        <v>139223.91</v>
      </c>
      <c r="T22" s="2">
        <f t="shared" si="6"/>
        <v>0</v>
      </c>
      <c r="U22" s="2">
        <f t="shared" si="6"/>
        <v>12829.97824</v>
      </c>
      <c r="V22" s="2">
        <f t="shared" si="6"/>
        <v>580.81404999999995</v>
      </c>
      <c r="W22" s="2">
        <f t="shared" si="6"/>
        <v>990.91</v>
      </c>
      <c r="X22" s="2">
        <f t="shared" si="6"/>
        <v>114935.83</v>
      </c>
      <c r="Y22" s="2">
        <f t="shared" si="6"/>
        <v>70912.899999999994</v>
      </c>
      <c r="Z22" s="2">
        <f t="shared" si="6"/>
        <v>0</v>
      </c>
      <c r="AA22" s="2">
        <f t="shared" si="6"/>
        <v>0</v>
      </c>
      <c r="AB22" s="2">
        <f t="shared" si="6"/>
        <v>0</v>
      </c>
      <c r="AC22" s="2">
        <f t="shared" si="6"/>
        <v>0</v>
      </c>
      <c r="AD22" s="2">
        <f t="shared" si="6"/>
        <v>0</v>
      </c>
      <c r="AE22" s="2">
        <f t="shared" si="6"/>
        <v>0</v>
      </c>
      <c r="AF22" s="2">
        <f t="shared" si="6"/>
        <v>0</v>
      </c>
      <c r="AG22" s="2">
        <f t="shared" si="6"/>
        <v>0</v>
      </c>
      <c r="AH22" s="2">
        <f t="shared" si="6"/>
        <v>0</v>
      </c>
      <c r="AI22" s="2">
        <f t="shared" si="6"/>
        <v>0</v>
      </c>
      <c r="AJ22" s="2">
        <f t="shared" si="6"/>
        <v>0</v>
      </c>
      <c r="AK22" s="2">
        <f t="shared" si="6"/>
        <v>0</v>
      </c>
      <c r="AL22" s="2">
        <f t="shared" si="6"/>
        <v>0</v>
      </c>
      <c r="AM22" s="2">
        <f t="shared" si="6"/>
        <v>0</v>
      </c>
      <c r="AN22" s="2">
        <f t="shared" si="6"/>
        <v>0</v>
      </c>
      <c r="AO22" s="2">
        <f t="shared" si="6"/>
        <v>0</v>
      </c>
      <c r="AP22" s="2">
        <f t="shared" si="6"/>
        <v>1368318.25</v>
      </c>
      <c r="AQ22" s="2">
        <f t="shared" si="6"/>
        <v>0</v>
      </c>
      <c r="AR22" s="2">
        <f t="shared" si="6"/>
        <v>3279362.07</v>
      </c>
      <c r="AS22" s="2">
        <f t="shared" si="6"/>
        <v>1634470.31</v>
      </c>
      <c r="AT22" s="2">
        <f t="shared" si="6"/>
        <v>157742.16</v>
      </c>
      <c r="AU22" s="2">
        <f t="shared" ref="AU22:BZ22" si="7">AU526</f>
        <v>118831.35</v>
      </c>
      <c r="AV22" s="2">
        <f t="shared" si="7"/>
        <v>0</v>
      </c>
      <c r="AW22" s="2">
        <f t="shared" si="7"/>
        <v>0</v>
      </c>
      <c r="AX22" s="2">
        <f t="shared" si="7"/>
        <v>0</v>
      </c>
      <c r="AY22" s="2">
        <f t="shared" si="7"/>
        <v>0</v>
      </c>
      <c r="AZ22" s="2">
        <f t="shared" si="7"/>
        <v>0</v>
      </c>
      <c r="BA22" s="2">
        <f t="shared" si="7"/>
        <v>0</v>
      </c>
      <c r="BB22" s="2">
        <f t="shared" si="7"/>
        <v>0</v>
      </c>
      <c r="BC22" s="2">
        <f t="shared" si="7"/>
        <v>0</v>
      </c>
      <c r="BD22" s="2">
        <f t="shared" si="7"/>
        <v>0</v>
      </c>
      <c r="BE22" s="2">
        <f t="shared" si="7"/>
        <v>0</v>
      </c>
      <c r="BF22" s="2">
        <f t="shared" si="7"/>
        <v>0</v>
      </c>
      <c r="BG22" s="2">
        <f t="shared" si="7"/>
        <v>0</v>
      </c>
      <c r="BH22" s="2">
        <f t="shared" si="7"/>
        <v>0</v>
      </c>
      <c r="BI22" s="2">
        <f t="shared" si="7"/>
        <v>0</v>
      </c>
      <c r="BJ22" s="2">
        <f t="shared" si="7"/>
        <v>0</v>
      </c>
      <c r="BK22" s="2">
        <f t="shared" si="7"/>
        <v>0</v>
      </c>
      <c r="BL22" s="2">
        <f t="shared" si="7"/>
        <v>0</v>
      </c>
      <c r="BM22" s="2">
        <f t="shared" si="7"/>
        <v>0</v>
      </c>
      <c r="BN22" s="2">
        <f t="shared" si="7"/>
        <v>0</v>
      </c>
      <c r="BO22" s="3">
        <f t="shared" si="7"/>
        <v>0</v>
      </c>
      <c r="BP22" s="3">
        <f t="shared" si="7"/>
        <v>0</v>
      </c>
      <c r="BQ22" s="3">
        <f t="shared" si="7"/>
        <v>0</v>
      </c>
      <c r="BR22" s="3">
        <f t="shared" si="7"/>
        <v>0</v>
      </c>
      <c r="BS22" s="3">
        <f t="shared" si="7"/>
        <v>0</v>
      </c>
      <c r="BT22" s="3">
        <f t="shared" si="7"/>
        <v>0</v>
      </c>
      <c r="BU22" s="3">
        <f t="shared" si="7"/>
        <v>0</v>
      </c>
      <c r="BV22" s="3">
        <f t="shared" si="7"/>
        <v>0</v>
      </c>
      <c r="BW22" s="3">
        <f t="shared" si="7"/>
        <v>0</v>
      </c>
      <c r="BX22" s="3">
        <f t="shared" si="7"/>
        <v>0</v>
      </c>
      <c r="BY22" s="3">
        <f t="shared" si="7"/>
        <v>0</v>
      </c>
      <c r="BZ22" s="3">
        <f t="shared" si="7"/>
        <v>0</v>
      </c>
      <c r="CA22" s="3">
        <f t="shared" ref="CA22:DF22" si="8">CA526</f>
        <v>0</v>
      </c>
      <c r="CB22" s="3">
        <f t="shared" si="8"/>
        <v>0</v>
      </c>
      <c r="CC22" s="3">
        <f t="shared" si="8"/>
        <v>0</v>
      </c>
      <c r="CD22" s="3">
        <f t="shared" si="8"/>
        <v>0</v>
      </c>
      <c r="CE22" s="3">
        <f t="shared" si="8"/>
        <v>0</v>
      </c>
      <c r="CF22" s="3">
        <f t="shared" si="8"/>
        <v>0</v>
      </c>
      <c r="CG22" s="3">
        <f t="shared" si="8"/>
        <v>0</v>
      </c>
      <c r="CH22" s="3">
        <f t="shared" si="8"/>
        <v>0</v>
      </c>
      <c r="CI22" s="3">
        <f t="shared" si="8"/>
        <v>0</v>
      </c>
      <c r="CJ22" s="3">
        <f t="shared" si="8"/>
        <v>0</v>
      </c>
      <c r="CK22" s="3">
        <f t="shared" si="8"/>
        <v>0</v>
      </c>
      <c r="CL22" s="3">
        <f t="shared" si="8"/>
        <v>0</v>
      </c>
      <c r="CM22" s="3">
        <f t="shared" si="8"/>
        <v>0</v>
      </c>
      <c r="CN22" s="3">
        <f t="shared" si="8"/>
        <v>0</v>
      </c>
      <c r="CO22" s="3">
        <f t="shared" si="8"/>
        <v>0</v>
      </c>
      <c r="CP22" s="3">
        <f t="shared" si="8"/>
        <v>0</v>
      </c>
      <c r="CQ22" s="3">
        <f t="shared" si="8"/>
        <v>0</v>
      </c>
      <c r="CR22" s="3">
        <f t="shared" si="8"/>
        <v>0</v>
      </c>
      <c r="CS22" s="3">
        <f t="shared" si="8"/>
        <v>0</v>
      </c>
      <c r="CT22" s="3">
        <f t="shared" si="8"/>
        <v>0</v>
      </c>
      <c r="CU22" s="3">
        <f t="shared" si="8"/>
        <v>0</v>
      </c>
      <c r="CV22" s="3">
        <f t="shared" si="8"/>
        <v>0</v>
      </c>
      <c r="CW22" s="3">
        <f t="shared" si="8"/>
        <v>0</v>
      </c>
      <c r="CX22" s="3">
        <f t="shared" si="8"/>
        <v>0</v>
      </c>
      <c r="CY22" s="3">
        <f t="shared" si="8"/>
        <v>0</v>
      </c>
      <c r="CZ22" s="3">
        <f t="shared" si="8"/>
        <v>0</v>
      </c>
      <c r="DA22" s="3">
        <f t="shared" si="8"/>
        <v>0</v>
      </c>
      <c r="DB22" s="3">
        <f t="shared" si="8"/>
        <v>0</v>
      </c>
      <c r="DC22" s="3">
        <f t="shared" si="8"/>
        <v>0</v>
      </c>
      <c r="DD22" s="3">
        <f t="shared" si="8"/>
        <v>0</v>
      </c>
      <c r="DE22" s="3">
        <f t="shared" si="8"/>
        <v>0</v>
      </c>
      <c r="DF22" s="3">
        <f t="shared" si="8"/>
        <v>0</v>
      </c>
      <c r="DG22" s="3">
        <f t="shared" ref="DG22:DN22" si="9">DG526</f>
        <v>0</v>
      </c>
      <c r="DH22" s="3">
        <f t="shared" si="9"/>
        <v>0</v>
      </c>
      <c r="DI22" s="3">
        <f t="shared" si="9"/>
        <v>0</v>
      </c>
      <c r="DJ22" s="3">
        <f t="shared" si="9"/>
        <v>0</v>
      </c>
      <c r="DK22" s="3">
        <f t="shared" si="9"/>
        <v>0</v>
      </c>
      <c r="DL22" s="3">
        <f t="shared" si="9"/>
        <v>0</v>
      </c>
      <c r="DM22" s="3">
        <f t="shared" si="9"/>
        <v>0</v>
      </c>
      <c r="DN22" s="3">
        <f t="shared" si="9"/>
        <v>0</v>
      </c>
    </row>
    <row r="24" spans="1:200">
      <c r="A24" s="1">
        <v>4</v>
      </c>
      <c r="B24" s="1">
        <v>1</v>
      </c>
      <c r="C24" s="1"/>
      <c r="D24" s="1">
        <f>ROW(A35)</f>
        <v>35</v>
      </c>
      <c r="E24" s="1"/>
      <c r="F24" s="1" t="s">
        <v>13</v>
      </c>
      <c r="G24" s="1" t="s">
        <v>14</v>
      </c>
      <c r="H24" s="1" t="s">
        <v>3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00">
      <c r="A26" s="2">
        <v>52</v>
      </c>
      <c r="B26" s="2">
        <f t="shared" ref="B26:G26" si="10">B35</f>
        <v>1</v>
      </c>
      <c r="C26" s="2">
        <f t="shared" si="10"/>
        <v>4</v>
      </c>
      <c r="D26" s="2">
        <f t="shared" si="10"/>
        <v>24</v>
      </c>
      <c r="E26" s="2">
        <f t="shared" si="10"/>
        <v>0</v>
      </c>
      <c r="F26" s="2" t="str">
        <f t="shared" si="10"/>
        <v>Новый раздел</v>
      </c>
      <c r="G26" s="2" t="str">
        <f t="shared" si="10"/>
        <v>Устройство фунтамента под монтаж чиллерных установок</v>
      </c>
      <c r="H26" s="2"/>
      <c r="I26" s="2"/>
      <c r="J26" s="2"/>
      <c r="K26" s="2"/>
      <c r="L26" s="2"/>
      <c r="M26" s="2"/>
      <c r="N26" s="2"/>
      <c r="O26" s="2">
        <f t="shared" ref="O26:AT26" si="11">O35</f>
        <v>37644.47</v>
      </c>
      <c r="P26" s="2">
        <f t="shared" si="11"/>
        <v>34498.14</v>
      </c>
      <c r="Q26" s="2">
        <f t="shared" si="11"/>
        <v>2766.89</v>
      </c>
      <c r="R26" s="2">
        <f t="shared" si="11"/>
        <v>179.67</v>
      </c>
      <c r="S26" s="2">
        <f t="shared" si="11"/>
        <v>379.44</v>
      </c>
      <c r="T26" s="2">
        <f t="shared" si="11"/>
        <v>0</v>
      </c>
      <c r="U26" s="2">
        <f t="shared" si="11"/>
        <v>40.386000000000003</v>
      </c>
      <c r="V26" s="2">
        <f t="shared" si="11"/>
        <v>11.512</v>
      </c>
      <c r="W26" s="2">
        <f t="shared" si="11"/>
        <v>0</v>
      </c>
      <c r="X26" s="2">
        <f t="shared" si="11"/>
        <v>620.61</v>
      </c>
      <c r="Y26" s="2">
        <f t="shared" si="11"/>
        <v>357.83</v>
      </c>
      <c r="Z26" s="2">
        <f t="shared" si="11"/>
        <v>0</v>
      </c>
      <c r="AA26" s="2">
        <f t="shared" si="11"/>
        <v>0</v>
      </c>
      <c r="AB26" s="2">
        <f t="shared" si="11"/>
        <v>37644.47</v>
      </c>
      <c r="AC26" s="2">
        <f t="shared" si="11"/>
        <v>34498.14</v>
      </c>
      <c r="AD26" s="2">
        <f t="shared" si="11"/>
        <v>2766.89</v>
      </c>
      <c r="AE26" s="2">
        <f t="shared" si="11"/>
        <v>179.67</v>
      </c>
      <c r="AF26" s="2">
        <f t="shared" si="11"/>
        <v>379.44</v>
      </c>
      <c r="AG26" s="2">
        <f t="shared" si="11"/>
        <v>0</v>
      </c>
      <c r="AH26" s="2">
        <f t="shared" si="11"/>
        <v>40.386000000000003</v>
      </c>
      <c r="AI26" s="2">
        <f t="shared" si="11"/>
        <v>11.512</v>
      </c>
      <c r="AJ26" s="2">
        <f t="shared" si="11"/>
        <v>0</v>
      </c>
      <c r="AK26" s="2">
        <f t="shared" si="11"/>
        <v>620.61</v>
      </c>
      <c r="AL26" s="2">
        <f t="shared" si="11"/>
        <v>357.83</v>
      </c>
      <c r="AM26" s="2">
        <f t="shared" si="11"/>
        <v>0</v>
      </c>
      <c r="AN26" s="2">
        <f t="shared" si="11"/>
        <v>0</v>
      </c>
      <c r="AO26" s="2">
        <f t="shared" si="11"/>
        <v>0</v>
      </c>
      <c r="AP26" s="2">
        <f t="shared" si="11"/>
        <v>0</v>
      </c>
      <c r="AQ26" s="2">
        <f t="shared" si="11"/>
        <v>0</v>
      </c>
      <c r="AR26" s="2">
        <f t="shared" si="11"/>
        <v>38622.910000000003</v>
      </c>
      <c r="AS26" s="2">
        <f t="shared" si="11"/>
        <v>38622.910000000003</v>
      </c>
      <c r="AT26" s="2">
        <f t="shared" si="11"/>
        <v>0</v>
      </c>
      <c r="AU26" s="2">
        <f t="shared" ref="AU26:BZ26" si="12">AU35</f>
        <v>0</v>
      </c>
      <c r="AV26" s="2">
        <f t="shared" si="12"/>
        <v>0</v>
      </c>
      <c r="AW26" s="2">
        <f t="shared" si="12"/>
        <v>0</v>
      </c>
      <c r="AX26" s="2">
        <f t="shared" si="12"/>
        <v>0</v>
      </c>
      <c r="AY26" s="2">
        <f t="shared" si="12"/>
        <v>0</v>
      </c>
      <c r="AZ26" s="2">
        <f t="shared" si="12"/>
        <v>0</v>
      </c>
      <c r="BA26" s="2">
        <f t="shared" si="12"/>
        <v>0</v>
      </c>
      <c r="BB26" s="2">
        <f t="shared" si="12"/>
        <v>0</v>
      </c>
      <c r="BC26" s="2">
        <f t="shared" si="12"/>
        <v>0</v>
      </c>
      <c r="BD26" s="2">
        <f t="shared" si="12"/>
        <v>0</v>
      </c>
      <c r="BE26" s="2">
        <f t="shared" si="12"/>
        <v>38622.910000000003</v>
      </c>
      <c r="BF26" s="2">
        <f t="shared" si="12"/>
        <v>38622.910000000003</v>
      </c>
      <c r="BG26" s="2">
        <f t="shared" si="12"/>
        <v>0</v>
      </c>
      <c r="BH26" s="2">
        <f t="shared" si="12"/>
        <v>0</v>
      </c>
      <c r="BI26" s="2">
        <f t="shared" si="12"/>
        <v>0</v>
      </c>
      <c r="BJ26" s="2">
        <f t="shared" si="12"/>
        <v>0</v>
      </c>
      <c r="BK26" s="2">
        <f t="shared" si="12"/>
        <v>0</v>
      </c>
      <c r="BL26" s="2">
        <f t="shared" si="12"/>
        <v>0</v>
      </c>
      <c r="BM26" s="2">
        <f t="shared" si="12"/>
        <v>0</v>
      </c>
      <c r="BN26" s="2">
        <f t="shared" si="12"/>
        <v>0</v>
      </c>
      <c r="BO26" s="3">
        <f t="shared" si="12"/>
        <v>0</v>
      </c>
      <c r="BP26" s="3">
        <f t="shared" si="12"/>
        <v>0</v>
      </c>
      <c r="BQ26" s="3">
        <f t="shared" si="12"/>
        <v>0</v>
      </c>
      <c r="BR26" s="3">
        <f t="shared" si="12"/>
        <v>0</v>
      </c>
      <c r="BS26" s="3">
        <f t="shared" si="12"/>
        <v>0</v>
      </c>
      <c r="BT26" s="3">
        <f t="shared" si="12"/>
        <v>0</v>
      </c>
      <c r="BU26" s="3">
        <f t="shared" si="12"/>
        <v>0</v>
      </c>
      <c r="BV26" s="3">
        <f t="shared" si="12"/>
        <v>0</v>
      </c>
      <c r="BW26" s="3">
        <f t="shared" si="12"/>
        <v>0</v>
      </c>
      <c r="BX26" s="3">
        <f t="shared" si="12"/>
        <v>0</v>
      </c>
      <c r="BY26" s="3">
        <f t="shared" si="12"/>
        <v>0</v>
      </c>
      <c r="BZ26" s="3">
        <f t="shared" si="12"/>
        <v>0</v>
      </c>
      <c r="CA26" s="3">
        <f t="shared" ref="CA26:DF26" si="13">CA35</f>
        <v>0</v>
      </c>
      <c r="CB26" s="3">
        <f t="shared" si="13"/>
        <v>0</v>
      </c>
      <c r="CC26" s="3">
        <f t="shared" si="13"/>
        <v>0</v>
      </c>
      <c r="CD26" s="3">
        <f t="shared" si="13"/>
        <v>0</v>
      </c>
      <c r="CE26" s="3">
        <f t="shared" si="13"/>
        <v>0</v>
      </c>
      <c r="CF26" s="3">
        <f t="shared" si="13"/>
        <v>0</v>
      </c>
      <c r="CG26" s="3">
        <f t="shared" si="13"/>
        <v>0</v>
      </c>
      <c r="CH26" s="3">
        <f t="shared" si="13"/>
        <v>0</v>
      </c>
      <c r="CI26" s="3">
        <f t="shared" si="13"/>
        <v>0</v>
      </c>
      <c r="CJ26" s="3">
        <f t="shared" si="13"/>
        <v>0</v>
      </c>
      <c r="CK26" s="3">
        <f t="shared" si="13"/>
        <v>0</v>
      </c>
      <c r="CL26" s="3">
        <f t="shared" si="13"/>
        <v>0</v>
      </c>
      <c r="CM26" s="3">
        <f t="shared" si="13"/>
        <v>0</v>
      </c>
      <c r="CN26" s="3">
        <f t="shared" si="13"/>
        <v>0</v>
      </c>
      <c r="CO26" s="3">
        <f t="shared" si="13"/>
        <v>0</v>
      </c>
      <c r="CP26" s="3">
        <f t="shared" si="13"/>
        <v>0</v>
      </c>
      <c r="CQ26" s="3">
        <f t="shared" si="13"/>
        <v>0</v>
      </c>
      <c r="CR26" s="3">
        <f t="shared" si="13"/>
        <v>0</v>
      </c>
      <c r="CS26" s="3">
        <f t="shared" si="13"/>
        <v>0</v>
      </c>
      <c r="CT26" s="3">
        <f t="shared" si="13"/>
        <v>0</v>
      </c>
      <c r="CU26" s="3">
        <f t="shared" si="13"/>
        <v>0</v>
      </c>
      <c r="CV26" s="3">
        <f t="shared" si="13"/>
        <v>0</v>
      </c>
      <c r="CW26" s="3">
        <f t="shared" si="13"/>
        <v>0</v>
      </c>
      <c r="CX26" s="3">
        <f t="shared" si="13"/>
        <v>0</v>
      </c>
      <c r="CY26" s="3">
        <f t="shared" si="13"/>
        <v>0</v>
      </c>
      <c r="CZ26" s="3">
        <f t="shared" si="13"/>
        <v>0</v>
      </c>
      <c r="DA26" s="3">
        <f t="shared" si="13"/>
        <v>0</v>
      </c>
      <c r="DB26" s="3">
        <f t="shared" si="13"/>
        <v>0</v>
      </c>
      <c r="DC26" s="3">
        <f t="shared" si="13"/>
        <v>0</v>
      </c>
      <c r="DD26" s="3">
        <f t="shared" si="13"/>
        <v>0</v>
      </c>
      <c r="DE26" s="3">
        <f t="shared" si="13"/>
        <v>0</v>
      </c>
      <c r="DF26" s="3">
        <f t="shared" si="13"/>
        <v>0</v>
      </c>
      <c r="DG26" s="3">
        <f t="shared" ref="DG26:DN26" si="14">DG35</f>
        <v>0</v>
      </c>
      <c r="DH26" s="3">
        <f t="shared" si="14"/>
        <v>0</v>
      </c>
      <c r="DI26" s="3">
        <f t="shared" si="14"/>
        <v>0</v>
      </c>
      <c r="DJ26" s="3">
        <f t="shared" si="14"/>
        <v>0</v>
      </c>
      <c r="DK26" s="3">
        <f t="shared" si="14"/>
        <v>0</v>
      </c>
      <c r="DL26" s="3">
        <f t="shared" si="14"/>
        <v>0</v>
      </c>
      <c r="DM26" s="3">
        <f t="shared" si="14"/>
        <v>0</v>
      </c>
      <c r="DN26" s="3">
        <f t="shared" si="14"/>
        <v>0</v>
      </c>
    </row>
    <row r="28" spans="1:200">
      <c r="A28">
        <v>17</v>
      </c>
      <c r="B28">
        <v>1</v>
      </c>
      <c r="C28">
        <f>ROW(SmtRes!A22)</f>
        <v>22</v>
      </c>
      <c r="D28">
        <f>ROW(EtalonRes!A19)</f>
        <v>19</v>
      </c>
      <c r="E28" t="s">
        <v>15</v>
      </c>
      <c r="F28" t="s">
        <v>16</v>
      </c>
      <c r="G28" t="s">
        <v>17</v>
      </c>
      <c r="H28" t="s">
        <v>18</v>
      </c>
      <c r="I28">
        <v>2.2000000000000002</v>
      </c>
      <c r="J28">
        <v>0</v>
      </c>
      <c r="O28">
        <f t="shared" ref="O28:O33" si="15">ROUND(CP28,2)</f>
        <v>18237.48</v>
      </c>
      <c r="P28">
        <f t="shared" ref="P28:P33" si="16">ROUND(CQ28*I28,2)</f>
        <v>15165.66</v>
      </c>
      <c r="Q28">
        <f t="shared" ref="Q28:Q33" si="17">ROUND(CR28*I28,2)</f>
        <v>2700.61</v>
      </c>
      <c r="R28">
        <f t="shared" ref="R28:R33" si="18">ROUND(CS28*I28,2)</f>
        <v>173.05</v>
      </c>
      <c r="S28">
        <f t="shared" ref="S28:S33" si="19">ROUND(CT28*I28,2)</f>
        <v>371.21</v>
      </c>
      <c r="T28">
        <f t="shared" ref="T28:T33" si="20">ROUND(CU28*I28,2)</f>
        <v>0</v>
      </c>
      <c r="U28">
        <f t="shared" ref="U28:U33" si="21">CV28*I28</f>
        <v>39.49</v>
      </c>
      <c r="V28">
        <f t="shared" ref="V28:V33" si="22">CW28*I28</f>
        <v>11.022</v>
      </c>
      <c r="W28">
        <f t="shared" ref="W28:W33" si="23">ROUND(CX28*I28,2)</f>
        <v>0</v>
      </c>
      <c r="X28">
        <f t="shared" ref="X28:Y33" si="24">ROUND(CY28,2)</f>
        <v>604.13</v>
      </c>
      <c r="Y28">
        <f t="shared" si="24"/>
        <v>348.33</v>
      </c>
      <c r="AA28">
        <v>22723180</v>
      </c>
      <c r="AB28">
        <f t="shared" ref="AB28:AB33" si="25">ROUND((AC28+AD28+AF28),6)</f>
        <v>8289.76</v>
      </c>
      <c r="AC28">
        <f t="shared" ref="AC28:AC33" si="26">ROUND((ES28),6)</f>
        <v>6893.48</v>
      </c>
      <c r="AD28">
        <f t="shared" ref="AD28:AD33" si="27">ROUND((((ET28)-(EU28))+AE28),6)</f>
        <v>1227.55</v>
      </c>
      <c r="AE28">
        <f t="shared" ref="AE28:AF33" si="28">ROUND((EU28),6)</f>
        <v>78.66</v>
      </c>
      <c r="AF28">
        <f t="shared" si="28"/>
        <v>168.73</v>
      </c>
      <c r="AG28">
        <f t="shared" ref="AG28:AG33" si="29">ROUND((AP28),6)</f>
        <v>0</v>
      </c>
      <c r="AH28">
        <f t="shared" ref="AH28:AI33" si="30">(EW28)</f>
        <v>17.95</v>
      </c>
      <c r="AI28">
        <f t="shared" si="30"/>
        <v>5.01</v>
      </c>
      <c r="AJ28">
        <f t="shared" ref="AJ28:AJ33" si="31">ROUND((AS28),6)</f>
        <v>0</v>
      </c>
      <c r="AK28">
        <v>8289.76</v>
      </c>
      <c r="AL28">
        <v>6893.48</v>
      </c>
      <c r="AM28">
        <v>1227.55</v>
      </c>
      <c r="AN28">
        <v>78.66</v>
      </c>
      <c r="AO28">
        <v>168.73</v>
      </c>
      <c r="AP28">
        <v>0</v>
      </c>
      <c r="AQ28">
        <v>17.95</v>
      </c>
      <c r="AR28">
        <v>5.01</v>
      </c>
      <c r="AS28">
        <v>0</v>
      </c>
      <c r="AT28">
        <v>111</v>
      </c>
      <c r="AU28">
        <v>64</v>
      </c>
      <c r="AV28">
        <v>1</v>
      </c>
      <c r="AW28">
        <v>1</v>
      </c>
      <c r="AZ28">
        <v>1</v>
      </c>
      <c r="BA28">
        <v>1</v>
      </c>
      <c r="BB28">
        <v>1</v>
      </c>
      <c r="BC28">
        <v>1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19</v>
      </c>
      <c r="BM28">
        <v>5001</v>
      </c>
      <c r="BN28">
        <v>0</v>
      </c>
      <c r="BO28" t="s">
        <v>3</v>
      </c>
      <c r="BP28">
        <v>0</v>
      </c>
      <c r="BQ28">
        <v>2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130</v>
      </c>
      <c r="CA28">
        <v>80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33" si="32">(P28+Q28+S28)</f>
        <v>18237.48</v>
      </c>
      <c r="CQ28">
        <f t="shared" ref="CQ28:CQ33" si="33">(AC28)*BC28</f>
        <v>6893.48</v>
      </c>
      <c r="CR28">
        <f t="shared" ref="CR28:CR33" si="34">(AD28)*BB28</f>
        <v>1227.55</v>
      </c>
      <c r="CS28">
        <f t="shared" ref="CS28:CS33" si="35">(AE28)*BS28</f>
        <v>78.66</v>
      </c>
      <c r="CT28">
        <f t="shared" ref="CT28:CT33" si="36">(AF28)*BA28</f>
        <v>168.73</v>
      </c>
      <c r="CU28">
        <f t="shared" ref="CU28:CX33" si="37">AG28</f>
        <v>0</v>
      </c>
      <c r="CV28">
        <f t="shared" si="37"/>
        <v>17.95</v>
      </c>
      <c r="CW28">
        <f t="shared" si="37"/>
        <v>5.01</v>
      </c>
      <c r="CX28">
        <f t="shared" si="37"/>
        <v>0</v>
      </c>
      <c r="CY28">
        <f t="shared" ref="CY28:CY33" si="38">(((S28+R28)*AT28)/100)</f>
        <v>604.12860000000001</v>
      </c>
      <c r="CZ28">
        <f t="shared" ref="CZ28:CZ33" si="39">(((S28+R28)*AU28)/100)</f>
        <v>348.32639999999998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18</v>
      </c>
      <c r="DW28" t="s">
        <v>18</v>
      </c>
      <c r="DX28">
        <v>1</v>
      </c>
      <c r="EE28">
        <v>20678640</v>
      </c>
      <c r="EF28">
        <v>2</v>
      </c>
      <c r="EG28" t="s">
        <v>20</v>
      </c>
      <c r="EH28">
        <v>0</v>
      </c>
      <c r="EI28" t="s">
        <v>3</v>
      </c>
      <c r="EJ28">
        <v>1</v>
      </c>
      <c r="EK28">
        <v>5001</v>
      </c>
      <c r="EL28" t="s">
        <v>21</v>
      </c>
      <c r="EM28" t="s">
        <v>22</v>
      </c>
      <c r="EO28" t="s">
        <v>3</v>
      </c>
      <c r="EQ28">
        <v>0</v>
      </c>
      <c r="ER28">
        <v>8289.76</v>
      </c>
      <c r="ES28">
        <v>6893.48</v>
      </c>
      <c r="ET28">
        <v>1227.55</v>
      </c>
      <c r="EU28">
        <v>78.66</v>
      </c>
      <c r="EV28">
        <v>168.73</v>
      </c>
      <c r="EW28">
        <v>17.95</v>
      </c>
      <c r="EX28">
        <v>5.01</v>
      </c>
      <c r="EY28">
        <v>0</v>
      </c>
      <c r="EZ28">
        <v>0</v>
      </c>
      <c r="FQ28">
        <v>0</v>
      </c>
      <c r="FR28">
        <f t="shared" ref="FR28:FR33" si="40">ROUND(IF(AND(BH28=3,BI28=3),P28,0),2)</f>
        <v>0</v>
      </c>
      <c r="FS28">
        <v>0</v>
      </c>
      <c r="FV28" t="s">
        <v>23</v>
      </c>
      <c r="FW28" t="s">
        <v>24</v>
      </c>
      <c r="FX28">
        <v>130</v>
      </c>
      <c r="FY28">
        <v>80</v>
      </c>
      <c r="GA28" t="s">
        <v>3</v>
      </c>
      <c r="GG28">
        <v>2</v>
      </c>
      <c r="GH28">
        <v>1</v>
      </c>
      <c r="GI28">
        <v>-2</v>
      </c>
      <c r="GJ28">
        <v>0</v>
      </c>
      <c r="GK28">
        <f>ROUND(R28*(R12)/100,2)</f>
        <v>0</v>
      </c>
      <c r="GL28">
        <f t="shared" ref="GL28:GL33" si="41">ROUND(IF(AND(BH28=3,BI28=3,FS28&lt;&gt;0),P28,0),2)</f>
        <v>0</v>
      </c>
      <c r="GM28">
        <f t="shared" ref="GM28:GM33" si="42">O28+X28+Y28</f>
        <v>19189.940000000002</v>
      </c>
      <c r="GN28">
        <f t="shared" ref="GN28:GN33" si="43">ROUND(IF(OR(BI28=0,BI28=1),O28+X28+Y28,0),2)</f>
        <v>19189.939999999999</v>
      </c>
      <c r="GO28">
        <f t="shared" ref="GO28:GO33" si="44">ROUND(IF(BI28=2,O28+X28+Y28,0),2)</f>
        <v>0</v>
      </c>
      <c r="GP28">
        <f t="shared" ref="GP28:GP33" si="45">ROUND(IF(BI28=4,O28+X28+Y28,0),2)</f>
        <v>0</v>
      </c>
      <c r="GR28">
        <v>0</v>
      </c>
    </row>
    <row r="29" spans="1:200">
      <c r="A29">
        <v>18</v>
      </c>
      <c r="B29">
        <v>1</v>
      </c>
      <c r="C29">
        <v>20</v>
      </c>
      <c r="E29" t="s">
        <v>25</v>
      </c>
      <c r="F29" t="s">
        <v>26</v>
      </c>
      <c r="G29" t="s">
        <v>27</v>
      </c>
      <c r="H29" t="s">
        <v>28</v>
      </c>
      <c r="I29">
        <f>I28*J29</f>
        <v>12</v>
      </c>
      <c r="J29">
        <v>5.4545454545454541</v>
      </c>
      <c r="O29">
        <f t="shared" si="15"/>
        <v>15365.16</v>
      </c>
      <c r="P29">
        <f t="shared" si="16"/>
        <v>15365.16</v>
      </c>
      <c r="Q29">
        <f t="shared" si="17"/>
        <v>0</v>
      </c>
      <c r="R29">
        <f t="shared" si="18"/>
        <v>0</v>
      </c>
      <c r="S29">
        <f t="shared" si="19"/>
        <v>0</v>
      </c>
      <c r="T29">
        <f t="shared" si="20"/>
        <v>0</v>
      </c>
      <c r="U29">
        <f t="shared" si="21"/>
        <v>0</v>
      </c>
      <c r="V29">
        <f t="shared" si="22"/>
        <v>0</v>
      </c>
      <c r="W29">
        <f t="shared" si="23"/>
        <v>0</v>
      </c>
      <c r="X29">
        <f t="shared" si="24"/>
        <v>0</v>
      </c>
      <c r="Y29">
        <f t="shared" si="24"/>
        <v>0</v>
      </c>
      <c r="AA29">
        <v>22723180</v>
      </c>
      <c r="AB29">
        <f t="shared" si="25"/>
        <v>1280.43</v>
      </c>
      <c r="AC29">
        <f t="shared" si="26"/>
        <v>1280.43</v>
      </c>
      <c r="AD29">
        <f t="shared" si="27"/>
        <v>0</v>
      </c>
      <c r="AE29">
        <f t="shared" si="28"/>
        <v>0</v>
      </c>
      <c r="AF29">
        <f t="shared" si="28"/>
        <v>0</v>
      </c>
      <c r="AG29">
        <f t="shared" si="29"/>
        <v>0</v>
      </c>
      <c r="AH29">
        <f t="shared" si="30"/>
        <v>0</v>
      </c>
      <c r="AI29">
        <f t="shared" si="30"/>
        <v>0</v>
      </c>
      <c r="AJ29">
        <f t="shared" si="31"/>
        <v>0</v>
      </c>
      <c r="AK29">
        <v>1280.43</v>
      </c>
      <c r="AL29">
        <v>1280.43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111</v>
      </c>
      <c r="AU29">
        <v>64</v>
      </c>
      <c r="AV29">
        <v>1</v>
      </c>
      <c r="AW29">
        <v>1</v>
      </c>
      <c r="AZ29">
        <v>1</v>
      </c>
      <c r="BA29">
        <v>1</v>
      </c>
      <c r="BB29">
        <v>1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1</v>
      </c>
      <c r="BJ29" t="s">
        <v>3</v>
      </c>
      <c r="BM29">
        <v>5001</v>
      </c>
      <c r="BN29">
        <v>0</v>
      </c>
      <c r="BO29" t="s">
        <v>3</v>
      </c>
      <c r="BP29">
        <v>0</v>
      </c>
      <c r="BQ29">
        <v>2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130</v>
      </c>
      <c r="CA29">
        <v>80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2"/>
        <v>15365.16</v>
      </c>
      <c r="CQ29">
        <f t="shared" si="33"/>
        <v>1280.43</v>
      </c>
      <c r="CR29">
        <f t="shared" si="34"/>
        <v>0</v>
      </c>
      <c r="CS29">
        <f t="shared" si="35"/>
        <v>0</v>
      </c>
      <c r="CT29">
        <f t="shared" si="36"/>
        <v>0</v>
      </c>
      <c r="CU29">
        <f t="shared" si="37"/>
        <v>0</v>
      </c>
      <c r="CV29">
        <f t="shared" si="37"/>
        <v>0</v>
      </c>
      <c r="CW29">
        <f t="shared" si="37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28</v>
      </c>
      <c r="DW29" t="s">
        <v>28</v>
      </c>
      <c r="DX29">
        <v>1</v>
      </c>
      <c r="EE29">
        <v>20678640</v>
      </c>
      <c r="EF29">
        <v>2</v>
      </c>
      <c r="EG29" t="s">
        <v>20</v>
      </c>
      <c r="EH29">
        <v>0</v>
      </c>
      <c r="EI29" t="s">
        <v>3</v>
      </c>
      <c r="EJ29">
        <v>1</v>
      </c>
      <c r="EK29">
        <v>5001</v>
      </c>
      <c r="EL29" t="s">
        <v>21</v>
      </c>
      <c r="EM29" t="s">
        <v>22</v>
      </c>
      <c r="EO29" t="s">
        <v>3</v>
      </c>
      <c r="EQ29">
        <v>0</v>
      </c>
      <c r="ER29">
        <v>0</v>
      </c>
      <c r="ES29">
        <v>1280.43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0</v>
      </c>
      <c r="FQ29">
        <v>0</v>
      </c>
      <c r="FR29">
        <f t="shared" si="40"/>
        <v>0</v>
      </c>
      <c r="FS29">
        <v>0</v>
      </c>
      <c r="FV29" t="s">
        <v>23</v>
      </c>
      <c r="FW29" t="s">
        <v>24</v>
      </c>
      <c r="FX29">
        <v>130</v>
      </c>
      <c r="FY29">
        <v>80</v>
      </c>
      <c r="GA29" t="s">
        <v>29</v>
      </c>
      <c r="GG29">
        <v>2</v>
      </c>
      <c r="GH29">
        <v>0</v>
      </c>
      <c r="GI29">
        <v>-2</v>
      </c>
      <c r="GJ29">
        <v>0</v>
      </c>
      <c r="GK29">
        <f>ROUND(R29*(R12)/100,2)</f>
        <v>0</v>
      </c>
      <c r="GL29">
        <f t="shared" si="41"/>
        <v>0</v>
      </c>
      <c r="GM29">
        <f t="shared" si="42"/>
        <v>15365.16</v>
      </c>
      <c r="GN29">
        <f t="shared" si="43"/>
        <v>15365.16</v>
      </c>
      <c r="GO29">
        <f t="shared" si="44"/>
        <v>0</v>
      </c>
      <c r="GP29">
        <f t="shared" si="45"/>
        <v>0</v>
      </c>
      <c r="GR29">
        <v>0</v>
      </c>
    </row>
    <row r="30" spans="1:200">
      <c r="A30">
        <v>18</v>
      </c>
      <c r="B30">
        <v>1</v>
      </c>
      <c r="C30">
        <v>21</v>
      </c>
      <c r="E30" t="s">
        <v>30</v>
      </c>
      <c r="F30" t="s">
        <v>26</v>
      </c>
      <c r="G30" t="s">
        <v>31</v>
      </c>
      <c r="H30" t="s">
        <v>28</v>
      </c>
      <c r="I30">
        <f>I28*J30</f>
        <v>12</v>
      </c>
      <c r="J30">
        <v>5.4545454545454541</v>
      </c>
      <c r="O30">
        <f t="shared" si="15"/>
        <v>402.24</v>
      </c>
      <c r="P30">
        <f t="shared" si="16"/>
        <v>402.24</v>
      </c>
      <c r="Q30">
        <f t="shared" si="17"/>
        <v>0</v>
      </c>
      <c r="R30">
        <f t="shared" si="18"/>
        <v>0</v>
      </c>
      <c r="S30">
        <f t="shared" si="19"/>
        <v>0</v>
      </c>
      <c r="T30">
        <f t="shared" si="20"/>
        <v>0</v>
      </c>
      <c r="U30">
        <f t="shared" si="21"/>
        <v>0</v>
      </c>
      <c r="V30">
        <f t="shared" si="22"/>
        <v>0</v>
      </c>
      <c r="W30">
        <f t="shared" si="23"/>
        <v>0</v>
      </c>
      <c r="X30">
        <f t="shared" si="24"/>
        <v>0</v>
      </c>
      <c r="Y30">
        <f t="shared" si="24"/>
        <v>0</v>
      </c>
      <c r="AA30">
        <v>22723180</v>
      </c>
      <c r="AB30">
        <f t="shared" si="25"/>
        <v>33.520000000000003</v>
      </c>
      <c r="AC30">
        <f t="shared" si="26"/>
        <v>33.520000000000003</v>
      </c>
      <c r="AD30">
        <f t="shared" si="27"/>
        <v>0</v>
      </c>
      <c r="AE30">
        <f t="shared" si="28"/>
        <v>0</v>
      </c>
      <c r="AF30">
        <f t="shared" si="28"/>
        <v>0</v>
      </c>
      <c r="AG30">
        <f t="shared" si="29"/>
        <v>0</v>
      </c>
      <c r="AH30">
        <f t="shared" si="30"/>
        <v>0</v>
      </c>
      <c r="AI30">
        <f t="shared" si="30"/>
        <v>0</v>
      </c>
      <c r="AJ30">
        <f t="shared" si="31"/>
        <v>0</v>
      </c>
      <c r="AK30">
        <v>33.520000000000003</v>
      </c>
      <c r="AL30">
        <v>33.520000000000003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111</v>
      </c>
      <c r="AU30">
        <v>64</v>
      </c>
      <c r="AV30">
        <v>1</v>
      </c>
      <c r="AW30">
        <v>1</v>
      </c>
      <c r="AZ30">
        <v>1</v>
      </c>
      <c r="BA30">
        <v>1</v>
      </c>
      <c r="BB30">
        <v>1</v>
      </c>
      <c r="BC30">
        <v>1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5001</v>
      </c>
      <c r="BN30">
        <v>0</v>
      </c>
      <c r="BO30" t="s">
        <v>3</v>
      </c>
      <c r="BP30">
        <v>0</v>
      </c>
      <c r="BQ30">
        <v>2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130</v>
      </c>
      <c r="CA30">
        <v>80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2"/>
        <v>402.24</v>
      </c>
      <c r="CQ30">
        <f t="shared" si="33"/>
        <v>33.520000000000003</v>
      </c>
      <c r="CR30">
        <f t="shared" si="34"/>
        <v>0</v>
      </c>
      <c r="CS30">
        <f t="shared" si="35"/>
        <v>0</v>
      </c>
      <c r="CT30">
        <f t="shared" si="36"/>
        <v>0</v>
      </c>
      <c r="CU30">
        <f t="shared" si="37"/>
        <v>0</v>
      </c>
      <c r="CV30">
        <f t="shared" si="37"/>
        <v>0</v>
      </c>
      <c r="CW30">
        <f t="shared" si="37"/>
        <v>0</v>
      </c>
      <c r="CX30">
        <f t="shared" si="37"/>
        <v>0</v>
      </c>
      <c r="CY30">
        <f t="shared" si="38"/>
        <v>0</v>
      </c>
      <c r="CZ30">
        <f t="shared" si="39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28</v>
      </c>
      <c r="DW30" t="s">
        <v>28</v>
      </c>
      <c r="DX30">
        <v>1</v>
      </c>
      <c r="EE30">
        <v>20678640</v>
      </c>
      <c r="EF30">
        <v>2</v>
      </c>
      <c r="EG30" t="s">
        <v>20</v>
      </c>
      <c r="EH30">
        <v>0</v>
      </c>
      <c r="EI30" t="s">
        <v>3</v>
      </c>
      <c r="EJ30">
        <v>1</v>
      </c>
      <c r="EK30">
        <v>5001</v>
      </c>
      <c r="EL30" t="s">
        <v>21</v>
      </c>
      <c r="EM30" t="s">
        <v>22</v>
      </c>
      <c r="EO30" t="s">
        <v>3</v>
      </c>
      <c r="EQ30">
        <v>0</v>
      </c>
      <c r="ER30">
        <v>0</v>
      </c>
      <c r="ES30">
        <v>33.520000000000003</v>
      </c>
      <c r="ET30">
        <v>0</v>
      </c>
      <c r="EU30">
        <v>0</v>
      </c>
      <c r="EV30">
        <v>0</v>
      </c>
      <c r="EW30">
        <v>0</v>
      </c>
      <c r="EX30">
        <v>0</v>
      </c>
      <c r="EZ30">
        <v>0</v>
      </c>
      <c r="FQ30">
        <v>0</v>
      </c>
      <c r="FR30">
        <f t="shared" si="40"/>
        <v>0</v>
      </c>
      <c r="FS30">
        <v>0</v>
      </c>
      <c r="FV30" t="s">
        <v>23</v>
      </c>
      <c r="FW30" t="s">
        <v>24</v>
      </c>
      <c r="FX30">
        <v>130</v>
      </c>
      <c r="FY30">
        <v>80</v>
      </c>
      <c r="GA30" t="s">
        <v>29</v>
      </c>
      <c r="GG30">
        <v>2</v>
      </c>
      <c r="GH30">
        <v>0</v>
      </c>
      <c r="GI30">
        <v>-2</v>
      </c>
      <c r="GJ30">
        <v>0</v>
      </c>
      <c r="GK30">
        <f>ROUND(R30*(R12)/100,2)</f>
        <v>0</v>
      </c>
      <c r="GL30">
        <f t="shared" si="41"/>
        <v>0</v>
      </c>
      <c r="GM30">
        <f t="shared" si="42"/>
        <v>402.24</v>
      </c>
      <c r="GN30">
        <f t="shared" si="43"/>
        <v>402.24</v>
      </c>
      <c r="GO30">
        <f t="shared" si="44"/>
        <v>0</v>
      </c>
      <c r="GP30">
        <f t="shared" si="45"/>
        <v>0</v>
      </c>
      <c r="GR30">
        <v>0</v>
      </c>
    </row>
    <row r="31" spans="1:200">
      <c r="A31">
        <v>18</v>
      </c>
      <c r="B31">
        <v>1</v>
      </c>
      <c r="C31">
        <v>22</v>
      </c>
      <c r="E31" t="s">
        <v>32</v>
      </c>
      <c r="F31" t="s">
        <v>26</v>
      </c>
      <c r="G31" t="s">
        <v>33</v>
      </c>
      <c r="H31" t="s">
        <v>34</v>
      </c>
      <c r="I31">
        <f>I28*J31</f>
        <v>0.71399999999999997</v>
      </c>
      <c r="J31">
        <v>0.32454545454545453</v>
      </c>
      <c r="O31">
        <f t="shared" si="15"/>
        <v>2585.02</v>
      </c>
      <c r="P31">
        <f t="shared" si="16"/>
        <v>2585.02</v>
      </c>
      <c r="Q31">
        <f t="shared" si="17"/>
        <v>0</v>
      </c>
      <c r="R31">
        <f t="shared" si="18"/>
        <v>0</v>
      </c>
      <c r="S31">
        <f t="shared" si="19"/>
        <v>0</v>
      </c>
      <c r="T31">
        <f t="shared" si="20"/>
        <v>0</v>
      </c>
      <c r="U31">
        <f t="shared" si="21"/>
        <v>0</v>
      </c>
      <c r="V31">
        <f t="shared" si="22"/>
        <v>0</v>
      </c>
      <c r="W31">
        <f t="shared" si="23"/>
        <v>0</v>
      </c>
      <c r="X31">
        <f t="shared" si="24"/>
        <v>0</v>
      </c>
      <c r="Y31">
        <f t="shared" si="24"/>
        <v>0</v>
      </c>
      <c r="AA31">
        <v>22723180</v>
      </c>
      <c r="AB31">
        <f t="shared" si="25"/>
        <v>3620.47</v>
      </c>
      <c r="AC31">
        <f t="shared" si="26"/>
        <v>3620.47</v>
      </c>
      <c r="AD31">
        <f t="shared" si="27"/>
        <v>0</v>
      </c>
      <c r="AE31">
        <f t="shared" si="28"/>
        <v>0</v>
      </c>
      <c r="AF31">
        <f t="shared" si="28"/>
        <v>0</v>
      </c>
      <c r="AG31">
        <f t="shared" si="29"/>
        <v>0</v>
      </c>
      <c r="AH31">
        <f t="shared" si="30"/>
        <v>0</v>
      </c>
      <c r="AI31">
        <f t="shared" si="30"/>
        <v>0</v>
      </c>
      <c r="AJ31">
        <f t="shared" si="31"/>
        <v>0</v>
      </c>
      <c r="AK31">
        <v>3620.47</v>
      </c>
      <c r="AL31">
        <v>3620.47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111</v>
      </c>
      <c r="AU31">
        <v>64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</v>
      </c>
      <c r="BM31">
        <v>5001</v>
      </c>
      <c r="BN31">
        <v>0</v>
      </c>
      <c r="BO31" t="s">
        <v>3</v>
      </c>
      <c r="BP31">
        <v>0</v>
      </c>
      <c r="BQ31">
        <v>2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130</v>
      </c>
      <c r="CA31">
        <v>80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2"/>
        <v>2585.02</v>
      </c>
      <c r="CQ31">
        <f t="shared" si="33"/>
        <v>3620.47</v>
      </c>
      <c r="CR31">
        <f t="shared" si="34"/>
        <v>0</v>
      </c>
      <c r="CS31">
        <f t="shared" si="35"/>
        <v>0</v>
      </c>
      <c r="CT31">
        <f t="shared" si="36"/>
        <v>0</v>
      </c>
      <c r="CU31">
        <f t="shared" si="37"/>
        <v>0</v>
      </c>
      <c r="CV31">
        <f t="shared" si="37"/>
        <v>0</v>
      </c>
      <c r="CW31">
        <f t="shared" si="37"/>
        <v>0</v>
      </c>
      <c r="CX31">
        <f t="shared" si="37"/>
        <v>0</v>
      </c>
      <c r="CY31">
        <f t="shared" si="38"/>
        <v>0</v>
      </c>
      <c r="CZ31">
        <f t="shared" si="39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1012</v>
      </c>
      <c r="DV31" t="s">
        <v>34</v>
      </c>
      <c r="DW31" t="s">
        <v>35</v>
      </c>
      <c r="DX31">
        <v>1</v>
      </c>
      <c r="EE31">
        <v>20678640</v>
      </c>
      <c r="EF31">
        <v>2</v>
      </c>
      <c r="EG31" t="s">
        <v>20</v>
      </c>
      <c r="EH31">
        <v>0</v>
      </c>
      <c r="EI31" t="s">
        <v>3</v>
      </c>
      <c r="EJ31">
        <v>1</v>
      </c>
      <c r="EK31">
        <v>5001</v>
      </c>
      <c r="EL31" t="s">
        <v>21</v>
      </c>
      <c r="EM31" t="s">
        <v>22</v>
      </c>
      <c r="EO31" t="s">
        <v>3</v>
      </c>
      <c r="EQ31">
        <v>0</v>
      </c>
      <c r="ER31">
        <v>0</v>
      </c>
      <c r="ES31">
        <v>3620.47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0</v>
      </c>
      <c r="FQ31">
        <v>0</v>
      </c>
      <c r="FR31">
        <f t="shared" si="40"/>
        <v>0</v>
      </c>
      <c r="FS31">
        <v>0</v>
      </c>
      <c r="FV31" t="s">
        <v>23</v>
      </c>
      <c r="FW31" t="s">
        <v>24</v>
      </c>
      <c r="FX31">
        <v>130</v>
      </c>
      <c r="FY31">
        <v>80</v>
      </c>
      <c r="GA31" t="s">
        <v>29</v>
      </c>
      <c r="GG31">
        <v>2</v>
      </c>
      <c r="GH31">
        <v>0</v>
      </c>
      <c r="GI31">
        <v>-2</v>
      </c>
      <c r="GJ31">
        <v>0</v>
      </c>
      <c r="GK31">
        <f>ROUND(R31*(R12)/100,2)</f>
        <v>0</v>
      </c>
      <c r="GL31">
        <f t="shared" si="41"/>
        <v>0</v>
      </c>
      <c r="GM31">
        <f t="shared" si="42"/>
        <v>2585.02</v>
      </c>
      <c r="GN31">
        <f t="shared" si="43"/>
        <v>2585.02</v>
      </c>
      <c r="GO31">
        <f t="shared" si="44"/>
        <v>0</v>
      </c>
      <c r="GP31">
        <f t="shared" si="45"/>
        <v>0</v>
      </c>
      <c r="GR31">
        <v>0</v>
      </c>
    </row>
    <row r="32" spans="1:200">
      <c r="A32">
        <v>17</v>
      </c>
      <c r="B32">
        <v>1</v>
      </c>
      <c r="C32">
        <f>ROW(SmtRes!A29)</f>
        <v>29</v>
      </c>
      <c r="D32">
        <f>ROW(EtalonRes!A27)</f>
        <v>27</v>
      </c>
      <c r="E32" t="s">
        <v>36</v>
      </c>
      <c r="F32" t="s">
        <v>37</v>
      </c>
      <c r="G32" t="s">
        <v>38</v>
      </c>
      <c r="H32" t="s">
        <v>39</v>
      </c>
      <c r="I32">
        <v>1.4</v>
      </c>
      <c r="J32">
        <v>0</v>
      </c>
      <c r="O32">
        <f t="shared" si="15"/>
        <v>284.79000000000002</v>
      </c>
      <c r="P32">
        <f t="shared" si="16"/>
        <v>210.28</v>
      </c>
      <c r="Q32">
        <f t="shared" si="17"/>
        <v>66.28</v>
      </c>
      <c r="R32">
        <f t="shared" si="18"/>
        <v>6.62</v>
      </c>
      <c r="S32">
        <f t="shared" si="19"/>
        <v>8.23</v>
      </c>
      <c r="T32">
        <f t="shared" si="20"/>
        <v>0</v>
      </c>
      <c r="U32">
        <f t="shared" si="21"/>
        <v>0.89599999999999991</v>
      </c>
      <c r="V32">
        <f t="shared" si="22"/>
        <v>0.48999999999999994</v>
      </c>
      <c r="W32">
        <f t="shared" si="23"/>
        <v>0</v>
      </c>
      <c r="X32">
        <f t="shared" si="24"/>
        <v>16.48</v>
      </c>
      <c r="Y32">
        <f t="shared" si="24"/>
        <v>9.5</v>
      </c>
      <c r="AA32">
        <v>22723180</v>
      </c>
      <c r="AB32">
        <f t="shared" si="25"/>
        <v>203.42</v>
      </c>
      <c r="AC32">
        <f t="shared" si="26"/>
        <v>150.19999999999999</v>
      </c>
      <c r="AD32">
        <f t="shared" si="27"/>
        <v>47.34</v>
      </c>
      <c r="AE32">
        <f t="shared" si="28"/>
        <v>4.7300000000000004</v>
      </c>
      <c r="AF32">
        <f t="shared" si="28"/>
        <v>5.88</v>
      </c>
      <c r="AG32">
        <f t="shared" si="29"/>
        <v>0</v>
      </c>
      <c r="AH32">
        <f t="shared" si="30"/>
        <v>0.64</v>
      </c>
      <c r="AI32">
        <f t="shared" si="30"/>
        <v>0.35</v>
      </c>
      <c r="AJ32">
        <f t="shared" si="31"/>
        <v>0</v>
      </c>
      <c r="AK32">
        <v>203.42</v>
      </c>
      <c r="AL32">
        <v>150.19999999999999</v>
      </c>
      <c r="AM32">
        <v>47.34</v>
      </c>
      <c r="AN32">
        <v>4.7300000000000004</v>
      </c>
      <c r="AO32">
        <v>5.88</v>
      </c>
      <c r="AP32">
        <v>0</v>
      </c>
      <c r="AQ32">
        <v>0.64</v>
      </c>
      <c r="AR32">
        <v>0.35</v>
      </c>
      <c r="AS32">
        <v>0</v>
      </c>
      <c r="AT32">
        <v>111</v>
      </c>
      <c r="AU32">
        <v>64</v>
      </c>
      <c r="AV32">
        <v>1</v>
      </c>
      <c r="AW32">
        <v>1</v>
      </c>
      <c r="AZ32">
        <v>1</v>
      </c>
      <c r="BA32">
        <v>1</v>
      </c>
      <c r="BB32">
        <v>1</v>
      </c>
      <c r="BC32">
        <v>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40</v>
      </c>
      <c r="BM32">
        <v>5001</v>
      </c>
      <c r="BN32">
        <v>0</v>
      </c>
      <c r="BO32" t="s">
        <v>3</v>
      </c>
      <c r="BP32">
        <v>0</v>
      </c>
      <c r="BQ32">
        <v>2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130</v>
      </c>
      <c r="CA32">
        <v>80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2"/>
        <v>284.79000000000002</v>
      </c>
      <c r="CQ32">
        <f t="shared" si="33"/>
        <v>150.19999999999999</v>
      </c>
      <c r="CR32">
        <f t="shared" si="34"/>
        <v>47.34</v>
      </c>
      <c r="CS32">
        <f t="shared" si="35"/>
        <v>4.7300000000000004</v>
      </c>
      <c r="CT32">
        <f t="shared" si="36"/>
        <v>5.88</v>
      </c>
      <c r="CU32">
        <f t="shared" si="37"/>
        <v>0</v>
      </c>
      <c r="CV32">
        <f t="shared" si="37"/>
        <v>0.64</v>
      </c>
      <c r="CW32">
        <f t="shared" si="37"/>
        <v>0.35</v>
      </c>
      <c r="CX32">
        <f t="shared" si="37"/>
        <v>0</v>
      </c>
      <c r="CY32">
        <f t="shared" si="38"/>
        <v>16.483500000000003</v>
      </c>
      <c r="CZ32">
        <f t="shared" si="39"/>
        <v>9.5040000000000013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39</v>
      </c>
      <c r="DW32" t="s">
        <v>39</v>
      </c>
      <c r="DX32">
        <v>1</v>
      </c>
      <c r="EE32">
        <v>20678640</v>
      </c>
      <c r="EF32">
        <v>2</v>
      </c>
      <c r="EG32" t="s">
        <v>20</v>
      </c>
      <c r="EH32">
        <v>0</v>
      </c>
      <c r="EI32" t="s">
        <v>3</v>
      </c>
      <c r="EJ32">
        <v>1</v>
      </c>
      <c r="EK32">
        <v>5001</v>
      </c>
      <c r="EL32" t="s">
        <v>21</v>
      </c>
      <c r="EM32" t="s">
        <v>22</v>
      </c>
      <c r="EO32" t="s">
        <v>3</v>
      </c>
      <c r="EQ32">
        <v>0</v>
      </c>
      <c r="ER32">
        <v>203.42</v>
      </c>
      <c r="ES32">
        <v>150.19999999999999</v>
      </c>
      <c r="ET32">
        <v>47.34</v>
      </c>
      <c r="EU32">
        <v>4.7300000000000004</v>
      </c>
      <c r="EV32">
        <v>5.88</v>
      </c>
      <c r="EW32">
        <v>0.64</v>
      </c>
      <c r="EX32">
        <v>0.35</v>
      </c>
      <c r="EY32">
        <v>0</v>
      </c>
      <c r="EZ32">
        <v>0</v>
      </c>
      <c r="FQ32">
        <v>0</v>
      </c>
      <c r="FR32">
        <f t="shared" si="40"/>
        <v>0</v>
      </c>
      <c r="FS32">
        <v>0</v>
      </c>
      <c r="FV32" t="s">
        <v>23</v>
      </c>
      <c r="FW32" t="s">
        <v>24</v>
      </c>
      <c r="FX32">
        <v>130</v>
      </c>
      <c r="FY32">
        <v>80</v>
      </c>
      <c r="GA32" t="s">
        <v>3</v>
      </c>
      <c r="GG32">
        <v>2</v>
      </c>
      <c r="GH32">
        <v>1</v>
      </c>
      <c r="GI32">
        <v>-2</v>
      </c>
      <c r="GJ32">
        <v>0</v>
      </c>
      <c r="GK32">
        <f>ROUND(R32*(R12)/100,2)</f>
        <v>0</v>
      </c>
      <c r="GL32">
        <f t="shared" si="41"/>
        <v>0</v>
      </c>
      <c r="GM32">
        <f t="shared" si="42"/>
        <v>310.77000000000004</v>
      </c>
      <c r="GN32">
        <f t="shared" si="43"/>
        <v>310.77</v>
      </c>
      <c r="GO32">
        <f t="shared" si="44"/>
        <v>0</v>
      </c>
      <c r="GP32">
        <f t="shared" si="45"/>
        <v>0</v>
      </c>
      <c r="GR32">
        <v>0</v>
      </c>
    </row>
    <row r="33" spans="1:200">
      <c r="A33">
        <v>17</v>
      </c>
      <c r="B33">
        <v>1</v>
      </c>
      <c r="E33" t="s">
        <v>41</v>
      </c>
      <c r="F33" t="s">
        <v>26</v>
      </c>
      <c r="G33" t="s">
        <v>42</v>
      </c>
      <c r="H33" t="s">
        <v>43</v>
      </c>
      <c r="I33">
        <v>1.4</v>
      </c>
      <c r="J33">
        <v>0</v>
      </c>
      <c r="O33">
        <f t="shared" si="15"/>
        <v>769.78</v>
      </c>
      <c r="P33">
        <f t="shared" si="16"/>
        <v>769.78</v>
      </c>
      <c r="Q33">
        <f t="shared" si="17"/>
        <v>0</v>
      </c>
      <c r="R33">
        <f t="shared" si="18"/>
        <v>0</v>
      </c>
      <c r="S33">
        <f t="shared" si="19"/>
        <v>0</v>
      </c>
      <c r="T33">
        <f t="shared" si="20"/>
        <v>0</v>
      </c>
      <c r="U33">
        <f t="shared" si="21"/>
        <v>0</v>
      </c>
      <c r="V33">
        <f t="shared" si="22"/>
        <v>0</v>
      </c>
      <c r="W33">
        <f t="shared" si="23"/>
        <v>0</v>
      </c>
      <c r="X33">
        <f t="shared" si="24"/>
        <v>0</v>
      </c>
      <c r="Y33">
        <f t="shared" si="24"/>
        <v>0</v>
      </c>
      <c r="AA33">
        <v>22723180</v>
      </c>
      <c r="AB33">
        <f t="shared" si="25"/>
        <v>549.84</v>
      </c>
      <c r="AC33">
        <f t="shared" si="26"/>
        <v>549.84</v>
      </c>
      <c r="AD33">
        <f t="shared" si="27"/>
        <v>0</v>
      </c>
      <c r="AE33">
        <f t="shared" si="28"/>
        <v>0</v>
      </c>
      <c r="AF33">
        <f t="shared" si="28"/>
        <v>0</v>
      </c>
      <c r="AG33">
        <f t="shared" si="29"/>
        <v>0</v>
      </c>
      <c r="AH33">
        <f t="shared" si="30"/>
        <v>0</v>
      </c>
      <c r="AI33">
        <f t="shared" si="30"/>
        <v>0</v>
      </c>
      <c r="AJ33">
        <f t="shared" si="31"/>
        <v>0</v>
      </c>
      <c r="AK33">
        <v>549.84</v>
      </c>
      <c r="AL33">
        <v>549.84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1</v>
      </c>
      <c r="BJ33" t="s">
        <v>3</v>
      </c>
      <c r="BM33">
        <v>1100</v>
      </c>
      <c r="BN33">
        <v>0</v>
      </c>
      <c r="BO33" t="s">
        <v>3</v>
      </c>
      <c r="BP33">
        <v>0</v>
      </c>
      <c r="BQ33">
        <v>8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0</v>
      </c>
      <c r="CA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2"/>
        <v>769.78</v>
      </c>
      <c r="CQ33">
        <f t="shared" si="33"/>
        <v>549.84</v>
      </c>
      <c r="CR33">
        <f t="shared" si="34"/>
        <v>0</v>
      </c>
      <c r="CS33">
        <f t="shared" si="35"/>
        <v>0</v>
      </c>
      <c r="CT33">
        <f t="shared" si="36"/>
        <v>0</v>
      </c>
      <c r="CU33">
        <f t="shared" si="37"/>
        <v>0</v>
      </c>
      <c r="CV33">
        <f t="shared" si="37"/>
        <v>0</v>
      </c>
      <c r="CW33">
        <f t="shared" si="37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1007</v>
      </c>
      <c r="DV33" t="s">
        <v>43</v>
      </c>
      <c r="DW33" t="s">
        <v>43</v>
      </c>
      <c r="DX33">
        <v>1</v>
      </c>
      <c r="EE33">
        <v>20678837</v>
      </c>
      <c r="EF33">
        <v>8</v>
      </c>
      <c r="EG33" t="s">
        <v>44</v>
      </c>
      <c r="EH33">
        <v>0</v>
      </c>
      <c r="EI33" t="s">
        <v>3</v>
      </c>
      <c r="EJ33">
        <v>1</v>
      </c>
      <c r="EK33">
        <v>1100</v>
      </c>
      <c r="EL33" t="s">
        <v>45</v>
      </c>
      <c r="EM33" t="s">
        <v>46</v>
      </c>
      <c r="EO33" t="s">
        <v>3</v>
      </c>
      <c r="EQ33">
        <v>0</v>
      </c>
      <c r="ER33">
        <v>0</v>
      </c>
      <c r="ES33">
        <v>549.84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0</v>
      </c>
      <c r="FQ33">
        <v>0</v>
      </c>
      <c r="FR33">
        <f t="shared" si="40"/>
        <v>0</v>
      </c>
      <c r="FS33">
        <v>0</v>
      </c>
      <c r="FX33">
        <v>0</v>
      </c>
      <c r="FY33">
        <v>0</v>
      </c>
      <c r="GA33" t="s">
        <v>29</v>
      </c>
      <c r="GG33">
        <v>2</v>
      </c>
      <c r="GH33">
        <v>0</v>
      </c>
      <c r="GI33">
        <v>-2</v>
      </c>
      <c r="GJ33">
        <v>0</v>
      </c>
      <c r="GK33">
        <f>ROUND(R33*(R12)/100,2)</f>
        <v>0</v>
      </c>
      <c r="GL33">
        <f t="shared" si="41"/>
        <v>0</v>
      </c>
      <c r="GM33">
        <f t="shared" si="42"/>
        <v>769.78</v>
      </c>
      <c r="GN33">
        <f t="shared" si="43"/>
        <v>769.78</v>
      </c>
      <c r="GO33">
        <f t="shared" si="44"/>
        <v>0</v>
      </c>
      <c r="GP33">
        <f t="shared" si="45"/>
        <v>0</v>
      </c>
      <c r="GR33">
        <v>0</v>
      </c>
    </row>
    <row r="35" spans="1:200">
      <c r="A35" s="2">
        <v>51</v>
      </c>
      <c r="B35" s="2">
        <f>B24</f>
        <v>1</v>
      </c>
      <c r="C35" s="2">
        <f>A24</f>
        <v>4</v>
      </c>
      <c r="D35" s="2">
        <f>ROW(A24)</f>
        <v>24</v>
      </c>
      <c r="E35" s="2"/>
      <c r="F35" s="2" t="str">
        <f>IF(F24&lt;&gt;"",F24,"")</f>
        <v>Новый раздел</v>
      </c>
      <c r="G35" s="2" t="str">
        <f>IF(G24&lt;&gt;"",G24,"")</f>
        <v>Устройство фунтамента под монтаж чиллерных установок</v>
      </c>
      <c r="H35" s="2"/>
      <c r="I35" s="2"/>
      <c r="J35" s="2"/>
      <c r="K35" s="2"/>
      <c r="L35" s="2"/>
      <c r="M35" s="2"/>
      <c r="N35" s="2"/>
      <c r="O35" s="2">
        <f t="shared" ref="O35:T35" si="46">ROUND(AB35,2)</f>
        <v>37644.47</v>
      </c>
      <c r="P35" s="2">
        <f t="shared" si="46"/>
        <v>34498.14</v>
      </c>
      <c r="Q35" s="2">
        <f t="shared" si="46"/>
        <v>2766.89</v>
      </c>
      <c r="R35" s="2">
        <f t="shared" si="46"/>
        <v>179.67</v>
      </c>
      <c r="S35" s="2">
        <f t="shared" si="46"/>
        <v>379.44</v>
      </c>
      <c r="T35" s="2">
        <f t="shared" si="46"/>
        <v>0</v>
      </c>
      <c r="U35" s="2">
        <f>AH35</f>
        <v>40.386000000000003</v>
      </c>
      <c r="V35" s="2">
        <f>AI35</f>
        <v>11.512</v>
      </c>
      <c r="W35" s="2">
        <f>ROUND(AJ35,2)</f>
        <v>0</v>
      </c>
      <c r="X35" s="2">
        <f>ROUND(AK35,2)</f>
        <v>620.61</v>
      </c>
      <c r="Y35" s="2">
        <f>ROUND(AL35,2)</f>
        <v>357.83</v>
      </c>
      <c r="Z35" s="2"/>
      <c r="AA35" s="2"/>
      <c r="AB35" s="2">
        <f>ROUND(SUMIF(AA28:AA33,"=22723180",O28:O33),2)</f>
        <v>37644.47</v>
      </c>
      <c r="AC35" s="2">
        <f>ROUND(SUMIF(AA28:AA33,"=22723180",P28:P33),2)</f>
        <v>34498.14</v>
      </c>
      <c r="AD35" s="2">
        <f>ROUND(SUMIF(AA28:AA33,"=22723180",Q28:Q33),2)</f>
        <v>2766.89</v>
      </c>
      <c r="AE35" s="2">
        <f>ROUND(SUMIF(AA28:AA33,"=22723180",R28:R33),2)</f>
        <v>179.67</v>
      </c>
      <c r="AF35" s="2">
        <f>ROUND(SUMIF(AA28:AA33,"=22723180",S28:S33),2)</f>
        <v>379.44</v>
      </c>
      <c r="AG35" s="2">
        <f>ROUND(SUMIF(AA28:AA33,"=22723180",T28:T33),2)</f>
        <v>0</v>
      </c>
      <c r="AH35" s="2">
        <f>SUMIF(AA28:AA33,"=22723180",U28:U33)</f>
        <v>40.386000000000003</v>
      </c>
      <c r="AI35" s="2">
        <f>SUMIF(AA28:AA33,"=22723180",V28:V33)</f>
        <v>11.512</v>
      </c>
      <c r="AJ35" s="2">
        <f>ROUND(SUMIF(AA28:AA33,"=22723180",W28:W33),2)</f>
        <v>0</v>
      </c>
      <c r="AK35" s="2">
        <f>ROUND(SUMIF(AA28:AA33,"=22723180",X28:X33),2)</f>
        <v>620.61</v>
      </c>
      <c r="AL35" s="2">
        <f>ROUND(SUMIF(AA28:AA33,"=22723180",Y28:Y33),2)</f>
        <v>357.83</v>
      </c>
      <c r="AM35" s="2"/>
      <c r="AN35" s="2"/>
      <c r="AO35" s="2">
        <f t="shared" ref="AO35:AU35" si="47">ROUND(BB35,2)</f>
        <v>0</v>
      </c>
      <c r="AP35" s="2">
        <f t="shared" si="47"/>
        <v>0</v>
      </c>
      <c r="AQ35" s="2">
        <f t="shared" si="47"/>
        <v>0</v>
      </c>
      <c r="AR35" s="2">
        <f t="shared" si="47"/>
        <v>38622.910000000003</v>
      </c>
      <c r="AS35" s="2">
        <f t="shared" si="47"/>
        <v>38622.910000000003</v>
      </c>
      <c r="AT35" s="2">
        <f t="shared" si="47"/>
        <v>0</v>
      </c>
      <c r="AU35" s="2">
        <f t="shared" si="47"/>
        <v>0</v>
      </c>
      <c r="AV35" s="2"/>
      <c r="AW35" s="2"/>
      <c r="AX35" s="2"/>
      <c r="AY35" s="2"/>
      <c r="AZ35" s="2"/>
      <c r="BA35" s="2"/>
      <c r="BB35" s="2">
        <f>ROUND(SUMIF(AA28:AA33,"=22723180",FQ28:FQ33),2)</f>
        <v>0</v>
      </c>
      <c r="BC35" s="2">
        <f>ROUND(SUMIF(AA28:AA33,"=22723180",FR28:FR33),2)</f>
        <v>0</v>
      </c>
      <c r="BD35" s="2">
        <f>ROUND(SUMIF(AA28:AA33,"=22723180",GL28:GL33),2)</f>
        <v>0</v>
      </c>
      <c r="BE35" s="2">
        <f>ROUND(SUMIF(AA28:AA33,"=22723180",GM28:GM33),2)</f>
        <v>38622.910000000003</v>
      </c>
      <c r="BF35" s="2">
        <f>ROUND(SUMIF(AA28:AA33,"=22723180",GN28:GN33),2)</f>
        <v>38622.910000000003</v>
      </c>
      <c r="BG35" s="2">
        <f>ROUND(SUMIF(AA28:AA33,"=22723180",GO28:GO33),2)</f>
        <v>0</v>
      </c>
      <c r="BH35" s="2">
        <f>ROUND(SUMIF(AA28:AA33,"=22723180",GP28:GP33),2)</f>
        <v>0</v>
      </c>
      <c r="BI35" s="2"/>
      <c r="BJ35" s="2"/>
      <c r="BK35" s="2"/>
      <c r="BL35" s="2"/>
      <c r="BM35" s="2"/>
      <c r="BN35" s="2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>
        <v>0</v>
      </c>
    </row>
    <row r="37" spans="1:200">
      <c r="A37" s="4">
        <v>50</v>
      </c>
      <c r="B37" s="4">
        <v>0</v>
      </c>
      <c r="C37" s="4">
        <v>0</v>
      </c>
      <c r="D37" s="4">
        <v>1</v>
      </c>
      <c r="E37" s="4">
        <v>201</v>
      </c>
      <c r="F37" s="4">
        <f>ROUND(Source!O35,O37)</f>
        <v>37644.47</v>
      </c>
      <c r="G37" s="4" t="s">
        <v>47</v>
      </c>
      <c r="H37" s="4" t="s">
        <v>48</v>
      </c>
      <c r="I37" s="4"/>
      <c r="J37" s="4"/>
      <c r="K37" s="4">
        <v>201</v>
      </c>
      <c r="L37" s="4">
        <v>1</v>
      </c>
      <c r="M37" s="4">
        <v>3</v>
      </c>
      <c r="N37" s="4" t="s">
        <v>3</v>
      </c>
      <c r="O37" s="4">
        <v>2</v>
      </c>
      <c r="P37" s="4"/>
    </row>
    <row r="38" spans="1:200">
      <c r="A38" s="4">
        <v>50</v>
      </c>
      <c r="B38" s="4">
        <v>0</v>
      </c>
      <c r="C38" s="4">
        <v>0</v>
      </c>
      <c r="D38" s="4">
        <v>1</v>
      </c>
      <c r="E38" s="4">
        <v>202</v>
      </c>
      <c r="F38" s="4">
        <f>ROUND(Source!P35,O38)</f>
        <v>34498.14</v>
      </c>
      <c r="G38" s="4" t="s">
        <v>49</v>
      </c>
      <c r="H38" s="4" t="s">
        <v>50</v>
      </c>
      <c r="I38" s="4"/>
      <c r="J38" s="4"/>
      <c r="K38" s="4">
        <v>202</v>
      </c>
      <c r="L38" s="4">
        <v>2</v>
      </c>
      <c r="M38" s="4">
        <v>3</v>
      </c>
      <c r="N38" s="4" t="s">
        <v>3</v>
      </c>
      <c r="O38" s="4">
        <v>2</v>
      </c>
      <c r="P38" s="4"/>
    </row>
    <row r="39" spans="1:200">
      <c r="A39" s="4">
        <v>50</v>
      </c>
      <c r="B39" s="4">
        <v>0</v>
      </c>
      <c r="C39" s="4">
        <v>0</v>
      </c>
      <c r="D39" s="4">
        <v>1</v>
      </c>
      <c r="E39" s="4">
        <v>222</v>
      </c>
      <c r="F39" s="4">
        <f>ROUND(Source!AO35,O39)</f>
        <v>0</v>
      </c>
      <c r="G39" s="4" t="s">
        <v>51</v>
      </c>
      <c r="H39" s="4" t="s">
        <v>52</v>
      </c>
      <c r="I39" s="4"/>
      <c r="J39" s="4"/>
      <c r="K39" s="4">
        <v>222</v>
      </c>
      <c r="L39" s="4">
        <v>3</v>
      </c>
      <c r="M39" s="4">
        <v>3</v>
      </c>
      <c r="N39" s="4" t="s">
        <v>3</v>
      </c>
      <c r="O39" s="4">
        <v>2</v>
      </c>
      <c r="P39" s="4"/>
    </row>
    <row r="40" spans="1:200">
      <c r="A40" s="4">
        <v>50</v>
      </c>
      <c r="B40" s="4">
        <v>0</v>
      </c>
      <c r="C40" s="4">
        <v>0</v>
      </c>
      <c r="D40" s="4">
        <v>1</v>
      </c>
      <c r="E40" s="4">
        <v>216</v>
      </c>
      <c r="F40" s="4">
        <f>ROUND(Source!AP35,O40)</f>
        <v>0</v>
      </c>
      <c r="G40" s="4" t="s">
        <v>53</v>
      </c>
      <c r="H40" s="4" t="s">
        <v>54</v>
      </c>
      <c r="I40" s="4"/>
      <c r="J40" s="4"/>
      <c r="K40" s="4">
        <v>216</v>
      </c>
      <c r="L40" s="4">
        <v>4</v>
      </c>
      <c r="M40" s="4">
        <v>3</v>
      </c>
      <c r="N40" s="4" t="s">
        <v>3</v>
      </c>
      <c r="O40" s="4">
        <v>2</v>
      </c>
      <c r="P40" s="4"/>
    </row>
    <row r="41" spans="1:200">
      <c r="A41" s="4">
        <v>50</v>
      </c>
      <c r="B41" s="4">
        <v>0</v>
      </c>
      <c r="C41" s="4">
        <v>0</v>
      </c>
      <c r="D41" s="4">
        <v>1</v>
      </c>
      <c r="E41" s="4">
        <v>223</v>
      </c>
      <c r="F41" s="4">
        <f>ROUND(Source!AQ35,O41)</f>
        <v>0</v>
      </c>
      <c r="G41" s="4" t="s">
        <v>55</v>
      </c>
      <c r="H41" s="4" t="s">
        <v>56</v>
      </c>
      <c r="I41" s="4"/>
      <c r="J41" s="4"/>
      <c r="K41" s="4">
        <v>223</v>
      </c>
      <c r="L41" s="4">
        <v>5</v>
      </c>
      <c r="M41" s="4">
        <v>3</v>
      </c>
      <c r="N41" s="4" t="s">
        <v>3</v>
      </c>
      <c r="O41" s="4">
        <v>2</v>
      </c>
      <c r="P41" s="4"/>
    </row>
    <row r="42" spans="1:200">
      <c r="A42" s="4">
        <v>50</v>
      </c>
      <c r="B42" s="4">
        <v>0</v>
      </c>
      <c r="C42" s="4">
        <v>0</v>
      </c>
      <c r="D42" s="4">
        <v>1</v>
      </c>
      <c r="E42" s="4">
        <v>203</v>
      </c>
      <c r="F42" s="4">
        <f>ROUND(Source!Q35,O42)</f>
        <v>2766.89</v>
      </c>
      <c r="G42" s="4" t="s">
        <v>57</v>
      </c>
      <c r="H42" s="4" t="s">
        <v>58</v>
      </c>
      <c r="I42" s="4"/>
      <c r="J42" s="4"/>
      <c r="K42" s="4">
        <v>203</v>
      </c>
      <c r="L42" s="4">
        <v>6</v>
      </c>
      <c r="M42" s="4">
        <v>3</v>
      </c>
      <c r="N42" s="4" t="s">
        <v>3</v>
      </c>
      <c r="O42" s="4">
        <v>2</v>
      </c>
      <c r="P42" s="4"/>
    </row>
    <row r="43" spans="1:200">
      <c r="A43" s="4">
        <v>50</v>
      </c>
      <c r="B43" s="4">
        <v>0</v>
      </c>
      <c r="C43" s="4">
        <v>0</v>
      </c>
      <c r="D43" s="4">
        <v>1</v>
      </c>
      <c r="E43" s="4">
        <v>204</v>
      </c>
      <c r="F43" s="4">
        <f>ROUND(Source!R35,O43)</f>
        <v>179.67</v>
      </c>
      <c r="G43" s="4" t="s">
        <v>59</v>
      </c>
      <c r="H43" s="4" t="s">
        <v>60</v>
      </c>
      <c r="I43" s="4"/>
      <c r="J43" s="4"/>
      <c r="K43" s="4">
        <v>204</v>
      </c>
      <c r="L43" s="4">
        <v>7</v>
      </c>
      <c r="M43" s="4">
        <v>3</v>
      </c>
      <c r="N43" s="4" t="s">
        <v>3</v>
      </c>
      <c r="O43" s="4">
        <v>2</v>
      </c>
      <c r="P43" s="4"/>
    </row>
    <row r="44" spans="1:200">
      <c r="A44" s="4">
        <v>50</v>
      </c>
      <c r="B44" s="4">
        <v>0</v>
      </c>
      <c r="C44" s="4">
        <v>0</v>
      </c>
      <c r="D44" s="4">
        <v>1</v>
      </c>
      <c r="E44" s="4">
        <v>205</v>
      </c>
      <c r="F44" s="4">
        <f>ROUND(Source!S35,O44)</f>
        <v>379.44</v>
      </c>
      <c r="G44" s="4" t="s">
        <v>61</v>
      </c>
      <c r="H44" s="4" t="s">
        <v>62</v>
      </c>
      <c r="I44" s="4"/>
      <c r="J44" s="4"/>
      <c r="K44" s="4">
        <v>205</v>
      </c>
      <c r="L44" s="4">
        <v>8</v>
      </c>
      <c r="M44" s="4">
        <v>3</v>
      </c>
      <c r="N44" s="4" t="s">
        <v>3</v>
      </c>
      <c r="O44" s="4">
        <v>2</v>
      </c>
      <c r="P44" s="4"/>
    </row>
    <row r="45" spans="1:200">
      <c r="A45" s="4">
        <v>50</v>
      </c>
      <c r="B45" s="4">
        <v>0</v>
      </c>
      <c r="C45" s="4">
        <v>0</v>
      </c>
      <c r="D45" s="4">
        <v>1</v>
      </c>
      <c r="E45" s="4">
        <v>214</v>
      </c>
      <c r="F45" s="4">
        <f>ROUND(Source!AS35,O45)</f>
        <v>38622.910000000003</v>
      </c>
      <c r="G45" s="4" t="s">
        <v>63</v>
      </c>
      <c r="H45" s="4" t="s">
        <v>64</v>
      </c>
      <c r="I45" s="4"/>
      <c r="J45" s="4"/>
      <c r="K45" s="4">
        <v>214</v>
      </c>
      <c r="L45" s="4">
        <v>9</v>
      </c>
      <c r="M45" s="4">
        <v>3</v>
      </c>
      <c r="N45" s="4" t="s">
        <v>3</v>
      </c>
      <c r="O45" s="4">
        <v>2</v>
      </c>
      <c r="P45" s="4"/>
    </row>
    <row r="46" spans="1:200">
      <c r="A46" s="4">
        <v>50</v>
      </c>
      <c r="B46" s="4">
        <v>0</v>
      </c>
      <c r="C46" s="4">
        <v>0</v>
      </c>
      <c r="D46" s="4">
        <v>1</v>
      </c>
      <c r="E46" s="4">
        <v>215</v>
      </c>
      <c r="F46" s="4">
        <f>ROUND(Source!AT35,O46)</f>
        <v>0</v>
      </c>
      <c r="G46" s="4" t="s">
        <v>65</v>
      </c>
      <c r="H46" s="4" t="s">
        <v>66</v>
      </c>
      <c r="I46" s="4"/>
      <c r="J46" s="4"/>
      <c r="K46" s="4">
        <v>215</v>
      </c>
      <c r="L46" s="4">
        <v>10</v>
      </c>
      <c r="M46" s="4">
        <v>3</v>
      </c>
      <c r="N46" s="4" t="s">
        <v>3</v>
      </c>
      <c r="O46" s="4">
        <v>2</v>
      </c>
      <c r="P46" s="4"/>
    </row>
    <row r="47" spans="1:200">
      <c r="A47" s="4">
        <v>50</v>
      </c>
      <c r="B47" s="4">
        <v>0</v>
      </c>
      <c r="C47" s="4">
        <v>0</v>
      </c>
      <c r="D47" s="4">
        <v>1</v>
      </c>
      <c r="E47" s="4">
        <v>217</v>
      </c>
      <c r="F47" s="4">
        <f>ROUND(Source!AU35,O47)</f>
        <v>0</v>
      </c>
      <c r="G47" s="4" t="s">
        <v>67</v>
      </c>
      <c r="H47" s="4" t="s">
        <v>68</v>
      </c>
      <c r="I47" s="4"/>
      <c r="J47" s="4"/>
      <c r="K47" s="4">
        <v>217</v>
      </c>
      <c r="L47" s="4">
        <v>11</v>
      </c>
      <c r="M47" s="4">
        <v>3</v>
      </c>
      <c r="N47" s="4" t="s">
        <v>3</v>
      </c>
      <c r="O47" s="4">
        <v>2</v>
      </c>
      <c r="P47" s="4"/>
    </row>
    <row r="48" spans="1:200">
      <c r="A48" s="4">
        <v>50</v>
      </c>
      <c r="B48" s="4">
        <v>0</v>
      </c>
      <c r="C48" s="4">
        <v>0</v>
      </c>
      <c r="D48" s="4">
        <v>1</v>
      </c>
      <c r="E48" s="4">
        <v>206</v>
      </c>
      <c r="F48" s="4">
        <f>ROUND(Source!T35,O48)</f>
        <v>0</v>
      </c>
      <c r="G48" s="4" t="s">
        <v>69</v>
      </c>
      <c r="H48" s="4" t="s">
        <v>70</v>
      </c>
      <c r="I48" s="4"/>
      <c r="J48" s="4"/>
      <c r="K48" s="4">
        <v>206</v>
      </c>
      <c r="L48" s="4">
        <v>12</v>
      </c>
      <c r="M48" s="4">
        <v>3</v>
      </c>
      <c r="N48" s="4" t="s">
        <v>3</v>
      </c>
      <c r="O48" s="4">
        <v>2</v>
      </c>
      <c r="P48" s="4"/>
    </row>
    <row r="49" spans="1:200">
      <c r="A49" s="4">
        <v>50</v>
      </c>
      <c r="B49" s="4">
        <v>0</v>
      </c>
      <c r="C49" s="4">
        <v>0</v>
      </c>
      <c r="D49" s="4">
        <v>1</v>
      </c>
      <c r="E49" s="4">
        <v>207</v>
      </c>
      <c r="F49" s="4">
        <f>Source!U35</f>
        <v>40.386000000000003</v>
      </c>
      <c r="G49" s="4" t="s">
        <v>71</v>
      </c>
      <c r="H49" s="4" t="s">
        <v>72</v>
      </c>
      <c r="I49" s="4"/>
      <c r="J49" s="4"/>
      <c r="K49" s="4">
        <v>207</v>
      </c>
      <c r="L49" s="4">
        <v>13</v>
      </c>
      <c r="M49" s="4">
        <v>3</v>
      </c>
      <c r="N49" s="4" t="s">
        <v>3</v>
      </c>
      <c r="O49" s="4">
        <v>-1</v>
      </c>
      <c r="P49" s="4"/>
    </row>
    <row r="50" spans="1:200">
      <c r="A50" s="4">
        <v>50</v>
      </c>
      <c r="B50" s="4">
        <v>0</v>
      </c>
      <c r="C50" s="4">
        <v>0</v>
      </c>
      <c r="D50" s="4">
        <v>1</v>
      </c>
      <c r="E50" s="4">
        <v>208</v>
      </c>
      <c r="F50" s="4">
        <f>Source!V35</f>
        <v>11.512</v>
      </c>
      <c r="G50" s="4" t="s">
        <v>73</v>
      </c>
      <c r="H50" s="4" t="s">
        <v>74</v>
      </c>
      <c r="I50" s="4"/>
      <c r="J50" s="4"/>
      <c r="K50" s="4">
        <v>208</v>
      </c>
      <c r="L50" s="4">
        <v>14</v>
      </c>
      <c r="M50" s="4">
        <v>3</v>
      </c>
      <c r="N50" s="4" t="s">
        <v>3</v>
      </c>
      <c r="O50" s="4">
        <v>-1</v>
      </c>
      <c r="P50" s="4"/>
    </row>
    <row r="51" spans="1:200">
      <c r="A51" s="4">
        <v>50</v>
      </c>
      <c r="B51" s="4">
        <v>0</v>
      </c>
      <c r="C51" s="4">
        <v>0</v>
      </c>
      <c r="D51" s="4">
        <v>1</v>
      </c>
      <c r="E51" s="4">
        <v>209</v>
      </c>
      <c r="F51" s="4">
        <f>ROUND(Source!W35,O51)</f>
        <v>0</v>
      </c>
      <c r="G51" s="4" t="s">
        <v>75</v>
      </c>
      <c r="H51" s="4" t="s">
        <v>76</v>
      </c>
      <c r="I51" s="4"/>
      <c r="J51" s="4"/>
      <c r="K51" s="4">
        <v>209</v>
      </c>
      <c r="L51" s="4">
        <v>15</v>
      </c>
      <c r="M51" s="4">
        <v>3</v>
      </c>
      <c r="N51" s="4" t="s">
        <v>3</v>
      </c>
      <c r="O51" s="4">
        <v>2</v>
      </c>
      <c r="P51" s="4"/>
    </row>
    <row r="52" spans="1:200">
      <c r="A52" s="4">
        <v>50</v>
      </c>
      <c r="B52" s="4">
        <v>0</v>
      </c>
      <c r="C52" s="4">
        <v>0</v>
      </c>
      <c r="D52" s="4">
        <v>1</v>
      </c>
      <c r="E52" s="4">
        <v>210</v>
      </c>
      <c r="F52" s="4">
        <f>ROUND(Source!X35,O52)</f>
        <v>620.61</v>
      </c>
      <c r="G52" s="4" t="s">
        <v>77</v>
      </c>
      <c r="H52" s="4" t="s">
        <v>78</v>
      </c>
      <c r="I52" s="4"/>
      <c r="J52" s="4"/>
      <c r="K52" s="4">
        <v>210</v>
      </c>
      <c r="L52" s="4">
        <v>16</v>
      </c>
      <c r="M52" s="4">
        <v>3</v>
      </c>
      <c r="N52" s="4" t="s">
        <v>3</v>
      </c>
      <c r="O52" s="4">
        <v>2</v>
      </c>
      <c r="P52" s="4"/>
    </row>
    <row r="53" spans="1:200">
      <c r="A53" s="4">
        <v>50</v>
      </c>
      <c r="B53" s="4">
        <v>0</v>
      </c>
      <c r="C53" s="4">
        <v>0</v>
      </c>
      <c r="D53" s="4">
        <v>1</v>
      </c>
      <c r="E53" s="4">
        <v>211</v>
      </c>
      <c r="F53" s="4">
        <f>ROUND(Source!Y35,O53)</f>
        <v>357.83</v>
      </c>
      <c r="G53" s="4" t="s">
        <v>79</v>
      </c>
      <c r="H53" s="4" t="s">
        <v>80</v>
      </c>
      <c r="I53" s="4"/>
      <c r="J53" s="4"/>
      <c r="K53" s="4">
        <v>211</v>
      </c>
      <c r="L53" s="4">
        <v>17</v>
      </c>
      <c r="M53" s="4">
        <v>3</v>
      </c>
      <c r="N53" s="4" t="s">
        <v>3</v>
      </c>
      <c r="O53" s="4">
        <v>2</v>
      </c>
      <c r="P53" s="4"/>
    </row>
    <row r="54" spans="1:200">
      <c r="A54" s="4">
        <v>50</v>
      </c>
      <c r="B54" s="4">
        <v>0</v>
      </c>
      <c r="C54" s="4">
        <v>0</v>
      </c>
      <c r="D54" s="4">
        <v>1</v>
      </c>
      <c r="E54" s="4">
        <v>224</v>
      </c>
      <c r="F54" s="4">
        <f>ROUND(Source!AR35,O54)</f>
        <v>38622.910000000003</v>
      </c>
      <c r="G54" s="4" t="s">
        <v>81</v>
      </c>
      <c r="H54" s="4" t="s">
        <v>82</v>
      </c>
      <c r="I54" s="4"/>
      <c r="J54" s="4"/>
      <c r="K54" s="4">
        <v>224</v>
      </c>
      <c r="L54" s="4">
        <v>18</v>
      </c>
      <c r="M54" s="4">
        <v>3</v>
      </c>
      <c r="N54" s="4" t="s">
        <v>3</v>
      </c>
      <c r="O54" s="4">
        <v>2</v>
      </c>
      <c r="P54" s="4"/>
    </row>
    <row r="56" spans="1:200">
      <c r="A56" s="1">
        <v>4</v>
      </c>
      <c r="B56" s="1">
        <v>1</v>
      </c>
      <c r="C56" s="1"/>
      <c r="D56" s="1">
        <f>ROW(A218)</f>
        <v>218</v>
      </c>
      <c r="E56" s="1"/>
      <c r="F56" s="1" t="s">
        <v>13</v>
      </c>
      <c r="G56" s="1" t="s">
        <v>83</v>
      </c>
      <c r="H56" s="1" t="s">
        <v>3</v>
      </c>
      <c r="I56" s="1">
        <v>0</v>
      </c>
      <c r="J56" s="1"/>
      <c r="K56" s="1">
        <v>0</v>
      </c>
      <c r="L56" s="1"/>
      <c r="M56" s="1"/>
      <c r="N56" s="1"/>
      <c r="O56" s="1"/>
      <c r="P56" s="1"/>
      <c r="Q56" s="1"/>
      <c r="R56" s="1"/>
      <c r="S56" s="1"/>
      <c r="T56" s="1"/>
      <c r="U56" s="1" t="s">
        <v>3</v>
      </c>
      <c r="V56" s="1">
        <v>0</v>
      </c>
      <c r="W56" s="1"/>
      <c r="X56" s="1"/>
      <c r="Y56" s="1"/>
      <c r="Z56" s="1"/>
      <c r="AA56" s="1"/>
      <c r="AB56" s="1" t="s">
        <v>3</v>
      </c>
      <c r="AC56" s="1" t="s">
        <v>3</v>
      </c>
      <c r="AD56" s="1" t="s">
        <v>3</v>
      </c>
      <c r="AE56" s="1" t="s">
        <v>3</v>
      </c>
      <c r="AF56" s="1" t="s">
        <v>3</v>
      </c>
      <c r="AG56" s="1" t="s">
        <v>3</v>
      </c>
      <c r="AH56" s="1"/>
      <c r="AI56" s="1"/>
      <c r="AJ56" s="1"/>
      <c r="AK56" s="1"/>
      <c r="AL56" s="1"/>
      <c r="AM56" s="1"/>
      <c r="AN56" s="1"/>
      <c r="AO56" s="1"/>
      <c r="AP56" s="1" t="s">
        <v>3</v>
      </c>
      <c r="AQ56" s="1" t="s">
        <v>3</v>
      </c>
      <c r="AR56" s="1" t="s">
        <v>3</v>
      </c>
      <c r="AS56" s="1"/>
      <c r="AT56" s="1"/>
      <c r="AU56" s="1"/>
      <c r="AV56" s="1"/>
      <c r="AW56" s="1"/>
      <c r="AX56" s="1"/>
      <c r="AY56" s="1"/>
      <c r="AZ56" s="1" t="s">
        <v>3</v>
      </c>
      <c r="BA56" s="1"/>
      <c r="BB56" s="1" t="s">
        <v>3</v>
      </c>
      <c r="BC56" s="1" t="s">
        <v>3</v>
      </c>
      <c r="BD56" s="1" t="s">
        <v>3</v>
      </c>
      <c r="BE56" s="1" t="s">
        <v>3</v>
      </c>
      <c r="BF56" s="1" t="s">
        <v>3</v>
      </c>
      <c r="BG56" s="1" t="s">
        <v>3</v>
      </c>
      <c r="BH56" s="1" t="s">
        <v>3</v>
      </c>
      <c r="BI56" s="1" t="s">
        <v>3</v>
      </c>
      <c r="BJ56" s="1" t="s">
        <v>3</v>
      </c>
      <c r="BK56" s="1" t="s">
        <v>3</v>
      </c>
      <c r="BL56" s="1" t="s">
        <v>3</v>
      </c>
      <c r="BM56" s="1" t="s">
        <v>3</v>
      </c>
      <c r="BN56" s="1" t="s">
        <v>3</v>
      </c>
      <c r="BO56" s="1" t="s">
        <v>3</v>
      </c>
      <c r="BP56" s="1" t="s">
        <v>3</v>
      </c>
      <c r="BQ56" s="1"/>
      <c r="BR56" s="1"/>
      <c r="BS56" s="1"/>
      <c r="BT56" s="1"/>
      <c r="BU56" s="1"/>
      <c r="BV56" s="1"/>
      <c r="BW56" s="1"/>
      <c r="BX56" s="1">
        <v>0</v>
      </c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>
        <v>0</v>
      </c>
    </row>
    <row r="58" spans="1:200">
      <c r="A58" s="2">
        <v>52</v>
      </c>
      <c r="B58" s="2">
        <f t="shared" ref="B58:G58" si="48">B218</f>
        <v>1</v>
      </c>
      <c r="C58" s="2">
        <f t="shared" si="48"/>
        <v>4</v>
      </c>
      <c r="D58" s="2">
        <f t="shared" si="48"/>
        <v>56</v>
      </c>
      <c r="E58" s="2">
        <f t="shared" si="48"/>
        <v>0</v>
      </c>
      <c r="F58" s="2" t="str">
        <f t="shared" si="48"/>
        <v>Новый раздел</v>
      </c>
      <c r="G58" s="2" t="str">
        <f t="shared" si="48"/>
        <v>Система кондиционирования. Строение 1.</v>
      </c>
      <c r="H58" s="2"/>
      <c r="I58" s="2"/>
      <c r="J58" s="2"/>
      <c r="K58" s="2"/>
      <c r="L58" s="2"/>
      <c r="M58" s="2"/>
      <c r="N58" s="2"/>
      <c r="O58" s="2">
        <f t="shared" ref="O58:AT58" si="49">O218</f>
        <v>1424173.72</v>
      </c>
      <c r="P58" s="2">
        <f t="shared" si="49"/>
        <v>1356675.21</v>
      </c>
      <c r="Q58" s="2">
        <f t="shared" si="49"/>
        <v>32567.93</v>
      </c>
      <c r="R58" s="2">
        <f t="shared" si="49"/>
        <v>3588.87</v>
      </c>
      <c r="S58" s="2">
        <f t="shared" si="49"/>
        <v>34930.58</v>
      </c>
      <c r="T58" s="2">
        <f t="shared" si="49"/>
        <v>0</v>
      </c>
      <c r="U58" s="2">
        <f t="shared" si="49"/>
        <v>3729.4292699999996</v>
      </c>
      <c r="V58" s="2">
        <f t="shared" si="49"/>
        <v>266.24976000000004</v>
      </c>
      <c r="W58" s="2">
        <f t="shared" si="49"/>
        <v>486.32</v>
      </c>
      <c r="X58" s="2">
        <f t="shared" si="49"/>
        <v>36450.89</v>
      </c>
      <c r="Y58" s="2">
        <f t="shared" si="49"/>
        <v>23138.82</v>
      </c>
      <c r="Z58" s="2">
        <f t="shared" si="49"/>
        <v>0</v>
      </c>
      <c r="AA58" s="2">
        <f t="shared" si="49"/>
        <v>0</v>
      </c>
      <c r="AB58" s="2">
        <f t="shared" si="49"/>
        <v>0</v>
      </c>
      <c r="AC58" s="2">
        <f t="shared" si="49"/>
        <v>0</v>
      </c>
      <c r="AD58" s="2">
        <f t="shared" si="49"/>
        <v>0</v>
      </c>
      <c r="AE58" s="2">
        <f t="shared" si="49"/>
        <v>0</v>
      </c>
      <c r="AF58" s="2">
        <f t="shared" si="49"/>
        <v>0</v>
      </c>
      <c r="AG58" s="2">
        <f t="shared" si="49"/>
        <v>0</v>
      </c>
      <c r="AH58" s="2">
        <f t="shared" si="49"/>
        <v>0</v>
      </c>
      <c r="AI58" s="2">
        <f t="shared" si="49"/>
        <v>0</v>
      </c>
      <c r="AJ58" s="2">
        <f t="shared" si="49"/>
        <v>0</v>
      </c>
      <c r="AK58" s="2">
        <f t="shared" si="49"/>
        <v>0</v>
      </c>
      <c r="AL58" s="2">
        <f t="shared" si="49"/>
        <v>0</v>
      </c>
      <c r="AM58" s="2">
        <f t="shared" si="49"/>
        <v>0</v>
      </c>
      <c r="AN58" s="2">
        <f t="shared" si="49"/>
        <v>0</v>
      </c>
      <c r="AO58" s="2">
        <f t="shared" si="49"/>
        <v>0</v>
      </c>
      <c r="AP58" s="2">
        <f t="shared" si="49"/>
        <v>629986.75</v>
      </c>
      <c r="AQ58" s="2">
        <f t="shared" si="49"/>
        <v>0</v>
      </c>
      <c r="AR58" s="2">
        <f t="shared" si="49"/>
        <v>1483763.43</v>
      </c>
      <c r="AS58" s="2">
        <f t="shared" si="49"/>
        <v>777405.94</v>
      </c>
      <c r="AT58" s="2">
        <f t="shared" si="49"/>
        <v>76370.740000000005</v>
      </c>
      <c r="AU58" s="2">
        <f t="shared" ref="AU58:BZ58" si="50">AU218</f>
        <v>0</v>
      </c>
      <c r="AV58" s="2">
        <f t="shared" si="50"/>
        <v>0</v>
      </c>
      <c r="AW58" s="2">
        <f t="shared" si="50"/>
        <v>0</v>
      </c>
      <c r="AX58" s="2">
        <f t="shared" si="50"/>
        <v>0</v>
      </c>
      <c r="AY58" s="2">
        <f t="shared" si="50"/>
        <v>0</v>
      </c>
      <c r="AZ58" s="2">
        <f t="shared" si="50"/>
        <v>0</v>
      </c>
      <c r="BA58" s="2">
        <f t="shared" si="50"/>
        <v>0</v>
      </c>
      <c r="BB58" s="2">
        <f t="shared" si="50"/>
        <v>0</v>
      </c>
      <c r="BC58" s="2">
        <f t="shared" si="50"/>
        <v>0</v>
      </c>
      <c r="BD58" s="2">
        <f t="shared" si="50"/>
        <v>0</v>
      </c>
      <c r="BE58" s="2">
        <f t="shared" si="50"/>
        <v>0</v>
      </c>
      <c r="BF58" s="2">
        <f t="shared" si="50"/>
        <v>0</v>
      </c>
      <c r="BG58" s="2">
        <f t="shared" si="50"/>
        <v>0</v>
      </c>
      <c r="BH58" s="2">
        <f t="shared" si="50"/>
        <v>0</v>
      </c>
      <c r="BI58" s="2">
        <f t="shared" si="50"/>
        <v>0</v>
      </c>
      <c r="BJ58" s="2">
        <f t="shared" si="50"/>
        <v>0</v>
      </c>
      <c r="BK58" s="2">
        <f t="shared" si="50"/>
        <v>0</v>
      </c>
      <c r="BL58" s="2">
        <f t="shared" si="50"/>
        <v>0</v>
      </c>
      <c r="BM58" s="2">
        <f t="shared" si="50"/>
        <v>0</v>
      </c>
      <c r="BN58" s="2">
        <f t="shared" si="50"/>
        <v>0</v>
      </c>
      <c r="BO58" s="3">
        <f t="shared" si="50"/>
        <v>0</v>
      </c>
      <c r="BP58" s="3">
        <f t="shared" si="50"/>
        <v>0</v>
      </c>
      <c r="BQ58" s="3">
        <f t="shared" si="50"/>
        <v>0</v>
      </c>
      <c r="BR58" s="3">
        <f t="shared" si="50"/>
        <v>0</v>
      </c>
      <c r="BS58" s="3">
        <f t="shared" si="50"/>
        <v>0</v>
      </c>
      <c r="BT58" s="3">
        <f t="shared" si="50"/>
        <v>0</v>
      </c>
      <c r="BU58" s="3">
        <f t="shared" si="50"/>
        <v>0</v>
      </c>
      <c r="BV58" s="3">
        <f t="shared" si="50"/>
        <v>0</v>
      </c>
      <c r="BW58" s="3">
        <f t="shared" si="50"/>
        <v>0</v>
      </c>
      <c r="BX58" s="3">
        <f t="shared" si="50"/>
        <v>0</v>
      </c>
      <c r="BY58" s="3">
        <f t="shared" si="50"/>
        <v>0</v>
      </c>
      <c r="BZ58" s="3">
        <f t="shared" si="50"/>
        <v>0</v>
      </c>
      <c r="CA58" s="3">
        <f t="shared" ref="CA58:DF58" si="51">CA218</f>
        <v>0</v>
      </c>
      <c r="CB58" s="3">
        <f t="shared" si="51"/>
        <v>0</v>
      </c>
      <c r="CC58" s="3">
        <f t="shared" si="51"/>
        <v>0</v>
      </c>
      <c r="CD58" s="3">
        <f t="shared" si="51"/>
        <v>0</v>
      </c>
      <c r="CE58" s="3">
        <f t="shared" si="51"/>
        <v>0</v>
      </c>
      <c r="CF58" s="3">
        <f t="shared" si="51"/>
        <v>0</v>
      </c>
      <c r="CG58" s="3">
        <f t="shared" si="51"/>
        <v>0</v>
      </c>
      <c r="CH58" s="3">
        <f t="shared" si="51"/>
        <v>0</v>
      </c>
      <c r="CI58" s="3">
        <f t="shared" si="51"/>
        <v>0</v>
      </c>
      <c r="CJ58" s="3">
        <f t="shared" si="51"/>
        <v>0</v>
      </c>
      <c r="CK58" s="3">
        <f t="shared" si="51"/>
        <v>0</v>
      </c>
      <c r="CL58" s="3">
        <f t="shared" si="51"/>
        <v>0</v>
      </c>
      <c r="CM58" s="3">
        <f t="shared" si="51"/>
        <v>0</v>
      </c>
      <c r="CN58" s="3">
        <f t="shared" si="51"/>
        <v>0</v>
      </c>
      <c r="CO58" s="3">
        <f t="shared" si="51"/>
        <v>0</v>
      </c>
      <c r="CP58" s="3">
        <f t="shared" si="51"/>
        <v>0</v>
      </c>
      <c r="CQ58" s="3">
        <f t="shared" si="51"/>
        <v>0</v>
      </c>
      <c r="CR58" s="3">
        <f t="shared" si="51"/>
        <v>0</v>
      </c>
      <c r="CS58" s="3">
        <f t="shared" si="51"/>
        <v>0</v>
      </c>
      <c r="CT58" s="3">
        <f t="shared" si="51"/>
        <v>0</v>
      </c>
      <c r="CU58" s="3">
        <f t="shared" si="51"/>
        <v>0</v>
      </c>
      <c r="CV58" s="3">
        <f t="shared" si="51"/>
        <v>0</v>
      </c>
      <c r="CW58" s="3">
        <f t="shared" si="51"/>
        <v>0</v>
      </c>
      <c r="CX58" s="3">
        <f t="shared" si="51"/>
        <v>0</v>
      </c>
      <c r="CY58" s="3">
        <f t="shared" si="51"/>
        <v>0</v>
      </c>
      <c r="CZ58" s="3">
        <f t="shared" si="51"/>
        <v>0</v>
      </c>
      <c r="DA58" s="3">
        <f t="shared" si="51"/>
        <v>0</v>
      </c>
      <c r="DB58" s="3">
        <f t="shared" si="51"/>
        <v>0</v>
      </c>
      <c r="DC58" s="3">
        <f t="shared" si="51"/>
        <v>0</v>
      </c>
      <c r="DD58" s="3">
        <f t="shared" si="51"/>
        <v>0</v>
      </c>
      <c r="DE58" s="3">
        <f t="shared" si="51"/>
        <v>0</v>
      </c>
      <c r="DF58" s="3">
        <f t="shared" si="51"/>
        <v>0</v>
      </c>
      <c r="DG58" s="3">
        <f t="shared" ref="DG58:DN58" si="52">DG218</f>
        <v>0</v>
      </c>
      <c r="DH58" s="3">
        <f t="shared" si="52"/>
        <v>0</v>
      </c>
      <c r="DI58" s="3">
        <f t="shared" si="52"/>
        <v>0</v>
      </c>
      <c r="DJ58" s="3">
        <f t="shared" si="52"/>
        <v>0</v>
      </c>
      <c r="DK58" s="3">
        <f t="shared" si="52"/>
        <v>0</v>
      </c>
      <c r="DL58" s="3">
        <f t="shared" si="52"/>
        <v>0</v>
      </c>
      <c r="DM58" s="3">
        <f t="shared" si="52"/>
        <v>0</v>
      </c>
      <c r="DN58" s="3">
        <f t="shared" si="52"/>
        <v>0</v>
      </c>
    </row>
    <row r="60" spans="1:200">
      <c r="A60" s="1">
        <v>5</v>
      </c>
      <c r="B60" s="1">
        <v>1</v>
      </c>
      <c r="C60" s="1"/>
      <c r="D60" s="1">
        <f>ROW(A155)</f>
        <v>155</v>
      </c>
      <c r="E60" s="1"/>
      <c r="F60" s="1" t="s">
        <v>84</v>
      </c>
      <c r="G60" s="1" t="s">
        <v>85</v>
      </c>
      <c r="H60" s="1" t="s">
        <v>3</v>
      </c>
      <c r="I60" s="1">
        <v>0</v>
      </c>
      <c r="J60" s="1"/>
      <c r="K60" s="1">
        <v>0</v>
      </c>
      <c r="L60" s="1"/>
      <c r="M60" s="1"/>
      <c r="N60" s="1"/>
      <c r="O60" s="1"/>
      <c r="P60" s="1"/>
      <c r="Q60" s="1"/>
      <c r="R60" s="1"/>
      <c r="S60" s="1"/>
      <c r="T60" s="1"/>
      <c r="U60" s="1" t="s">
        <v>3</v>
      </c>
      <c r="V60" s="1">
        <v>0</v>
      </c>
      <c r="W60" s="1"/>
      <c r="X60" s="1"/>
      <c r="Y60" s="1"/>
      <c r="Z60" s="1"/>
      <c r="AA60" s="1"/>
      <c r="AB60" s="1" t="s">
        <v>3</v>
      </c>
      <c r="AC60" s="1" t="s">
        <v>3</v>
      </c>
      <c r="AD60" s="1" t="s">
        <v>3</v>
      </c>
      <c r="AE60" s="1" t="s">
        <v>3</v>
      </c>
      <c r="AF60" s="1" t="s">
        <v>3</v>
      </c>
      <c r="AG60" s="1" t="s">
        <v>3</v>
      </c>
      <c r="AH60" s="1"/>
      <c r="AI60" s="1"/>
      <c r="AJ60" s="1"/>
      <c r="AK60" s="1"/>
      <c r="AL60" s="1"/>
      <c r="AM60" s="1"/>
      <c r="AN60" s="1"/>
      <c r="AO60" s="1"/>
      <c r="AP60" s="1" t="s">
        <v>3</v>
      </c>
      <c r="AQ60" s="1" t="s">
        <v>3</v>
      </c>
      <c r="AR60" s="1" t="s">
        <v>3</v>
      </c>
      <c r="AS60" s="1"/>
      <c r="AT60" s="1"/>
      <c r="AU60" s="1"/>
      <c r="AV60" s="1"/>
      <c r="AW60" s="1"/>
      <c r="AX60" s="1"/>
      <c r="AY60" s="1"/>
      <c r="AZ60" s="1" t="s">
        <v>3</v>
      </c>
      <c r="BA60" s="1"/>
      <c r="BB60" s="1" t="s">
        <v>3</v>
      </c>
      <c r="BC60" s="1" t="s">
        <v>3</v>
      </c>
      <c r="BD60" s="1" t="s">
        <v>3</v>
      </c>
      <c r="BE60" s="1" t="s">
        <v>3</v>
      </c>
      <c r="BF60" s="1" t="s">
        <v>3</v>
      </c>
      <c r="BG60" s="1" t="s">
        <v>3</v>
      </c>
      <c r="BH60" s="1" t="s">
        <v>3</v>
      </c>
      <c r="BI60" s="1" t="s">
        <v>3</v>
      </c>
      <c r="BJ60" s="1" t="s">
        <v>3</v>
      </c>
      <c r="BK60" s="1" t="s">
        <v>3</v>
      </c>
      <c r="BL60" s="1" t="s">
        <v>3</v>
      </c>
      <c r="BM60" s="1" t="s">
        <v>3</v>
      </c>
      <c r="BN60" s="1" t="s">
        <v>3</v>
      </c>
      <c r="BO60" s="1" t="s">
        <v>3</v>
      </c>
      <c r="BP60" s="1" t="s">
        <v>3</v>
      </c>
      <c r="BQ60" s="1"/>
      <c r="BR60" s="1"/>
      <c r="BS60" s="1"/>
      <c r="BT60" s="1"/>
      <c r="BU60" s="1"/>
      <c r="BV60" s="1"/>
      <c r="BW60" s="1"/>
      <c r="BX60" s="1">
        <v>0</v>
      </c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>
        <v>0</v>
      </c>
    </row>
    <row r="62" spans="1:200">
      <c r="A62" s="2">
        <v>52</v>
      </c>
      <c r="B62" s="2">
        <f t="shared" ref="B62:G62" si="53">B155</f>
        <v>1</v>
      </c>
      <c r="C62" s="2">
        <f t="shared" si="53"/>
        <v>5</v>
      </c>
      <c r="D62" s="2">
        <f t="shared" si="53"/>
        <v>60</v>
      </c>
      <c r="E62" s="2">
        <f t="shared" si="53"/>
        <v>0</v>
      </c>
      <c r="F62" s="2" t="str">
        <f t="shared" si="53"/>
        <v>Новый подраздел</v>
      </c>
      <c r="G62" s="2" t="str">
        <f t="shared" si="53"/>
        <v>Монтаж системы кондиционирования</v>
      </c>
      <c r="H62" s="2"/>
      <c r="I62" s="2"/>
      <c r="J62" s="2"/>
      <c r="K62" s="2"/>
      <c r="L62" s="2"/>
      <c r="M62" s="2"/>
      <c r="N62" s="2"/>
      <c r="O62" s="2">
        <f t="shared" ref="O62:AT62" si="54">O155</f>
        <v>655533.75</v>
      </c>
      <c r="P62" s="2">
        <f t="shared" si="54"/>
        <v>603076.72</v>
      </c>
      <c r="Q62" s="2">
        <f t="shared" si="54"/>
        <v>27987.93</v>
      </c>
      <c r="R62" s="2">
        <f t="shared" si="54"/>
        <v>3039.63</v>
      </c>
      <c r="S62" s="2">
        <f t="shared" si="54"/>
        <v>24469.1</v>
      </c>
      <c r="T62" s="2">
        <f t="shared" si="54"/>
        <v>0</v>
      </c>
      <c r="U62" s="2">
        <f t="shared" si="54"/>
        <v>2677.73927</v>
      </c>
      <c r="V62" s="2">
        <f t="shared" si="54"/>
        <v>224.62776000000002</v>
      </c>
      <c r="W62" s="2">
        <f t="shared" si="54"/>
        <v>486.32</v>
      </c>
      <c r="X62" s="2">
        <f t="shared" si="54"/>
        <v>28958.59</v>
      </c>
      <c r="Y62" s="2">
        <f t="shared" si="54"/>
        <v>17852.13</v>
      </c>
      <c r="Z62" s="2">
        <f t="shared" si="54"/>
        <v>0</v>
      </c>
      <c r="AA62" s="2">
        <f t="shared" si="54"/>
        <v>0</v>
      </c>
      <c r="AB62" s="2">
        <f t="shared" si="54"/>
        <v>655533.75</v>
      </c>
      <c r="AC62" s="2">
        <f t="shared" si="54"/>
        <v>603076.72</v>
      </c>
      <c r="AD62" s="2">
        <f t="shared" si="54"/>
        <v>27987.93</v>
      </c>
      <c r="AE62" s="2">
        <f t="shared" si="54"/>
        <v>3039.63</v>
      </c>
      <c r="AF62" s="2">
        <f t="shared" si="54"/>
        <v>24469.1</v>
      </c>
      <c r="AG62" s="2">
        <f t="shared" si="54"/>
        <v>0</v>
      </c>
      <c r="AH62" s="2">
        <f t="shared" si="54"/>
        <v>2677.73927</v>
      </c>
      <c r="AI62" s="2">
        <f t="shared" si="54"/>
        <v>224.62776000000002</v>
      </c>
      <c r="AJ62" s="2">
        <f t="shared" si="54"/>
        <v>486.32</v>
      </c>
      <c r="AK62" s="2">
        <f t="shared" si="54"/>
        <v>28958.59</v>
      </c>
      <c r="AL62" s="2">
        <f t="shared" si="54"/>
        <v>17852.13</v>
      </c>
      <c r="AM62" s="2">
        <f t="shared" si="54"/>
        <v>0</v>
      </c>
      <c r="AN62" s="2">
        <f t="shared" si="54"/>
        <v>0</v>
      </c>
      <c r="AO62" s="2">
        <f t="shared" si="54"/>
        <v>0</v>
      </c>
      <c r="AP62" s="2">
        <f t="shared" si="54"/>
        <v>0</v>
      </c>
      <c r="AQ62" s="2">
        <f t="shared" si="54"/>
        <v>0</v>
      </c>
      <c r="AR62" s="2">
        <f t="shared" si="54"/>
        <v>702344.47</v>
      </c>
      <c r="AS62" s="2">
        <f t="shared" si="54"/>
        <v>661374.22</v>
      </c>
      <c r="AT62" s="2">
        <f t="shared" si="54"/>
        <v>40970.25</v>
      </c>
      <c r="AU62" s="2">
        <f t="shared" ref="AU62:BZ62" si="55">AU155</f>
        <v>0</v>
      </c>
      <c r="AV62" s="2">
        <f t="shared" si="55"/>
        <v>0</v>
      </c>
      <c r="AW62" s="2">
        <f t="shared" si="55"/>
        <v>0</v>
      </c>
      <c r="AX62" s="2">
        <f t="shared" si="55"/>
        <v>0</v>
      </c>
      <c r="AY62" s="2">
        <f t="shared" si="55"/>
        <v>0</v>
      </c>
      <c r="AZ62" s="2">
        <f t="shared" si="55"/>
        <v>0</v>
      </c>
      <c r="BA62" s="2">
        <f t="shared" si="55"/>
        <v>0</v>
      </c>
      <c r="BB62" s="2">
        <f t="shared" si="55"/>
        <v>0</v>
      </c>
      <c r="BC62" s="2">
        <f t="shared" si="55"/>
        <v>0</v>
      </c>
      <c r="BD62" s="2">
        <f t="shared" si="55"/>
        <v>0</v>
      </c>
      <c r="BE62" s="2">
        <f t="shared" si="55"/>
        <v>702344.47</v>
      </c>
      <c r="BF62" s="2">
        <f t="shared" si="55"/>
        <v>661374.22</v>
      </c>
      <c r="BG62" s="2">
        <f t="shared" si="55"/>
        <v>40970.25</v>
      </c>
      <c r="BH62" s="2">
        <f t="shared" si="55"/>
        <v>0</v>
      </c>
      <c r="BI62" s="2">
        <f t="shared" si="55"/>
        <v>0</v>
      </c>
      <c r="BJ62" s="2">
        <f t="shared" si="55"/>
        <v>0</v>
      </c>
      <c r="BK62" s="2">
        <f t="shared" si="55"/>
        <v>0</v>
      </c>
      <c r="BL62" s="2">
        <f t="shared" si="55"/>
        <v>0</v>
      </c>
      <c r="BM62" s="2">
        <f t="shared" si="55"/>
        <v>0</v>
      </c>
      <c r="BN62" s="2">
        <f t="shared" si="55"/>
        <v>0</v>
      </c>
      <c r="BO62" s="3">
        <f t="shared" si="55"/>
        <v>0</v>
      </c>
      <c r="BP62" s="3">
        <f t="shared" si="55"/>
        <v>0</v>
      </c>
      <c r="BQ62" s="3">
        <f t="shared" si="55"/>
        <v>0</v>
      </c>
      <c r="BR62" s="3">
        <f t="shared" si="55"/>
        <v>0</v>
      </c>
      <c r="BS62" s="3">
        <f t="shared" si="55"/>
        <v>0</v>
      </c>
      <c r="BT62" s="3">
        <f t="shared" si="55"/>
        <v>0</v>
      </c>
      <c r="BU62" s="3">
        <f t="shared" si="55"/>
        <v>0</v>
      </c>
      <c r="BV62" s="3">
        <f t="shared" si="55"/>
        <v>0</v>
      </c>
      <c r="BW62" s="3">
        <f t="shared" si="55"/>
        <v>0</v>
      </c>
      <c r="BX62" s="3">
        <f t="shared" si="55"/>
        <v>0</v>
      </c>
      <c r="BY62" s="3">
        <f t="shared" si="55"/>
        <v>0</v>
      </c>
      <c r="BZ62" s="3">
        <f t="shared" si="55"/>
        <v>0</v>
      </c>
      <c r="CA62" s="3">
        <f t="shared" ref="CA62:DF62" si="56">CA155</f>
        <v>0</v>
      </c>
      <c r="CB62" s="3">
        <f t="shared" si="56"/>
        <v>0</v>
      </c>
      <c r="CC62" s="3">
        <f t="shared" si="56"/>
        <v>0</v>
      </c>
      <c r="CD62" s="3">
        <f t="shared" si="56"/>
        <v>0</v>
      </c>
      <c r="CE62" s="3">
        <f t="shared" si="56"/>
        <v>0</v>
      </c>
      <c r="CF62" s="3">
        <f t="shared" si="56"/>
        <v>0</v>
      </c>
      <c r="CG62" s="3">
        <f t="shared" si="56"/>
        <v>0</v>
      </c>
      <c r="CH62" s="3">
        <f t="shared" si="56"/>
        <v>0</v>
      </c>
      <c r="CI62" s="3">
        <f t="shared" si="56"/>
        <v>0</v>
      </c>
      <c r="CJ62" s="3">
        <f t="shared" si="56"/>
        <v>0</v>
      </c>
      <c r="CK62" s="3">
        <f t="shared" si="56"/>
        <v>0</v>
      </c>
      <c r="CL62" s="3">
        <f t="shared" si="56"/>
        <v>0</v>
      </c>
      <c r="CM62" s="3">
        <f t="shared" si="56"/>
        <v>0</v>
      </c>
      <c r="CN62" s="3">
        <f t="shared" si="56"/>
        <v>0</v>
      </c>
      <c r="CO62" s="3">
        <f t="shared" si="56"/>
        <v>0</v>
      </c>
      <c r="CP62" s="3">
        <f t="shared" si="56"/>
        <v>0</v>
      </c>
      <c r="CQ62" s="3">
        <f t="shared" si="56"/>
        <v>0</v>
      </c>
      <c r="CR62" s="3">
        <f t="shared" si="56"/>
        <v>0</v>
      </c>
      <c r="CS62" s="3">
        <f t="shared" si="56"/>
        <v>0</v>
      </c>
      <c r="CT62" s="3">
        <f t="shared" si="56"/>
        <v>0</v>
      </c>
      <c r="CU62" s="3">
        <f t="shared" si="56"/>
        <v>0</v>
      </c>
      <c r="CV62" s="3">
        <f t="shared" si="56"/>
        <v>0</v>
      </c>
      <c r="CW62" s="3">
        <f t="shared" si="56"/>
        <v>0</v>
      </c>
      <c r="CX62" s="3">
        <f t="shared" si="56"/>
        <v>0</v>
      </c>
      <c r="CY62" s="3">
        <f t="shared" si="56"/>
        <v>0</v>
      </c>
      <c r="CZ62" s="3">
        <f t="shared" si="56"/>
        <v>0</v>
      </c>
      <c r="DA62" s="3">
        <f t="shared" si="56"/>
        <v>0</v>
      </c>
      <c r="DB62" s="3">
        <f t="shared" si="56"/>
        <v>0</v>
      </c>
      <c r="DC62" s="3">
        <f t="shared" si="56"/>
        <v>0</v>
      </c>
      <c r="DD62" s="3">
        <f t="shared" si="56"/>
        <v>0</v>
      </c>
      <c r="DE62" s="3">
        <f t="shared" si="56"/>
        <v>0</v>
      </c>
      <c r="DF62" s="3">
        <f t="shared" si="56"/>
        <v>0</v>
      </c>
      <c r="DG62" s="3">
        <f t="shared" ref="DG62:DN62" si="57">DG155</f>
        <v>0</v>
      </c>
      <c r="DH62" s="3">
        <f t="shared" si="57"/>
        <v>0</v>
      </c>
      <c r="DI62" s="3">
        <f t="shared" si="57"/>
        <v>0</v>
      </c>
      <c r="DJ62" s="3">
        <f t="shared" si="57"/>
        <v>0</v>
      </c>
      <c r="DK62" s="3">
        <f t="shared" si="57"/>
        <v>0</v>
      </c>
      <c r="DL62" s="3">
        <f t="shared" si="57"/>
        <v>0</v>
      </c>
      <c r="DM62" s="3">
        <f t="shared" si="57"/>
        <v>0</v>
      </c>
      <c r="DN62" s="3">
        <f t="shared" si="57"/>
        <v>0</v>
      </c>
    </row>
    <row r="64" spans="1:200">
      <c r="A64">
        <v>17</v>
      </c>
      <c r="B64">
        <v>1</v>
      </c>
      <c r="C64">
        <f>ROW(SmtRes!A44)</f>
        <v>44</v>
      </c>
      <c r="D64">
        <f>ROW(EtalonRes!A42)</f>
        <v>42</v>
      </c>
      <c r="E64" t="s">
        <v>86</v>
      </c>
      <c r="F64" t="s">
        <v>87</v>
      </c>
      <c r="G64" t="s">
        <v>88</v>
      </c>
      <c r="H64" t="s">
        <v>89</v>
      </c>
      <c r="I64">
        <v>2</v>
      </c>
      <c r="J64">
        <v>0</v>
      </c>
      <c r="O64">
        <f t="shared" ref="O64:O95" si="58">ROUND(CP64,2)</f>
        <v>5333.72</v>
      </c>
      <c r="P64">
        <f t="shared" ref="P64:P95" si="59">ROUND(CQ64*I64,2)</f>
        <v>4878.42</v>
      </c>
      <c r="Q64">
        <f t="shared" ref="Q64:Q95" si="60">ROUND(CR64*I64,2)</f>
        <v>122.88</v>
      </c>
      <c r="R64">
        <f t="shared" ref="R64:R95" si="61">ROUND(CS64*I64,2)</f>
        <v>4.5999999999999996</v>
      </c>
      <c r="S64">
        <f t="shared" ref="S64:S95" si="62">ROUND(CT64*I64,2)</f>
        <v>332.42</v>
      </c>
      <c r="T64">
        <f t="shared" ref="T64:T95" si="63">ROUND(CU64*I64,2)</f>
        <v>0</v>
      </c>
      <c r="U64">
        <f t="shared" ref="U64:U95" si="64">CV64*I64</f>
        <v>37.06</v>
      </c>
      <c r="V64">
        <f t="shared" ref="V64:V95" si="65">CW64*I64</f>
        <v>0.34</v>
      </c>
      <c r="W64">
        <f t="shared" ref="W64:W95" si="66">ROUND(CX64*I64,2)</f>
        <v>0</v>
      </c>
      <c r="X64">
        <f t="shared" ref="X64:X95" si="67">ROUND(CY64,2)</f>
        <v>367.35</v>
      </c>
      <c r="Y64">
        <f t="shared" ref="Y64:Y95" si="68">ROUND(CZ64,2)</f>
        <v>222.43</v>
      </c>
      <c r="AA64">
        <v>22723180</v>
      </c>
      <c r="AB64">
        <f t="shared" ref="AB64:AB95" si="69">ROUND((AC64+AD64+AF64),6)</f>
        <v>2666.86</v>
      </c>
      <c r="AC64">
        <f t="shared" ref="AC64:AC95" si="70">ROUND((ES64),6)</f>
        <v>2439.21</v>
      </c>
      <c r="AD64">
        <f t="shared" ref="AD64:AD95" si="71">ROUND((((ET64)-(EU64))+AE64),6)</f>
        <v>61.44</v>
      </c>
      <c r="AE64">
        <f t="shared" ref="AE64:AE95" si="72">ROUND((EU64),6)</f>
        <v>2.2999999999999998</v>
      </c>
      <c r="AF64">
        <f t="shared" ref="AF64:AF95" si="73">ROUND((EV64),6)</f>
        <v>166.21</v>
      </c>
      <c r="AG64">
        <f t="shared" ref="AG64:AG95" si="74">ROUND((AP64),6)</f>
        <v>0</v>
      </c>
      <c r="AH64">
        <f t="shared" ref="AH64:AH95" si="75">(EW64)</f>
        <v>18.53</v>
      </c>
      <c r="AI64">
        <f t="shared" ref="AI64:AI95" si="76">(EX64)</f>
        <v>0.17</v>
      </c>
      <c r="AJ64">
        <f t="shared" ref="AJ64:AJ95" si="77">ROUND((AS64),6)</f>
        <v>0</v>
      </c>
      <c r="AK64">
        <v>2666.86</v>
      </c>
      <c r="AL64">
        <v>2439.21</v>
      </c>
      <c r="AM64">
        <v>61.44</v>
      </c>
      <c r="AN64">
        <v>2.2999999999999998</v>
      </c>
      <c r="AO64">
        <v>166.21</v>
      </c>
      <c r="AP64">
        <v>0</v>
      </c>
      <c r="AQ64">
        <v>18.53</v>
      </c>
      <c r="AR64">
        <v>0.17</v>
      </c>
      <c r="AS64">
        <v>0</v>
      </c>
      <c r="AT64">
        <v>109</v>
      </c>
      <c r="AU64">
        <v>66</v>
      </c>
      <c r="AV64">
        <v>1</v>
      </c>
      <c r="AW64">
        <v>1</v>
      </c>
      <c r="AZ64">
        <v>1</v>
      </c>
      <c r="BA64">
        <v>1</v>
      </c>
      <c r="BB64">
        <v>1</v>
      </c>
      <c r="BC64">
        <v>1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1</v>
      </c>
      <c r="BJ64" t="s">
        <v>90</v>
      </c>
      <c r="BM64">
        <v>18001</v>
      </c>
      <c r="BN64">
        <v>0</v>
      </c>
      <c r="BO64" t="s">
        <v>3</v>
      </c>
      <c r="BP64">
        <v>0</v>
      </c>
      <c r="BQ64">
        <v>2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128</v>
      </c>
      <c r="CA64">
        <v>83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ref="CP64:CP95" si="78">(P64+Q64+S64)</f>
        <v>5333.72</v>
      </c>
      <c r="CQ64">
        <f t="shared" ref="CQ64:CQ95" si="79">(AC64)*BC64</f>
        <v>2439.21</v>
      </c>
      <c r="CR64">
        <f t="shared" ref="CR64:CR95" si="80">(AD64)*BB64</f>
        <v>61.44</v>
      </c>
      <c r="CS64">
        <f t="shared" ref="CS64:CS95" si="81">(AE64)*BS64</f>
        <v>2.2999999999999998</v>
      </c>
      <c r="CT64">
        <f t="shared" ref="CT64:CT95" si="82">(AF64)*BA64</f>
        <v>166.21</v>
      </c>
      <c r="CU64">
        <f t="shared" ref="CU64:CU95" si="83">AG64</f>
        <v>0</v>
      </c>
      <c r="CV64">
        <f t="shared" ref="CV64:CV95" si="84">AH64</f>
        <v>18.53</v>
      </c>
      <c r="CW64">
        <f t="shared" ref="CW64:CW95" si="85">AI64</f>
        <v>0.17</v>
      </c>
      <c r="CX64">
        <f t="shared" ref="CX64:CX95" si="86">AJ64</f>
        <v>0</v>
      </c>
      <c r="CY64">
        <f>(((S64+R64)*AT64)/100)</f>
        <v>367.35180000000008</v>
      </c>
      <c r="CZ64">
        <f>(((S64+R64)*AU64)/100)</f>
        <v>222.43320000000003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1013</v>
      </c>
      <c r="DV64" t="s">
        <v>89</v>
      </c>
      <c r="DW64" t="s">
        <v>89</v>
      </c>
      <c r="DX64">
        <v>1</v>
      </c>
      <c r="EE64">
        <v>20678685</v>
      </c>
      <c r="EF64">
        <v>2</v>
      </c>
      <c r="EG64" t="s">
        <v>20</v>
      </c>
      <c r="EH64">
        <v>0</v>
      </c>
      <c r="EI64" t="s">
        <v>3</v>
      </c>
      <c r="EJ64">
        <v>1</v>
      </c>
      <c r="EK64">
        <v>18001</v>
      </c>
      <c r="EL64" t="s">
        <v>91</v>
      </c>
      <c r="EM64" t="s">
        <v>92</v>
      </c>
      <c r="EO64" t="s">
        <v>3</v>
      </c>
      <c r="EQ64">
        <v>0</v>
      </c>
      <c r="ER64">
        <v>2666.86</v>
      </c>
      <c r="ES64">
        <v>2439.21</v>
      </c>
      <c r="ET64">
        <v>61.44</v>
      </c>
      <c r="EU64">
        <v>2.2999999999999998</v>
      </c>
      <c r="EV64">
        <v>166.21</v>
      </c>
      <c r="EW64">
        <v>18.53</v>
      </c>
      <c r="EX64">
        <v>0.17</v>
      </c>
      <c r="EY64">
        <v>0</v>
      </c>
      <c r="EZ64">
        <v>0</v>
      </c>
      <c r="FQ64">
        <v>0</v>
      </c>
      <c r="FR64">
        <f t="shared" ref="FR64:FR95" si="87">ROUND(IF(AND(BH64=3,BI64=3),P64,0),2)</f>
        <v>0</v>
      </c>
      <c r="FS64">
        <v>0</v>
      </c>
      <c r="FV64" t="s">
        <v>23</v>
      </c>
      <c r="FW64" t="s">
        <v>24</v>
      </c>
      <c r="FX64">
        <v>128</v>
      </c>
      <c r="FY64">
        <v>83</v>
      </c>
      <c r="GA64" t="s">
        <v>3</v>
      </c>
      <c r="GG64">
        <v>2</v>
      </c>
      <c r="GH64">
        <v>1</v>
      </c>
      <c r="GI64">
        <v>-2</v>
      </c>
      <c r="GJ64">
        <v>0</v>
      </c>
      <c r="GK64">
        <f>ROUND(R64*(R12)/100,2)</f>
        <v>0</v>
      </c>
      <c r="GL64">
        <f t="shared" ref="GL64:GL95" si="88">ROUND(IF(AND(BH64=3,BI64=3,FS64&lt;&gt;0),P64,0),2)</f>
        <v>0</v>
      </c>
      <c r="GM64">
        <f t="shared" ref="GM64:GM95" si="89">O64+X64+Y64</f>
        <v>5923.5000000000009</v>
      </c>
      <c r="GN64">
        <f t="shared" ref="GN64:GN95" si="90">ROUND(IF(OR(BI64=0,BI64=1),O64+X64+Y64,0),2)</f>
        <v>5923.5</v>
      </c>
      <c r="GO64">
        <f t="shared" ref="GO64:GO95" si="91">ROUND(IF(BI64=2,O64+X64+Y64,0),2)</f>
        <v>0</v>
      </c>
      <c r="GP64">
        <f t="shared" ref="GP64:GP95" si="92">ROUND(IF(BI64=4,O64+X64+Y64,0),2)</f>
        <v>0</v>
      </c>
      <c r="GR64">
        <v>0</v>
      </c>
    </row>
    <row r="65" spans="1:200">
      <c r="A65">
        <v>17</v>
      </c>
      <c r="B65">
        <v>1</v>
      </c>
      <c r="E65" t="s">
        <v>93</v>
      </c>
      <c r="F65" t="s">
        <v>26</v>
      </c>
      <c r="G65" t="s">
        <v>94</v>
      </c>
      <c r="H65" t="s">
        <v>28</v>
      </c>
      <c r="I65">
        <v>1</v>
      </c>
      <c r="J65">
        <v>0</v>
      </c>
      <c r="O65">
        <f t="shared" si="58"/>
        <v>824.14</v>
      </c>
      <c r="P65">
        <f t="shared" si="59"/>
        <v>824.14</v>
      </c>
      <c r="Q65">
        <f t="shared" si="60"/>
        <v>0</v>
      </c>
      <c r="R65">
        <f t="shared" si="61"/>
        <v>0</v>
      </c>
      <c r="S65">
        <f t="shared" si="62"/>
        <v>0</v>
      </c>
      <c r="T65">
        <f t="shared" si="63"/>
        <v>0</v>
      </c>
      <c r="U65">
        <f t="shared" si="64"/>
        <v>0</v>
      </c>
      <c r="V65">
        <f t="shared" si="65"/>
        <v>0</v>
      </c>
      <c r="W65">
        <f t="shared" si="66"/>
        <v>0</v>
      </c>
      <c r="X65">
        <f t="shared" si="67"/>
        <v>0</v>
      </c>
      <c r="Y65">
        <f t="shared" si="68"/>
        <v>0</v>
      </c>
      <c r="AA65">
        <v>22723180</v>
      </c>
      <c r="AB65">
        <f t="shared" si="69"/>
        <v>824.14</v>
      </c>
      <c r="AC65">
        <f t="shared" si="70"/>
        <v>824.14</v>
      </c>
      <c r="AD65">
        <f t="shared" si="71"/>
        <v>0</v>
      </c>
      <c r="AE65">
        <f t="shared" si="72"/>
        <v>0</v>
      </c>
      <c r="AF65">
        <f t="shared" si="73"/>
        <v>0</v>
      </c>
      <c r="AG65">
        <f t="shared" si="74"/>
        <v>0</v>
      </c>
      <c r="AH65">
        <f t="shared" si="75"/>
        <v>0</v>
      </c>
      <c r="AI65">
        <f t="shared" si="76"/>
        <v>0</v>
      </c>
      <c r="AJ65">
        <f t="shared" si="77"/>
        <v>0</v>
      </c>
      <c r="AK65">
        <v>824.14</v>
      </c>
      <c r="AL65">
        <v>824.14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1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3</v>
      </c>
      <c r="BM65">
        <v>800001</v>
      </c>
      <c r="BN65">
        <v>0</v>
      </c>
      <c r="BO65" t="s">
        <v>3</v>
      </c>
      <c r="BP65">
        <v>0</v>
      </c>
      <c r="BQ65">
        <v>18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0</v>
      </c>
      <c r="CA65">
        <v>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8"/>
        <v>824.14</v>
      </c>
      <c r="CQ65">
        <f t="shared" si="79"/>
        <v>824.14</v>
      </c>
      <c r="CR65">
        <f t="shared" si="80"/>
        <v>0</v>
      </c>
      <c r="CS65">
        <f t="shared" si="81"/>
        <v>0</v>
      </c>
      <c r="CT65">
        <f t="shared" si="82"/>
        <v>0</v>
      </c>
      <c r="CU65">
        <f t="shared" si="83"/>
        <v>0</v>
      </c>
      <c r="CV65">
        <f t="shared" si="84"/>
        <v>0</v>
      </c>
      <c r="CW65">
        <f t="shared" si="85"/>
        <v>0</v>
      </c>
      <c r="CX65">
        <f t="shared" si="86"/>
        <v>0</v>
      </c>
      <c r="CY65">
        <f>0</f>
        <v>0</v>
      </c>
      <c r="CZ65">
        <f>0</f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1010</v>
      </c>
      <c r="DV65" t="s">
        <v>28</v>
      </c>
      <c r="DW65" t="s">
        <v>28</v>
      </c>
      <c r="DX65">
        <v>1</v>
      </c>
      <c r="EE65">
        <v>20678521</v>
      </c>
      <c r="EF65">
        <v>18</v>
      </c>
      <c r="EG65" t="s">
        <v>95</v>
      </c>
      <c r="EH65">
        <v>0</v>
      </c>
      <c r="EI65" t="s">
        <v>3</v>
      </c>
      <c r="EJ65">
        <v>1</v>
      </c>
      <c r="EK65">
        <v>800001</v>
      </c>
      <c r="EL65" t="s">
        <v>96</v>
      </c>
      <c r="EM65" t="s">
        <v>97</v>
      </c>
      <c r="EO65" t="s">
        <v>3</v>
      </c>
      <c r="EQ65">
        <v>0</v>
      </c>
      <c r="ER65">
        <v>0</v>
      </c>
      <c r="ES65">
        <v>824.14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0</v>
      </c>
      <c r="FQ65">
        <v>0</v>
      </c>
      <c r="FR65">
        <f t="shared" si="87"/>
        <v>0</v>
      </c>
      <c r="FS65">
        <v>0</v>
      </c>
      <c r="FX65">
        <v>0</v>
      </c>
      <c r="FY65">
        <v>0</v>
      </c>
      <c r="GA65" t="s">
        <v>29</v>
      </c>
      <c r="GG65">
        <v>2</v>
      </c>
      <c r="GH65">
        <v>0</v>
      </c>
      <c r="GI65">
        <v>-2</v>
      </c>
      <c r="GJ65">
        <v>0</v>
      </c>
      <c r="GK65">
        <f>ROUND(R65*(R12)/100,2)</f>
        <v>0</v>
      </c>
      <c r="GL65">
        <f t="shared" si="88"/>
        <v>0</v>
      </c>
      <c r="GM65">
        <f t="shared" si="89"/>
        <v>824.14</v>
      </c>
      <c r="GN65">
        <f t="shared" si="90"/>
        <v>824.14</v>
      </c>
      <c r="GO65">
        <f t="shared" si="91"/>
        <v>0</v>
      </c>
      <c r="GP65">
        <f t="shared" si="92"/>
        <v>0</v>
      </c>
      <c r="GR65">
        <v>0</v>
      </c>
    </row>
    <row r="66" spans="1:200">
      <c r="A66">
        <v>17</v>
      </c>
      <c r="B66">
        <v>1</v>
      </c>
      <c r="E66" t="s">
        <v>98</v>
      </c>
      <c r="F66" t="s">
        <v>26</v>
      </c>
      <c r="G66" t="s">
        <v>99</v>
      </c>
      <c r="H66" t="s">
        <v>28</v>
      </c>
      <c r="I66">
        <v>1</v>
      </c>
      <c r="J66">
        <v>0</v>
      </c>
      <c r="O66">
        <f t="shared" si="58"/>
        <v>3944.83</v>
      </c>
      <c r="P66">
        <f t="shared" si="59"/>
        <v>3944.83</v>
      </c>
      <c r="Q66">
        <f t="shared" si="60"/>
        <v>0</v>
      </c>
      <c r="R66">
        <f t="shared" si="61"/>
        <v>0</v>
      </c>
      <c r="S66">
        <f t="shared" si="62"/>
        <v>0</v>
      </c>
      <c r="T66">
        <f t="shared" si="63"/>
        <v>0</v>
      </c>
      <c r="U66">
        <f t="shared" si="64"/>
        <v>0</v>
      </c>
      <c r="V66">
        <f t="shared" si="65"/>
        <v>0</v>
      </c>
      <c r="W66">
        <f t="shared" si="66"/>
        <v>0</v>
      </c>
      <c r="X66">
        <f t="shared" si="67"/>
        <v>0</v>
      </c>
      <c r="Y66">
        <f t="shared" si="68"/>
        <v>0</v>
      </c>
      <c r="AA66">
        <v>22723180</v>
      </c>
      <c r="AB66">
        <f t="shared" si="69"/>
        <v>3944.83</v>
      </c>
      <c r="AC66">
        <f t="shared" si="70"/>
        <v>3944.83</v>
      </c>
      <c r="AD66">
        <f t="shared" si="71"/>
        <v>0</v>
      </c>
      <c r="AE66">
        <f t="shared" si="72"/>
        <v>0</v>
      </c>
      <c r="AF66">
        <f t="shared" si="73"/>
        <v>0</v>
      </c>
      <c r="AG66">
        <f t="shared" si="74"/>
        <v>0</v>
      </c>
      <c r="AH66">
        <f t="shared" si="75"/>
        <v>0</v>
      </c>
      <c r="AI66">
        <f t="shared" si="76"/>
        <v>0</v>
      </c>
      <c r="AJ66">
        <f t="shared" si="77"/>
        <v>0</v>
      </c>
      <c r="AK66">
        <v>3944.83</v>
      </c>
      <c r="AL66">
        <v>3944.83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1</v>
      </c>
      <c r="AW66">
        <v>1</v>
      </c>
      <c r="AZ66">
        <v>1</v>
      </c>
      <c r="BA66">
        <v>1</v>
      </c>
      <c r="BB66">
        <v>1</v>
      </c>
      <c r="BC66">
        <v>1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3</v>
      </c>
      <c r="BM66">
        <v>800001</v>
      </c>
      <c r="BN66">
        <v>0</v>
      </c>
      <c r="BO66" t="s">
        <v>3</v>
      </c>
      <c r="BP66">
        <v>0</v>
      </c>
      <c r="BQ66">
        <v>18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0</v>
      </c>
      <c r="CA66">
        <v>0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8"/>
        <v>3944.83</v>
      </c>
      <c r="CQ66">
        <f t="shared" si="79"/>
        <v>3944.83</v>
      </c>
      <c r="CR66">
        <f t="shared" si="80"/>
        <v>0</v>
      </c>
      <c r="CS66">
        <f t="shared" si="81"/>
        <v>0</v>
      </c>
      <c r="CT66">
        <f t="shared" si="82"/>
        <v>0</v>
      </c>
      <c r="CU66">
        <f t="shared" si="83"/>
        <v>0</v>
      </c>
      <c r="CV66">
        <f t="shared" si="84"/>
        <v>0</v>
      </c>
      <c r="CW66">
        <f t="shared" si="85"/>
        <v>0</v>
      </c>
      <c r="CX66">
        <f t="shared" si="86"/>
        <v>0</v>
      </c>
      <c r="CY66">
        <f>0</f>
        <v>0</v>
      </c>
      <c r="CZ66">
        <f>0</f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1010</v>
      </c>
      <c r="DV66" t="s">
        <v>28</v>
      </c>
      <c r="DW66" t="s">
        <v>28</v>
      </c>
      <c r="DX66">
        <v>1</v>
      </c>
      <c r="EE66">
        <v>20678521</v>
      </c>
      <c r="EF66">
        <v>18</v>
      </c>
      <c r="EG66" t="s">
        <v>95</v>
      </c>
      <c r="EH66">
        <v>0</v>
      </c>
      <c r="EI66" t="s">
        <v>3</v>
      </c>
      <c r="EJ66">
        <v>1</v>
      </c>
      <c r="EK66">
        <v>800001</v>
      </c>
      <c r="EL66" t="s">
        <v>96</v>
      </c>
      <c r="EM66" t="s">
        <v>97</v>
      </c>
      <c r="EO66" t="s">
        <v>3</v>
      </c>
      <c r="EQ66">
        <v>0</v>
      </c>
      <c r="ER66">
        <v>0</v>
      </c>
      <c r="ES66">
        <v>3944.83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Q66">
        <v>0</v>
      </c>
      <c r="FR66">
        <f t="shared" si="87"/>
        <v>0</v>
      </c>
      <c r="FS66">
        <v>0</v>
      </c>
      <c r="FX66">
        <v>0</v>
      </c>
      <c r="FY66">
        <v>0</v>
      </c>
      <c r="GA66" t="s">
        <v>29</v>
      </c>
      <c r="GG66">
        <v>2</v>
      </c>
      <c r="GH66">
        <v>0</v>
      </c>
      <c r="GI66">
        <v>-2</v>
      </c>
      <c r="GJ66">
        <v>0</v>
      </c>
      <c r="GK66">
        <f>ROUND(R66*(R12)/100,2)</f>
        <v>0</v>
      </c>
      <c r="GL66">
        <f t="shared" si="88"/>
        <v>0</v>
      </c>
      <c r="GM66">
        <f t="shared" si="89"/>
        <v>3944.83</v>
      </c>
      <c r="GN66">
        <f t="shared" si="90"/>
        <v>3944.83</v>
      </c>
      <c r="GO66">
        <f t="shared" si="91"/>
        <v>0</v>
      </c>
      <c r="GP66">
        <f t="shared" si="92"/>
        <v>0</v>
      </c>
      <c r="GR66">
        <v>0</v>
      </c>
    </row>
    <row r="67" spans="1:200">
      <c r="A67">
        <v>17</v>
      </c>
      <c r="B67">
        <v>1</v>
      </c>
      <c r="C67">
        <f>ROW(SmtRes!A49)</f>
        <v>49</v>
      </c>
      <c r="D67">
        <f>ROW(EtalonRes!A47)</f>
        <v>47</v>
      </c>
      <c r="E67" t="s">
        <v>100</v>
      </c>
      <c r="F67" t="s">
        <v>101</v>
      </c>
      <c r="G67" t="s">
        <v>102</v>
      </c>
      <c r="H67" t="s">
        <v>103</v>
      </c>
      <c r="I67">
        <v>2</v>
      </c>
      <c r="J67">
        <v>0</v>
      </c>
      <c r="O67">
        <f t="shared" si="58"/>
        <v>1650.44</v>
      </c>
      <c r="P67">
        <f t="shared" si="59"/>
        <v>1610.98</v>
      </c>
      <c r="Q67">
        <f t="shared" si="60"/>
        <v>13.94</v>
      </c>
      <c r="R67">
        <f t="shared" si="61"/>
        <v>0.28000000000000003</v>
      </c>
      <c r="S67">
        <f t="shared" si="62"/>
        <v>25.52</v>
      </c>
      <c r="T67">
        <f t="shared" si="63"/>
        <v>0</v>
      </c>
      <c r="U67">
        <f t="shared" si="64"/>
        <v>2.92</v>
      </c>
      <c r="V67">
        <f t="shared" si="65"/>
        <v>0.02</v>
      </c>
      <c r="W67">
        <f t="shared" si="66"/>
        <v>0</v>
      </c>
      <c r="X67">
        <f t="shared" si="67"/>
        <v>28.12</v>
      </c>
      <c r="Y67">
        <f t="shared" si="68"/>
        <v>17.03</v>
      </c>
      <c r="AA67">
        <v>22723180</v>
      </c>
      <c r="AB67">
        <f t="shared" si="69"/>
        <v>825.22</v>
      </c>
      <c r="AC67">
        <f t="shared" si="70"/>
        <v>805.49</v>
      </c>
      <c r="AD67">
        <f t="shared" si="71"/>
        <v>6.97</v>
      </c>
      <c r="AE67">
        <f t="shared" si="72"/>
        <v>0.14000000000000001</v>
      </c>
      <c r="AF67">
        <f t="shared" si="73"/>
        <v>12.76</v>
      </c>
      <c r="AG67">
        <f t="shared" si="74"/>
        <v>0</v>
      </c>
      <c r="AH67">
        <f t="shared" si="75"/>
        <v>1.46</v>
      </c>
      <c r="AI67">
        <f t="shared" si="76"/>
        <v>0.01</v>
      </c>
      <c r="AJ67">
        <f t="shared" si="77"/>
        <v>0</v>
      </c>
      <c r="AK67">
        <v>825.22</v>
      </c>
      <c r="AL67">
        <v>805.49</v>
      </c>
      <c r="AM67">
        <v>6.97</v>
      </c>
      <c r="AN67">
        <v>0.14000000000000001</v>
      </c>
      <c r="AO67">
        <v>12.76</v>
      </c>
      <c r="AP67">
        <v>0</v>
      </c>
      <c r="AQ67">
        <v>1.46</v>
      </c>
      <c r="AR67">
        <v>0.01</v>
      </c>
      <c r="AS67">
        <v>0</v>
      </c>
      <c r="AT67">
        <v>109</v>
      </c>
      <c r="AU67">
        <v>66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104</v>
      </c>
      <c r="BM67">
        <v>18001</v>
      </c>
      <c r="BN67">
        <v>0</v>
      </c>
      <c r="BO67" t="s">
        <v>3</v>
      </c>
      <c r="BP67">
        <v>0</v>
      </c>
      <c r="BQ67">
        <v>2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128</v>
      </c>
      <c r="CA67">
        <v>83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8"/>
        <v>1650.44</v>
      </c>
      <c r="CQ67">
        <f t="shared" si="79"/>
        <v>805.49</v>
      </c>
      <c r="CR67">
        <f t="shared" si="80"/>
        <v>6.97</v>
      </c>
      <c r="CS67">
        <f t="shared" si="81"/>
        <v>0.14000000000000001</v>
      </c>
      <c r="CT67">
        <f t="shared" si="82"/>
        <v>12.76</v>
      </c>
      <c r="CU67">
        <f t="shared" si="83"/>
        <v>0</v>
      </c>
      <c r="CV67">
        <f t="shared" si="84"/>
        <v>1.46</v>
      </c>
      <c r="CW67">
        <f t="shared" si="85"/>
        <v>0.01</v>
      </c>
      <c r="CX67">
        <f t="shared" si="86"/>
        <v>0</v>
      </c>
      <c r="CY67">
        <f t="shared" ref="CY67:CY98" si="93">(((S67+R67)*AT67)/100)</f>
        <v>28.122000000000003</v>
      </c>
      <c r="CZ67">
        <f t="shared" ref="CZ67:CZ98" si="94">(((S67+R67)*AU67)/100)</f>
        <v>17.027999999999999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103</v>
      </c>
      <c r="DW67" t="s">
        <v>103</v>
      </c>
      <c r="DX67">
        <v>1</v>
      </c>
      <c r="EE67">
        <v>20678685</v>
      </c>
      <c r="EF67">
        <v>2</v>
      </c>
      <c r="EG67" t="s">
        <v>20</v>
      </c>
      <c r="EH67">
        <v>0</v>
      </c>
      <c r="EI67" t="s">
        <v>3</v>
      </c>
      <c r="EJ67">
        <v>1</v>
      </c>
      <c r="EK67">
        <v>18001</v>
      </c>
      <c r="EL67" t="s">
        <v>91</v>
      </c>
      <c r="EM67" t="s">
        <v>92</v>
      </c>
      <c r="EO67" t="s">
        <v>3</v>
      </c>
      <c r="EQ67">
        <v>0</v>
      </c>
      <c r="ER67">
        <v>825.22</v>
      </c>
      <c r="ES67">
        <v>805.49</v>
      </c>
      <c r="ET67">
        <v>6.97</v>
      </c>
      <c r="EU67">
        <v>0.14000000000000001</v>
      </c>
      <c r="EV67">
        <v>12.76</v>
      </c>
      <c r="EW67">
        <v>1.46</v>
      </c>
      <c r="EX67">
        <v>0.01</v>
      </c>
      <c r="EY67">
        <v>0</v>
      </c>
      <c r="EZ67">
        <v>0</v>
      </c>
      <c r="FQ67">
        <v>0</v>
      </c>
      <c r="FR67">
        <f t="shared" si="87"/>
        <v>0</v>
      </c>
      <c r="FS67">
        <v>0</v>
      </c>
      <c r="FV67" t="s">
        <v>23</v>
      </c>
      <c r="FW67" t="s">
        <v>24</v>
      </c>
      <c r="FX67">
        <v>128</v>
      </c>
      <c r="FY67">
        <v>83</v>
      </c>
      <c r="GA67" t="s">
        <v>3</v>
      </c>
      <c r="GG67">
        <v>2</v>
      </c>
      <c r="GH67">
        <v>1</v>
      </c>
      <c r="GI67">
        <v>-2</v>
      </c>
      <c r="GJ67">
        <v>0</v>
      </c>
      <c r="GK67">
        <f>ROUND(R67*(R12)/100,2)</f>
        <v>0</v>
      </c>
      <c r="GL67">
        <f t="shared" si="88"/>
        <v>0</v>
      </c>
      <c r="GM67">
        <f t="shared" si="89"/>
        <v>1695.59</v>
      </c>
      <c r="GN67">
        <f t="shared" si="90"/>
        <v>1695.59</v>
      </c>
      <c r="GO67">
        <f t="shared" si="91"/>
        <v>0</v>
      </c>
      <c r="GP67">
        <f t="shared" si="92"/>
        <v>0</v>
      </c>
      <c r="GR67">
        <v>0</v>
      </c>
    </row>
    <row r="68" spans="1:200">
      <c r="A68">
        <v>17</v>
      </c>
      <c r="B68">
        <v>1</v>
      </c>
      <c r="C68">
        <f>ROW(SmtRes!A72)</f>
        <v>72</v>
      </c>
      <c r="D68">
        <f>ROW(EtalonRes!A68)</f>
        <v>68</v>
      </c>
      <c r="E68" t="s">
        <v>105</v>
      </c>
      <c r="F68" t="s">
        <v>106</v>
      </c>
      <c r="G68" t="s">
        <v>107</v>
      </c>
      <c r="H68" t="s">
        <v>108</v>
      </c>
      <c r="I68">
        <v>2.4E-2</v>
      </c>
      <c r="J68">
        <v>0</v>
      </c>
      <c r="O68">
        <f t="shared" si="58"/>
        <v>799.49</v>
      </c>
      <c r="P68">
        <f t="shared" si="59"/>
        <v>214.2</v>
      </c>
      <c r="Q68">
        <f t="shared" si="60"/>
        <v>483.01</v>
      </c>
      <c r="R68">
        <f t="shared" si="61"/>
        <v>58.91</v>
      </c>
      <c r="S68">
        <f t="shared" si="62"/>
        <v>102.28</v>
      </c>
      <c r="T68">
        <f t="shared" si="63"/>
        <v>0</v>
      </c>
      <c r="U68">
        <f t="shared" si="64"/>
        <v>10.632</v>
      </c>
      <c r="V68">
        <f t="shared" si="65"/>
        <v>5.3020800000000001</v>
      </c>
      <c r="W68">
        <f t="shared" si="66"/>
        <v>0</v>
      </c>
      <c r="X68">
        <f t="shared" si="67"/>
        <v>109.61</v>
      </c>
      <c r="Y68">
        <f t="shared" si="68"/>
        <v>77.37</v>
      </c>
      <c r="AA68">
        <v>22723180</v>
      </c>
      <c r="AB68">
        <f t="shared" si="69"/>
        <v>33312.089999999997</v>
      </c>
      <c r="AC68">
        <f t="shared" si="70"/>
        <v>8924.8799999999992</v>
      </c>
      <c r="AD68">
        <f t="shared" si="71"/>
        <v>20125.55</v>
      </c>
      <c r="AE68">
        <f t="shared" si="72"/>
        <v>2454.42</v>
      </c>
      <c r="AF68">
        <f t="shared" si="73"/>
        <v>4261.66</v>
      </c>
      <c r="AG68">
        <f t="shared" si="74"/>
        <v>0</v>
      </c>
      <c r="AH68">
        <f t="shared" si="75"/>
        <v>443</v>
      </c>
      <c r="AI68">
        <f t="shared" si="76"/>
        <v>220.92</v>
      </c>
      <c r="AJ68">
        <f t="shared" si="77"/>
        <v>0</v>
      </c>
      <c r="AK68">
        <v>33312.089999999997</v>
      </c>
      <c r="AL68">
        <v>8924.8799999999992</v>
      </c>
      <c r="AM68">
        <v>20125.55</v>
      </c>
      <c r="AN68">
        <v>2454.42</v>
      </c>
      <c r="AO68">
        <v>4261.66</v>
      </c>
      <c r="AP68">
        <v>0</v>
      </c>
      <c r="AQ68">
        <v>443</v>
      </c>
      <c r="AR68">
        <v>220.92</v>
      </c>
      <c r="AS68">
        <v>0</v>
      </c>
      <c r="AT68">
        <v>68</v>
      </c>
      <c r="AU68">
        <v>48</v>
      </c>
      <c r="AV68">
        <v>1</v>
      </c>
      <c r="AW68">
        <v>1</v>
      </c>
      <c r="AZ68">
        <v>1</v>
      </c>
      <c r="BA68">
        <v>1</v>
      </c>
      <c r="BB68">
        <v>1</v>
      </c>
      <c r="BC68">
        <v>1</v>
      </c>
      <c r="BD68" t="s">
        <v>3</v>
      </c>
      <c r="BE68" t="s">
        <v>3</v>
      </c>
      <c r="BF68" t="s">
        <v>3</v>
      </c>
      <c r="BG68" t="s">
        <v>3</v>
      </c>
      <c r="BH68">
        <v>0</v>
      </c>
      <c r="BI68">
        <v>2</v>
      </c>
      <c r="BJ68" t="s">
        <v>109</v>
      </c>
      <c r="BM68">
        <v>112001</v>
      </c>
      <c r="BN68">
        <v>0</v>
      </c>
      <c r="BO68" t="s">
        <v>3</v>
      </c>
      <c r="BP68">
        <v>0</v>
      </c>
      <c r="BQ68">
        <v>3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80</v>
      </c>
      <c r="CA68">
        <v>60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8"/>
        <v>799.49</v>
      </c>
      <c r="CQ68">
        <f t="shared" si="79"/>
        <v>8924.8799999999992</v>
      </c>
      <c r="CR68">
        <f t="shared" si="80"/>
        <v>20125.55</v>
      </c>
      <c r="CS68">
        <f t="shared" si="81"/>
        <v>2454.42</v>
      </c>
      <c r="CT68">
        <f t="shared" si="82"/>
        <v>4261.66</v>
      </c>
      <c r="CU68">
        <f t="shared" si="83"/>
        <v>0</v>
      </c>
      <c r="CV68">
        <f t="shared" si="84"/>
        <v>443</v>
      </c>
      <c r="CW68">
        <f t="shared" si="85"/>
        <v>220.92</v>
      </c>
      <c r="CX68">
        <f t="shared" si="86"/>
        <v>0</v>
      </c>
      <c r="CY68">
        <f t="shared" si="93"/>
        <v>109.6092</v>
      </c>
      <c r="CZ68">
        <f t="shared" si="94"/>
        <v>77.371200000000002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1013</v>
      </c>
      <c r="DV68" t="s">
        <v>108</v>
      </c>
      <c r="DW68" t="s">
        <v>110</v>
      </c>
      <c r="DX68">
        <v>1</v>
      </c>
      <c r="EE68">
        <v>20678545</v>
      </c>
      <c r="EF68">
        <v>3</v>
      </c>
      <c r="EG68" t="s">
        <v>111</v>
      </c>
      <c r="EH68">
        <v>0</v>
      </c>
      <c r="EI68" t="s">
        <v>3</v>
      </c>
      <c r="EJ68">
        <v>2</v>
      </c>
      <c r="EK68">
        <v>112001</v>
      </c>
      <c r="EL68" t="s">
        <v>112</v>
      </c>
      <c r="EM68" t="s">
        <v>113</v>
      </c>
      <c r="EO68" t="s">
        <v>3</v>
      </c>
      <c r="EQ68">
        <v>0</v>
      </c>
      <c r="ER68">
        <v>33312.089999999997</v>
      </c>
      <c r="ES68">
        <v>8924.8799999999992</v>
      </c>
      <c r="ET68">
        <v>20125.55</v>
      </c>
      <c r="EU68">
        <v>2454.42</v>
      </c>
      <c r="EV68">
        <v>4261.66</v>
      </c>
      <c r="EW68">
        <v>443</v>
      </c>
      <c r="EX68">
        <v>220.92</v>
      </c>
      <c r="EY68">
        <v>0</v>
      </c>
      <c r="EZ68">
        <v>0</v>
      </c>
      <c r="FQ68">
        <v>0</v>
      </c>
      <c r="FR68">
        <f t="shared" si="87"/>
        <v>0</v>
      </c>
      <c r="FS68">
        <v>0</v>
      </c>
      <c r="FV68" t="s">
        <v>23</v>
      </c>
      <c r="FW68" t="s">
        <v>24</v>
      </c>
      <c r="FX68">
        <v>80</v>
      </c>
      <c r="FY68">
        <v>60</v>
      </c>
      <c r="GA68" t="s">
        <v>3</v>
      </c>
      <c r="GG68">
        <v>2</v>
      </c>
      <c r="GH68">
        <v>1</v>
      </c>
      <c r="GI68">
        <v>-2</v>
      </c>
      <c r="GJ68">
        <v>0</v>
      </c>
      <c r="GK68">
        <f>ROUND(R68*(R12)/100,2)</f>
        <v>0</v>
      </c>
      <c r="GL68">
        <f t="shared" si="88"/>
        <v>0</v>
      </c>
      <c r="GM68">
        <f t="shared" si="89"/>
        <v>986.47</v>
      </c>
      <c r="GN68">
        <f t="shared" si="90"/>
        <v>0</v>
      </c>
      <c r="GO68">
        <f t="shared" si="91"/>
        <v>986.47</v>
      </c>
      <c r="GP68">
        <f t="shared" si="92"/>
        <v>0</v>
      </c>
      <c r="GR68">
        <v>0</v>
      </c>
    </row>
    <row r="69" spans="1:200">
      <c r="A69">
        <v>18</v>
      </c>
      <c r="B69">
        <v>1</v>
      </c>
      <c r="C69">
        <v>64</v>
      </c>
      <c r="E69" t="s">
        <v>114</v>
      </c>
      <c r="F69" t="s">
        <v>115</v>
      </c>
      <c r="G69" t="s">
        <v>116</v>
      </c>
      <c r="H69" t="s">
        <v>117</v>
      </c>
      <c r="I69">
        <f>I68*J69</f>
        <v>16.999999992000003</v>
      </c>
      <c r="J69">
        <v>708.33333300000015</v>
      </c>
      <c r="O69">
        <f t="shared" si="58"/>
        <v>530.4</v>
      </c>
      <c r="P69">
        <f t="shared" si="59"/>
        <v>530.4</v>
      </c>
      <c r="Q69">
        <f t="shared" si="60"/>
        <v>0</v>
      </c>
      <c r="R69">
        <f t="shared" si="61"/>
        <v>0</v>
      </c>
      <c r="S69">
        <f t="shared" si="62"/>
        <v>0</v>
      </c>
      <c r="T69">
        <f t="shared" si="63"/>
        <v>0</v>
      </c>
      <c r="U69">
        <f t="shared" si="64"/>
        <v>0</v>
      </c>
      <c r="V69">
        <f t="shared" si="65"/>
        <v>0</v>
      </c>
      <c r="W69">
        <f t="shared" si="66"/>
        <v>1.53</v>
      </c>
      <c r="X69">
        <f t="shared" si="67"/>
        <v>0</v>
      </c>
      <c r="Y69">
        <f t="shared" si="68"/>
        <v>0</v>
      </c>
      <c r="AA69">
        <v>22723180</v>
      </c>
      <c r="AB69">
        <f t="shared" si="69"/>
        <v>31.2</v>
      </c>
      <c r="AC69">
        <f t="shared" si="70"/>
        <v>31.2</v>
      </c>
      <c r="AD69">
        <f t="shared" si="71"/>
        <v>0</v>
      </c>
      <c r="AE69">
        <f t="shared" si="72"/>
        <v>0</v>
      </c>
      <c r="AF69">
        <f t="shared" si="73"/>
        <v>0</v>
      </c>
      <c r="AG69">
        <f t="shared" si="74"/>
        <v>0</v>
      </c>
      <c r="AH69">
        <f t="shared" si="75"/>
        <v>0</v>
      </c>
      <c r="AI69">
        <f t="shared" si="76"/>
        <v>0</v>
      </c>
      <c r="AJ69">
        <f t="shared" si="77"/>
        <v>0.09</v>
      </c>
      <c r="AK69">
        <v>31.2</v>
      </c>
      <c r="AL69">
        <v>31.2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0.09</v>
      </c>
      <c r="AT69">
        <v>68</v>
      </c>
      <c r="AU69">
        <v>48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1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2</v>
      </c>
      <c r="BJ69" t="s">
        <v>118</v>
      </c>
      <c r="BM69">
        <v>112001</v>
      </c>
      <c r="BN69">
        <v>0</v>
      </c>
      <c r="BO69" t="s">
        <v>3</v>
      </c>
      <c r="BP69">
        <v>0</v>
      </c>
      <c r="BQ69">
        <v>3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80</v>
      </c>
      <c r="CA69">
        <v>60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8"/>
        <v>530.4</v>
      </c>
      <c r="CQ69">
        <f t="shared" si="79"/>
        <v>31.2</v>
      </c>
      <c r="CR69">
        <f t="shared" si="80"/>
        <v>0</v>
      </c>
      <c r="CS69">
        <f t="shared" si="81"/>
        <v>0</v>
      </c>
      <c r="CT69">
        <f t="shared" si="82"/>
        <v>0</v>
      </c>
      <c r="CU69">
        <f t="shared" si="83"/>
        <v>0</v>
      </c>
      <c r="CV69">
        <f t="shared" si="84"/>
        <v>0</v>
      </c>
      <c r="CW69">
        <f t="shared" si="85"/>
        <v>0</v>
      </c>
      <c r="CX69">
        <f t="shared" si="86"/>
        <v>0.09</v>
      </c>
      <c r="CY69">
        <f t="shared" si="93"/>
        <v>0</v>
      </c>
      <c r="CZ69">
        <f t="shared" si="94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117</v>
      </c>
      <c r="DW69" t="s">
        <v>117</v>
      </c>
      <c r="DX69">
        <v>1</v>
      </c>
      <c r="EE69">
        <v>20678545</v>
      </c>
      <c r="EF69">
        <v>3</v>
      </c>
      <c r="EG69" t="s">
        <v>111</v>
      </c>
      <c r="EH69">
        <v>0</v>
      </c>
      <c r="EI69" t="s">
        <v>3</v>
      </c>
      <c r="EJ69">
        <v>2</v>
      </c>
      <c r="EK69">
        <v>112001</v>
      </c>
      <c r="EL69" t="s">
        <v>112</v>
      </c>
      <c r="EM69" t="s">
        <v>113</v>
      </c>
      <c r="EO69" t="s">
        <v>3</v>
      </c>
      <c r="EQ69">
        <v>0</v>
      </c>
      <c r="ER69">
        <v>31.2</v>
      </c>
      <c r="ES69">
        <v>31.2</v>
      </c>
      <c r="ET69">
        <v>0</v>
      </c>
      <c r="EU69">
        <v>0</v>
      </c>
      <c r="EV69">
        <v>0</v>
      </c>
      <c r="EW69">
        <v>0</v>
      </c>
      <c r="EX69">
        <v>0</v>
      </c>
      <c r="EZ69">
        <v>0</v>
      </c>
      <c r="FQ69">
        <v>0</v>
      </c>
      <c r="FR69">
        <f t="shared" si="87"/>
        <v>0</v>
      </c>
      <c r="FS69">
        <v>0</v>
      </c>
      <c r="FV69" t="s">
        <v>23</v>
      </c>
      <c r="FW69" t="s">
        <v>24</v>
      </c>
      <c r="FX69">
        <v>80</v>
      </c>
      <c r="FY69">
        <v>60</v>
      </c>
      <c r="GA69" t="s">
        <v>3</v>
      </c>
      <c r="GG69">
        <v>2</v>
      </c>
      <c r="GH69">
        <v>1</v>
      </c>
      <c r="GI69">
        <v>-2</v>
      </c>
      <c r="GJ69">
        <v>0</v>
      </c>
      <c r="GK69">
        <f>ROUND(R69*(R12)/100,2)</f>
        <v>0</v>
      </c>
      <c r="GL69">
        <f t="shared" si="88"/>
        <v>0</v>
      </c>
      <c r="GM69">
        <f t="shared" si="89"/>
        <v>530.4</v>
      </c>
      <c r="GN69">
        <f t="shared" si="90"/>
        <v>0</v>
      </c>
      <c r="GO69">
        <f t="shared" si="91"/>
        <v>530.4</v>
      </c>
      <c r="GP69">
        <f t="shared" si="92"/>
        <v>0</v>
      </c>
      <c r="GR69">
        <v>0</v>
      </c>
    </row>
    <row r="70" spans="1:200">
      <c r="A70">
        <v>18</v>
      </c>
      <c r="B70">
        <v>1</v>
      </c>
      <c r="C70">
        <v>63</v>
      </c>
      <c r="E70" t="s">
        <v>119</v>
      </c>
      <c r="F70" t="s">
        <v>120</v>
      </c>
      <c r="G70" t="s">
        <v>121</v>
      </c>
      <c r="H70" t="s">
        <v>117</v>
      </c>
      <c r="I70">
        <f>I68*J70</f>
        <v>7.0000000080000007</v>
      </c>
      <c r="J70">
        <v>291.66666700000002</v>
      </c>
      <c r="O70">
        <f t="shared" si="58"/>
        <v>175.7</v>
      </c>
      <c r="P70">
        <f t="shared" si="59"/>
        <v>175.7</v>
      </c>
      <c r="Q70">
        <f t="shared" si="60"/>
        <v>0</v>
      </c>
      <c r="R70">
        <f t="shared" si="61"/>
        <v>0</v>
      </c>
      <c r="S70">
        <f t="shared" si="62"/>
        <v>0</v>
      </c>
      <c r="T70">
        <f t="shared" si="63"/>
        <v>0</v>
      </c>
      <c r="U70">
        <f t="shared" si="64"/>
        <v>0</v>
      </c>
      <c r="V70">
        <f t="shared" si="65"/>
        <v>0</v>
      </c>
      <c r="W70">
        <f t="shared" si="66"/>
        <v>0.49</v>
      </c>
      <c r="X70">
        <f t="shared" si="67"/>
        <v>0</v>
      </c>
      <c r="Y70">
        <f t="shared" si="68"/>
        <v>0</v>
      </c>
      <c r="AA70">
        <v>22723180</v>
      </c>
      <c r="AB70">
        <f t="shared" si="69"/>
        <v>25.1</v>
      </c>
      <c r="AC70">
        <f t="shared" si="70"/>
        <v>25.1</v>
      </c>
      <c r="AD70">
        <f t="shared" si="71"/>
        <v>0</v>
      </c>
      <c r="AE70">
        <f t="shared" si="72"/>
        <v>0</v>
      </c>
      <c r="AF70">
        <f t="shared" si="73"/>
        <v>0</v>
      </c>
      <c r="AG70">
        <f t="shared" si="74"/>
        <v>0</v>
      </c>
      <c r="AH70">
        <f t="shared" si="75"/>
        <v>0</v>
      </c>
      <c r="AI70">
        <f t="shared" si="76"/>
        <v>0</v>
      </c>
      <c r="AJ70">
        <f t="shared" si="77"/>
        <v>7.0000000000000007E-2</v>
      </c>
      <c r="AK70">
        <v>25.1</v>
      </c>
      <c r="AL70">
        <v>25.1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7.0000000000000007E-2</v>
      </c>
      <c r="AT70">
        <v>68</v>
      </c>
      <c r="AU70">
        <v>48</v>
      </c>
      <c r="AV70">
        <v>1</v>
      </c>
      <c r="AW70">
        <v>1</v>
      </c>
      <c r="AZ70">
        <v>1</v>
      </c>
      <c r="BA70">
        <v>1</v>
      </c>
      <c r="BB70">
        <v>1</v>
      </c>
      <c r="BC70">
        <v>1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2</v>
      </c>
      <c r="BJ70" t="s">
        <v>122</v>
      </c>
      <c r="BM70">
        <v>112001</v>
      </c>
      <c r="BN70">
        <v>0</v>
      </c>
      <c r="BO70" t="s">
        <v>3</v>
      </c>
      <c r="BP70">
        <v>0</v>
      </c>
      <c r="BQ70">
        <v>3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80</v>
      </c>
      <c r="CA70">
        <v>60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8"/>
        <v>175.7</v>
      </c>
      <c r="CQ70">
        <f t="shared" si="79"/>
        <v>25.1</v>
      </c>
      <c r="CR70">
        <f t="shared" si="80"/>
        <v>0</v>
      </c>
      <c r="CS70">
        <f t="shared" si="81"/>
        <v>0</v>
      </c>
      <c r="CT70">
        <f t="shared" si="82"/>
        <v>0</v>
      </c>
      <c r="CU70">
        <f t="shared" si="83"/>
        <v>0</v>
      </c>
      <c r="CV70">
        <f t="shared" si="84"/>
        <v>0</v>
      </c>
      <c r="CW70">
        <f t="shared" si="85"/>
        <v>0</v>
      </c>
      <c r="CX70">
        <f t="shared" si="86"/>
        <v>7.0000000000000007E-2</v>
      </c>
      <c r="CY70">
        <f t="shared" si="93"/>
        <v>0</v>
      </c>
      <c r="CZ70">
        <f t="shared" si="94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1003</v>
      </c>
      <c r="DV70" t="s">
        <v>117</v>
      </c>
      <c r="DW70" t="s">
        <v>117</v>
      </c>
      <c r="DX70">
        <v>1</v>
      </c>
      <c r="EE70">
        <v>20678545</v>
      </c>
      <c r="EF70">
        <v>3</v>
      </c>
      <c r="EG70" t="s">
        <v>111</v>
      </c>
      <c r="EH70">
        <v>0</v>
      </c>
      <c r="EI70" t="s">
        <v>3</v>
      </c>
      <c r="EJ70">
        <v>2</v>
      </c>
      <c r="EK70">
        <v>112001</v>
      </c>
      <c r="EL70" t="s">
        <v>112</v>
      </c>
      <c r="EM70" t="s">
        <v>113</v>
      </c>
      <c r="EO70" t="s">
        <v>3</v>
      </c>
      <c r="EQ70">
        <v>0</v>
      </c>
      <c r="ER70">
        <v>25.1</v>
      </c>
      <c r="ES70">
        <v>25.1</v>
      </c>
      <c r="ET70">
        <v>0</v>
      </c>
      <c r="EU70">
        <v>0</v>
      </c>
      <c r="EV70">
        <v>0</v>
      </c>
      <c r="EW70">
        <v>0</v>
      </c>
      <c r="EX70">
        <v>0</v>
      </c>
      <c r="EZ70">
        <v>0</v>
      </c>
      <c r="FQ70">
        <v>0</v>
      </c>
      <c r="FR70">
        <f t="shared" si="87"/>
        <v>0</v>
      </c>
      <c r="FS70">
        <v>0</v>
      </c>
      <c r="FV70" t="s">
        <v>23</v>
      </c>
      <c r="FW70" t="s">
        <v>24</v>
      </c>
      <c r="FX70">
        <v>80</v>
      </c>
      <c r="FY70">
        <v>60</v>
      </c>
      <c r="GA70" t="s">
        <v>3</v>
      </c>
      <c r="GG70">
        <v>2</v>
      </c>
      <c r="GH70">
        <v>1</v>
      </c>
      <c r="GI70">
        <v>-2</v>
      </c>
      <c r="GJ70">
        <v>0</v>
      </c>
      <c r="GK70">
        <f>ROUND(R70*(R12)/100,2)</f>
        <v>0</v>
      </c>
      <c r="GL70">
        <f t="shared" si="88"/>
        <v>0</v>
      </c>
      <c r="GM70">
        <f t="shared" si="89"/>
        <v>175.7</v>
      </c>
      <c r="GN70">
        <f t="shared" si="90"/>
        <v>0</v>
      </c>
      <c r="GO70">
        <f t="shared" si="91"/>
        <v>175.7</v>
      </c>
      <c r="GP70">
        <f t="shared" si="92"/>
        <v>0</v>
      </c>
      <c r="GR70">
        <v>0</v>
      </c>
    </row>
    <row r="71" spans="1:200">
      <c r="A71">
        <v>17</v>
      </c>
      <c r="B71">
        <v>1</v>
      </c>
      <c r="C71">
        <f>ROW(SmtRes!A78)</f>
        <v>78</v>
      </c>
      <c r="D71">
        <f>ROW(EtalonRes!A74)</f>
        <v>74</v>
      </c>
      <c r="E71" t="s">
        <v>123</v>
      </c>
      <c r="F71" t="s">
        <v>124</v>
      </c>
      <c r="G71" t="s">
        <v>125</v>
      </c>
      <c r="H71" t="s">
        <v>126</v>
      </c>
      <c r="I71">
        <v>0.24</v>
      </c>
      <c r="J71">
        <v>0</v>
      </c>
      <c r="O71">
        <f t="shared" si="58"/>
        <v>25.71</v>
      </c>
      <c r="P71">
        <f t="shared" si="59"/>
        <v>1.03</v>
      </c>
      <c r="Q71">
        <f t="shared" si="60"/>
        <v>10.68</v>
      </c>
      <c r="R71">
        <f t="shared" si="61"/>
        <v>0</v>
      </c>
      <c r="S71">
        <f t="shared" si="62"/>
        <v>14</v>
      </c>
      <c r="T71">
        <f t="shared" si="63"/>
        <v>0</v>
      </c>
      <c r="U71">
        <f t="shared" si="64"/>
        <v>1.2023999999999999</v>
      </c>
      <c r="V71">
        <f t="shared" si="65"/>
        <v>0</v>
      </c>
      <c r="W71">
        <f t="shared" si="66"/>
        <v>0</v>
      </c>
      <c r="X71">
        <f t="shared" si="67"/>
        <v>15.26</v>
      </c>
      <c r="Y71">
        <f t="shared" si="68"/>
        <v>9.24</v>
      </c>
      <c r="AA71">
        <v>22723180</v>
      </c>
      <c r="AB71">
        <f t="shared" si="69"/>
        <v>107.11</v>
      </c>
      <c r="AC71">
        <f t="shared" si="70"/>
        <v>4.28</v>
      </c>
      <c r="AD71">
        <f t="shared" si="71"/>
        <v>44.51</v>
      </c>
      <c r="AE71">
        <f t="shared" si="72"/>
        <v>0</v>
      </c>
      <c r="AF71">
        <f t="shared" si="73"/>
        <v>58.32</v>
      </c>
      <c r="AG71">
        <f t="shared" si="74"/>
        <v>0</v>
      </c>
      <c r="AH71">
        <f t="shared" si="75"/>
        <v>5.01</v>
      </c>
      <c r="AI71">
        <f t="shared" si="76"/>
        <v>0</v>
      </c>
      <c r="AJ71">
        <f t="shared" si="77"/>
        <v>0</v>
      </c>
      <c r="AK71">
        <v>107.11</v>
      </c>
      <c r="AL71">
        <v>4.28</v>
      </c>
      <c r="AM71">
        <v>44.51</v>
      </c>
      <c r="AN71">
        <v>0</v>
      </c>
      <c r="AO71">
        <v>58.32</v>
      </c>
      <c r="AP71">
        <v>0</v>
      </c>
      <c r="AQ71">
        <v>5.01</v>
      </c>
      <c r="AR71">
        <v>0</v>
      </c>
      <c r="AS71">
        <v>0</v>
      </c>
      <c r="AT71">
        <v>109</v>
      </c>
      <c r="AU71">
        <v>66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3</v>
      </c>
      <c r="BE71" t="s">
        <v>3</v>
      </c>
      <c r="BF71" t="s">
        <v>3</v>
      </c>
      <c r="BG71" t="s">
        <v>3</v>
      </c>
      <c r="BH71">
        <v>0</v>
      </c>
      <c r="BI71">
        <v>1</v>
      </c>
      <c r="BJ71" t="s">
        <v>127</v>
      </c>
      <c r="BM71">
        <v>16001</v>
      </c>
      <c r="BN71">
        <v>0</v>
      </c>
      <c r="BO71" t="s">
        <v>3</v>
      </c>
      <c r="BP71">
        <v>0</v>
      </c>
      <c r="BQ71">
        <v>2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128</v>
      </c>
      <c r="CA71">
        <v>83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8"/>
        <v>25.71</v>
      </c>
      <c r="CQ71">
        <f t="shared" si="79"/>
        <v>4.28</v>
      </c>
      <c r="CR71">
        <f t="shared" si="80"/>
        <v>44.51</v>
      </c>
      <c r="CS71">
        <f t="shared" si="81"/>
        <v>0</v>
      </c>
      <c r="CT71">
        <f t="shared" si="82"/>
        <v>58.32</v>
      </c>
      <c r="CU71">
        <f t="shared" si="83"/>
        <v>0</v>
      </c>
      <c r="CV71">
        <f t="shared" si="84"/>
        <v>5.01</v>
      </c>
      <c r="CW71">
        <f t="shared" si="85"/>
        <v>0</v>
      </c>
      <c r="CX71">
        <f t="shared" si="86"/>
        <v>0</v>
      </c>
      <c r="CY71">
        <f t="shared" si="93"/>
        <v>15.26</v>
      </c>
      <c r="CZ71">
        <f t="shared" si="94"/>
        <v>9.24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1013</v>
      </c>
      <c r="DV71" t="s">
        <v>126</v>
      </c>
      <c r="DW71" t="s">
        <v>126</v>
      </c>
      <c r="DX71">
        <v>1</v>
      </c>
      <c r="EE71">
        <v>20678683</v>
      </c>
      <c r="EF71">
        <v>2</v>
      </c>
      <c r="EG71" t="s">
        <v>20</v>
      </c>
      <c r="EH71">
        <v>0</v>
      </c>
      <c r="EI71" t="s">
        <v>3</v>
      </c>
      <c r="EJ71">
        <v>1</v>
      </c>
      <c r="EK71">
        <v>16001</v>
      </c>
      <c r="EL71" t="s">
        <v>128</v>
      </c>
      <c r="EM71" t="s">
        <v>129</v>
      </c>
      <c r="EO71" t="s">
        <v>3</v>
      </c>
      <c r="EQ71">
        <v>0</v>
      </c>
      <c r="ER71">
        <v>107.11</v>
      </c>
      <c r="ES71">
        <v>4.28</v>
      </c>
      <c r="ET71">
        <v>44.51</v>
      </c>
      <c r="EU71">
        <v>0</v>
      </c>
      <c r="EV71">
        <v>58.32</v>
      </c>
      <c r="EW71">
        <v>5.01</v>
      </c>
      <c r="EX71">
        <v>0</v>
      </c>
      <c r="EY71">
        <v>0</v>
      </c>
      <c r="EZ71">
        <v>0</v>
      </c>
      <c r="FQ71">
        <v>0</v>
      </c>
      <c r="FR71">
        <f t="shared" si="87"/>
        <v>0</v>
      </c>
      <c r="FS71">
        <v>0</v>
      </c>
      <c r="FV71" t="s">
        <v>23</v>
      </c>
      <c r="FW71" t="s">
        <v>24</v>
      </c>
      <c r="FX71">
        <v>128</v>
      </c>
      <c r="FY71">
        <v>83</v>
      </c>
      <c r="GA71" t="s">
        <v>3</v>
      </c>
      <c r="GG71">
        <v>2</v>
      </c>
      <c r="GH71">
        <v>1</v>
      </c>
      <c r="GI71">
        <v>-2</v>
      </c>
      <c r="GJ71">
        <v>0</v>
      </c>
      <c r="GK71">
        <f>ROUND(R71*(R12)/100,2)</f>
        <v>0</v>
      </c>
      <c r="GL71">
        <f t="shared" si="88"/>
        <v>0</v>
      </c>
      <c r="GM71">
        <f t="shared" si="89"/>
        <v>50.21</v>
      </c>
      <c r="GN71">
        <f t="shared" si="90"/>
        <v>50.21</v>
      </c>
      <c r="GO71">
        <f t="shared" si="91"/>
        <v>0</v>
      </c>
      <c r="GP71">
        <f t="shared" si="92"/>
        <v>0</v>
      </c>
      <c r="GR71">
        <v>0</v>
      </c>
    </row>
    <row r="72" spans="1:200">
      <c r="A72">
        <v>17</v>
      </c>
      <c r="B72">
        <v>1</v>
      </c>
      <c r="C72">
        <f>ROW(SmtRes!A93)</f>
        <v>93</v>
      </c>
      <c r="D72">
        <f>ROW(EtalonRes!A88)</f>
        <v>88</v>
      </c>
      <c r="E72" t="s">
        <v>130</v>
      </c>
      <c r="F72" t="s">
        <v>131</v>
      </c>
      <c r="G72" t="s">
        <v>132</v>
      </c>
      <c r="H72" t="s">
        <v>126</v>
      </c>
      <c r="I72">
        <v>0.32</v>
      </c>
      <c r="J72">
        <v>0</v>
      </c>
      <c r="O72">
        <f t="shared" si="58"/>
        <v>1983.16</v>
      </c>
      <c r="P72">
        <f t="shared" si="59"/>
        <v>1713.03</v>
      </c>
      <c r="Q72">
        <f t="shared" si="60"/>
        <v>44.76</v>
      </c>
      <c r="R72">
        <f t="shared" si="61"/>
        <v>1</v>
      </c>
      <c r="S72">
        <f t="shared" si="62"/>
        <v>225.37</v>
      </c>
      <c r="T72">
        <f t="shared" si="63"/>
        <v>0</v>
      </c>
      <c r="U72">
        <f t="shared" si="64"/>
        <v>23.091200000000001</v>
      </c>
      <c r="V72">
        <f t="shared" si="65"/>
        <v>7.3599999999999999E-2</v>
      </c>
      <c r="W72">
        <f t="shared" si="66"/>
        <v>0</v>
      </c>
      <c r="X72">
        <f t="shared" si="67"/>
        <v>246.74</v>
      </c>
      <c r="Y72">
        <f t="shared" si="68"/>
        <v>149.4</v>
      </c>
      <c r="AA72">
        <v>22723180</v>
      </c>
      <c r="AB72">
        <f t="shared" si="69"/>
        <v>6197.38</v>
      </c>
      <c r="AC72">
        <f t="shared" si="70"/>
        <v>5353.21</v>
      </c>
      <c r="AD72">
        <f t="shared" si="71"/>
        <v>139.88999999999999</v>
      </c>
      <c r="AE72">
        <f t="shared" si="72"/>
        <v>3.11</v>
      </c>
      <c r="AF72">
        <f t="shared" si="73"/>
        <v>704.28</v>
      </c>
      <c r="AG72">
        <f t="shared" si="74"/>
        <v>0</v>
      </c>
      <c r="AH72">
        <f t="shared" si="75"/>
        <v>72.16</v>
      </c>
      <c r="AI72">
        <f t="shared" si="76"/>
        <v>0.23</v>
      </c>
      <c r="AJ72">
        <f t="shared" si="77"/>
        <v>0</v>
      </c>
      <c r="AK72">
        <v>6197.38</v>
      </c>
      <c r="AL72">
        <v>5353.21</v>
      </c>
      <c r="AM72">
        <v>139.88999999999999</v>
      </c>
      <c r="AN72">
        <v>3.11</v>
      </c>
      <c r="AO72">
        <v>704.28</v>
      </c>
      <c r="AP72">
        <v>0</v>
      </c>
      <c r="AQ72">
        <v>72.16</v>
      </c>
      <c r="AR72">
        <v>0.23</v>
      </c>
      <c r="AS72">
        <v>0</v>
      </c>
      <c r="AT72">
        <v>109</v>
      </c>
      <c r="AU72">
        <v>66</v>
      </c>
      <c r="AV72">
        <v>1</v>
      </c>
      <c r="AW72">
        <v>1</v>
      </c>
      <c r="AZ72">
        <v>1</v>
      </c>
      <c r="BA72">
        <v>1</v>
      </c>
      <c r="BB72">
        <v>1</v>
      </c>
      <c r="BC72">
        <v>1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1</v>
      </c>
      <c r="BJ72" t="s">
        <v>133</v>
      </c>
      <c r="BM72">
        <v>16001</v>
      </c>
      <c r="BN72">
        <v>0</v>
      </c>
      <c r="BO72" t="s">
        <v>3</v>
      </c>
      <c r="BP72">
        <v>0</v>
      </c>
      <c r="BQ72">
        <v>2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128</v>
      </c>
      <c r="CA72">
        <v>83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8"/>
        <v>1983.1599999999999</v>
      </c>
      <c r="CQ72">
        <f t="shared" si="79"/>
        <v>5353.21</v>
      </c>
      <c r="CR72">
        <f t="shared" si="80"/>
        <v>139.88999999999999</v>
      </c>
      <c r="CS72">
        <f t="shared" si="81"/>
        <v>3.11</v>
      </c>
      <c r="CT72">
        <f t="shared" si="82"/>
        <v>704.28</v>
      </c>
      <c r="CU72">
        <f t="shared" si="83"/>
        <v>0</v>
      </c>
      <c r="CV72">
        <f t="shared" si="84"/>
        <v>72.16</v>
      </c>
      <c r="CW72">
        <f t="shared" si="85"/>
        <v>0.23</v>
      </c>
      <c r="CX72">
        <f t="shared" si="86"/>
        <v>0</v>
      </c>
      <c r="CY72">
        <f t="shared" si="93"/>
        <v>246.7433</v>
      </c>
      <c r="CZ72">
        <f t="shared" si="94"/>
        <v>149.4042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126</v>
      </c>
      <c r="DW72" t="s">
        <v>126</v>
      </c>
      <c r="DX72">
        <v>1</v>
      </c>
      <c r="EE72">
        <v>20678683</v>
      </c>
      <c r="EF72">
        <v>2</v>
      </c>
      <c r="EG72" t="s">
        <v>20</v>
      </c>
      <c r="EH72">
        <v>0</v>
      </c>
      <c r="EI72" t="s">
        <v>3</v>
      </c>
      <c r="EJ72">
        <v>1</v>
      </c>
      <c r="EK72">
        <v>16001</v>
      </c>
      <c r="EL72" t="s">
        <v>128</v>
      </c>
      <c r="EM72" t="s">
        <v>129</v>
      </c>
      <c r="EO72" t="s">
        <v>3</v>
      </c>
      <c r="EQ72">
        <v>0</v>
      </c>
      <c r="ER72">
        <v>6197.38</v>
      </c>
      <c r="ES72">
        <v>5353.21</v>
      </c>
      <c r="ET72">
        <v>139.88999999999999</v>
      </c>
      <c r="EU72">
        <v>3.11</v>
      </c>
      <c r="EV72">
        <v>704.28</v>
      </c>
      <c r="EW72">
        <v>72.16</v>
      </c>
      <c r="EX72">
        <v>0.23</v>
      </c>
      <c r="EY72">
        <v>0</v>
      </c>
      <c r="EZ72">
        <v>0</v>
      </c>
      <c r="FQ72">
        <v>0</v>
      </c>
      <c r="FR72">
        <f t="shared" si="87"/>
        <v>0</v>
      </c>
      <c r="FS72">
        <v>0</v>
      </c>
      <c r="FV72" t="s">
        <v>23</v>
      </c>
      <c r="FW72" t="s">
        <v>24</v>
      </c>
      <c r="FX72">
        <v>128</v>
      </c>
      <c r="FY72">
        <v>83</v>
      </c>
      <c r="GA72" t="s">
        <v>3</v>
      </c>
      <c r="GG72">
        <v>2</v>
      </c>
      <c r="GH72">
        <v>1</v>
      </c>
      <c r="GI72">
        <v>-2</v>
      </c>
      <c r="GJ72">
        <v>0</v>
      </c>
      <c r="GK72">
        <f>ROUND(R72*(R12)/100,2)</f>
        <v>0</v>
      </c>
      <c r="GL72">
        <f t="shared" si="88"/>
        <v>0</v>
      </c>
      <c r="GM72">
        <f t="shared" si="89"/>
        <v>2379.3000000000002</v>
      </c>
      <c r="GN72">
        <f t="shared" si="90"/>
        <v>2379.3000000000002</v>
      </c>
      <c r="GO72">
        <f t="shared" si="91"/>
        <v>0</v>
      </c>
      <c r="GP72">
        <f t="shared" si="92"/>
        <v>0</v>
      </c>
      <c r="GR72">
        <v>0</v>
      </c>
    </row>
    <row r="73" spans="1:200">
      <c r="A73">
        <v>18</v>
      </c>
      <c r="B73">
        <v>1</v>
      </c>
      <c r="C73">
        <v>89</v>
      </c>
      <c r="E73" t="s">
        <v>134</v>
      </c>
      <c r="F73" t="s">
        <v>135</v>
      </c>
      <c r="G73" t="s">
        <v>136</v>
      </c>
      <c r="H73" t="s">
        <v>117</v>
      </c>
      <c r="I73">
        <f>I72*J73</f>
        <v>32</v>
      </c>
      <c r="J73">
        <v>100</v>
      </c>
      <c r="O73">
        <f t="shared" si="58"/>
        <v>1320.96</v>
      </c>
      <c r="P73">
        <f t="shared" si="59"/>
        <v>1320.96</v>
      </c>
      <c r="Q73">
        <f t="shared" si="60"/>
        <v>0</v>
      </c>
      <c r="R73">
        <f t="shared" si="61"/>
        <v>0</v>
      </c>
      <c r="S73">
        <f t="shared" si="62"/>
        <v>0</v>
      </c>
      <c r="T73">
        <f t="shared" si="63"/>
        <v>0</v>
      </c>
      <c r="U73">
        <f t="shared" si="64"/>
        <v>0</v>
      </c>
      <c r="V73">
        <f t="shared" si="65"/>
        <v>0</v>
      </c>
      <c r="W73">
        <f t="shared" si="66"/>
        <v>2.88</v>
      </c>
      <c r="X73">
        <f t="shared" si="67"/>
        <v>0</v>
      </c>
      <c r="Y73">
        <f t="shared" si="68"/>
        <v>0</v>
      </c>
      <c r="AA73">
        <v>22723180</v>
      </c>
      <c r="AB73">
        <f t="shared" si="69"/>
        <v>41.28</v>
      </c>
      <c r="AC73">
        <f t="shared" si="70"/>
        <v>41.28</v>
      </c>
      <c r="AD73">
        <f t="shared" si="71"/>
        <v>0</v>
      </c>
      <c r="AE73">
        <f t="shared" si="72"/>
        <v>0</v>
      </c>
      <c r="AF73">
        <f t="shared" si="73"/>
        <v>0</v>
      </c>
      <c r="AG73">
        <f t="shared" si="74"/>
        <v>0</v>
      </c>
      <c r="AH73">
        <f t="shared" si="75"/>
        <v>0</v>
      </c>
      <c r="AI73">
        <f t="shared" si="76"/>
        <v>0</v>
      </c>
      <c r="AJ73">
        <f t="shared" si="77"/>
        <v>0.09</v>
      </c>
      <c r="AK73">
        <v>41.28</v>
      </c>
      <c r="AL73">
        <v>41.28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0.09</v>
      </c>
      <c r="AT73">
        <v>109</v>
      </c>
      <c r="AU73">
        <v>66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1</v>
      </c>
      <c r="BJ73" t="s">
        <v>137</v>
      </c>
      <c r="BM73">
        <v>16001</v>
      </c>
      <c r="BN73">
        <v>0</v>
      </c>
      <c r="BO73" t="s">
        <v>3</v>
      </c>
      <c r="BP73">
        <v>0</v>
      </c>
      <c r="BQ73">
        <v>2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128</v>
      </c>
      <c r="CA73">
        <v>83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8"/>
        <v>1320.96</v>
      </c>
      <c r="CQ73">
        <f t="shared" si="79"/>
        <v>41.28</v>
      </c>
      <c r="CR73">
        <f t="shared" si="80"/>
        <v>0</v>
      </c>
      <c r="CS73">
        <f t="shared" si="81"/>
        <v>0</v>
      </c>
      <c r="CT73">
        <f t="shared" si="82"/>
        <v>0</v>
      </c>
      <c r="CU73">
        <f t="shared" si="83"/>
        <v>0</v>
      </c>
      <c r="CV73">
        <f t="shared" si="84"/>
        <v>0</v>
      </c>
      <c r="CW73">
        <f t="shared" si="85"/>
        <v>0</v>
      </c>
      <c r="CX73">
        <f t="shared" si="86"/>
        <v>0.09</v>
      </c>
      <c r="CY73">
        <f t="shared" si="93"/>
        <v>0</v>
      </c>
      <c r="CZ73">
        <f t="shared" si="94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1003</v>
      </c>
      <c r="DV73" t="s">
        <v>117</v>
      </c>
      <c r="DW73" t="s">
        <v>117</v>
      </c>
      <c r="DX73">
        <v>1</v>
      </c>
      <c r="EE73">
        <v>20678683</v>
      </c>
      <c r="EF73">
        <v>2</v>
      </c>
      <c r="EG73" t="s">
        <v>20</v>
      </c>
      <c r="EH73">
        <v>0</v>
      </c>
      <c r="EI73" t="s">
        <v>3</v>
      </c>
      <c r="EJ73">
        <v>1</v>
      </c>
      <c r="EK73">
        <v>16001</v>
      </c>
      <c r="EL73" t="s">
        <v>128</v>
      </c>
      <c r="EM73" t="s">
        <v>129</v>
      </c>
      <c r="EO73" t="s">
        <v>3</v>
      </c>
      <c r="EQ73">
        <v>0</v>
      </c>
      <c r="ER73">
        <v>41.28</v>
      </c>
      <c r="ES73">
        <v>41.28</v>
      </c>
      <c r="ET73">
        <v>0</v>
      </c>
      <c r="EU73">
        <v>0</v>
      </c>
      <c r="EV73">
        <v>0</v>
      </c>
      <c r="EW73">
        <v>0</v>
      </c>
      <c r="EX73">
        <v>0</v>
      </c>
      <c r="EZ73">
        <v>0</v>
      </c>
      <c r="FQ73">
        <v>0</v>
      </c>
      <c r="FR73">
        <f t="shared" si="87"/>
        <v>0</v>
      </c>
      <c r="FS73">
        <v>0</v>
      </c>
      <c r="FV73" t="s">
        <v>23</v>
      </c>
      <c r="FW73" t="s">
        <v>24</v>
      </c>
      <c r="FX73">
        <v>128</v>
      </c>
      <c r="FY73">
        <v>83</v>
      </c>
      <c r="GA73" t="s">
        <v>3</v>
      </c>
      <c r="GG73">
        <v>2</v>
      </c>
      <c r="GH73">
        <v>1</v>
      </c>
      <c r="GI73">
        <v>-2</v>
      </c>
      <c r="GJ73">
        <v>0</v>
      </c>
      <c r="GK73">
        <f>ROUND(R73*(R12)/100,2)</f>
        <v>0</v>
      </c>
      <c r="GL73">
        <f t="shared" si="88"/>
        <v>0</v>
      </c>
      <c r="GM73">
        <f t="shared" si="89"/>
        <v>1320.96</v>
      </c>
      <c r="GN73">
        <f t="shared" si="90"/>
        <v>1320.96</v>
      </c>
      <c r="GO73">
        <f t="shared" si="91"/>
        <v>0</v>
      </c>
      <c r="GP73">
        <f t="shared" si="92"/>
        <v>0</v>
      </c>
      <c r="GR73">
        <v>0</v>
      </c>
    </row>
    <row r="74" spans="1:200">
      <c r="A74">
        <v>18</v>
      </c>
      <c r="B74">
        <v>1</v>
      </c>
      <c r="C74">
        <v>88</v>
      </c>
      <c r="E74" t="s">
        <v>138</v>
      </c>
      <c r="F74" t="s">
        <v>139</v>
      </c>
      <c r="G74" t="s">
        <v>140</v>
      </c>
      <c r="H74" t="s">
        <v>34</v>
      </c>
      <c r="I74">
        <f>I72*J74</f>
        <v>0.37759999999999999</v>
      </c>
      <c r="J74">
        <v>1.18</v>
      </c>
      <c r="O74">
        <f t="shared" si="58"/>
        <v>3624.96</v>
      </c>
      <c r="P74">
        <f t="shared" si="59"/>
        <v>3624.96</v>
      </c>
      <c r="Q74">
        <f t="shared" si="60"/>
        <v>0</v>
      </c>
      <c r="R74">
        <f t="shared" si="61"/>
        <v>0</v>
      </c>
      <c r="S74">
        <f t="shared" si="62"/>
        <v>0</v>
      </c>
      <c r="T74">
        <f t="shared" si="63"/>
        <v>0</v>
      </c>
      <c r="U74">
        <f t="shared" si="64"/>
        <v>0</v>
      </c>
      <c r="V74">
        <f t="shared" si="65"/>
        <v>0</v>
      </c>
      <c r="W74">
        <f t="shared" si="66"/>
        <v>9.6199999999999992</v>
      </c>
      <c r="X74">
        <f t="shared" si="67"/>
        <v>0</v>
      </c>
      <c r="Y74">
        <f t="shared" si="68"/>
        <v>0</v>
      </c>
      <c r="AA74">
        <v>22723180</v>
      </c>
      <c r="AB74">
        <f t="shared" si="69"/>
        <v>9600</v>
      </c>
      <c r="AC74">
        <f t="shared" si="70"/>
        <v>9600</v>
      </c>
      <c r="AD74">
        <f t="shared" si="71"/>
        <v>0</v>
      </c>
      <c r="AE74">
        <f t="shared" si="72"/>
        <v>0</v>
      </c>
      <c r="AF74">
        <f t="shared" si="73"/>
        <v>0</v>
      </c>
      <c r="AG74">
        <f t="shared" si="74"/>
        <v>0</v>
      </c>
      <c r="AH74">
        <f t="shared" si="75"/>
        <v>0</v>
      </c>
      <c r="AI74">
        <f t="shared" si="76"/>
        <v>0</v>
      </c>
      <c r="AJ74">
        <f t="shared" si="77"/>
        <v>25.47</v>
      </c>
      <c r="AK74">
        <v>9600</v>
      </c>
      <c r="AL74">
        <v>9600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25.47</v>
      </c>
      <c r="AT74">
        <v>109</v>
      </c>
      <c r="AU74">
        <v>66</v>
      </c>
      <c r="AV74">
        <v>1</v>
      </c>
      <c r="AW74">
        <v>1</v>
      </c>
      <c r="AZ74">
        <v>1</v>
      </c>
      <c r="BA74">
        <v>1</v>
      </c>
      <c r="BB74">
        <v>1</v>
      </c>
      <c r="BC74">
        <v>1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141</v>
      </c>
      <c r="BM74">
        <v>9001</v>
      </c>
      <c r="BN74">
        <v>0</v>
      </c>
      <c r="BO74" t="s">
        <v>3</v>
      </c>
      <c r="BP74">
        <v>0</v>
      </c>
      <c r="BQ74">
        <v>2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128</v>
      </c>
      <c r="CA74">
        <v>83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8"/>
        <v>3624.96</v>
      </c>
      <c r="CQ74">
        <f t="shared" si="79"/>
        <v>9600</v>
      </c>
      <c r="CR74">
        <f t="shared" si="80"/>
        <v>0</v>
      </c>
      <c r="CS74">
        <f t="shared" si="81"/>
        <v>0</v>
      </c>
      <c r="CT74">
        <f t="shared" si="82"/>
        <v>0</v>
      </c>
      <c r="CU74">
        <f t="shared" si="83"/>
        <v>0</v>
      </c>
      <c r="CV74">
        <f t="shared" si="84"/>
        <v>0</v>
      </c>
      <c r="CW74">
        <f t="shared" si="85"/>
        <v>0</v>
      </c>
      <c r="CX74">
        <f t="shared" si="86"/>
        <v>25.47</v>
      </c>
      <c r="CY74">
        <f t="shared" si="93"/>
        <v>0</v>
      </c>
      <c r="CZ74">
        <f t="shared" si="94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34</v>
      </c>
      <c r="DW74" t="s">
        <v>34</v>
      </c>
      <c r="DX74">
        <v>1000</v>
      </c>
      <c r="EE74">
        <v>20678655</v>
      </c>
      <c r="EF74">
        <v>2</v>
      </c>
      <c r="EG74" t="s">
        <v>20</v>
      </c>
      <c r="EH74">
        <v>0</v>
      </c>
      <c r="EI74" t="s">
        <v>3</v>
      </c>
      <c r="EJ74">
        <v>1</v>
      </c>
      <c r="EK74">
        <v>9001</v>
      </c>
      <c r="EL74" t="s">
        <v>142</v>
      </c>
      <c r="EM74" t="s">
        <v>143</v>
      </c>
      <c r="EO74" t="s">
        <v>3</v>
      </c>
      <c r="EQ74">
        <v>0</v>
      </c>
      <c r="ER74">
        <v>9600</v>
      </c>
      <c r="ES74">
        <v>9600</v>
      </c>
      <c r="ET74">
        <v>0</v>
      </c>
      <c r="EU74">
        <v>0</v>
      </c>
      <c r="EV74">
        <v>0</v>
      </c>
      <c r="EW74">
        <v>0</v>
      </c>
      <c r="EX74">
        <v>0</v>
      </c>
      <c r="EZ74">
        <v>0</v>
      </c>
      <c r="FQ74">
        <v>0</v>
      </c>
      <c r="FR74">
        <f t="shared" si="87"/>
        <v>0</v>
      </c>
      <c r="FS74">
        <v>0</v>
      </c>
      <c r="FV74" t="s">
        <v>23</v>
      </c>
      <c r="FW74" t="s">
        <v>24</v>
      </c>
      <c r="FX74">
        <v>128</v>
      </c>
      <c r="FY74">
        <v>83</v>
      </c>
      <c r="GA74" t="s">
        <v>3</v>
      </c>
      <c r="GG74">
        <v>2</v>
      </c>
      <c r="GH74">
        <v>1</v>
      </c>
      <c r="GI74">
        <v>-2</v>
      </c>
      <c r="GJ74">
        <v>0</v>
      </c>
      <c r="GK74">
        <f>ROUND(R74*(R12)/100,2)</f>
        <v>0</v>
      </c>
      <c r="GL74">
        <f t="shared" si="88"/>
        <v>0</v>
      </c>
      <c r="GM74">
        <f t="shared" si="89"/>
        <v>3624.96</v>
      </c>
      <c r="GN74">
        <f t="shared" si="90"/>
        <v>3624.96</v>
      </c>
      <c r="GO74">
        <f t="shared" si="91"/>
        <v>0</v>
      </c>
      <c r="GP74">
        <f t="shared" si="92"/>
        <v>0</v>
      </c>
      <c r="GR74">
        <v>0</v>
      </c>
    </row>
    <row r="75" spans="1:200">
      <c r="A75">
        <v>17</v>
      </c>
      <c r="B75">
        <v>1</v>
      </c>
      <c r="C75">
        <f>ROW(SmtRes!A108)</f>
        <v>108</v>
      </c>
      <c r="D75">
        <f>ROW(EtalonRes!A102)</f>
        <v>102</v>
      </c>
      <c r="E75" t="s">
        <v>144</v>
      </c>
      <c r="F75" t="s">
        <v>145</v>
      </c>
      <c r="G75" t="s">
        <v>146</v>
      </c>
      <c r="H75" t="s">
        <v>126</v>
      </c>
      <c r="I75">
        <v>0.12</v>
      </c>
      <c r="J75">
        <v>0</v>
      </c>
      <c r="O75">
        <f t="shared" si="58"/>
        <v>866.05</v>
      </c>
      <c r="P75">
        <f t="shared" si="59"/>
        <v>748.83</v>
      </c>
      <c r="Q75">
        <f t="shared" si="60"/>
        <v>23.82</v>
      </c>
      <c r="R75">
        <f t="shared" si="61"/>
        <v>0.6</v>
      </c>
      <c r="S75">
        <f t="shared" si="62"/>
        <v>93.4</v>
      </c>
      <c r="T75">
        <f t="shared" si="63"/>
        <v>0</v>
      </c>
      <c r="U75">
        <f t="shared" si="64"/>
        <v>9.57</v>
      </c>
      <c r="V75">
        <f t="shared" si="65"/>
        <v>4.4399999999999995E-2</v>
      </c>
      <c r="W75">
        <f t="shared" si="66"/>
        <v>0</v>
      </c>
      <c r="X75">
        <f t="shared" si="67"/>
        <v>102.46</v>
      </c>
      <c r="Y75">
        <f t="shared" si="68"/>
        <v>62.04</v>
      </c>
      <c r="AA75">
        <v>22723180</v>
      </c>
      <c r="AB75">
        <f t="shared" si="69"/>
        <v>7217.08</v>
      </c>
      <c r="AC75">
        <f t="shared" si="70"/>
        <v>6240.25</v>
      </c>
      <c r="AD75">
        <f t="shared" si="71"/>
        <v>198.47</v>
      </c>
      <c r="AE75">
        <f t="shared" si="72"/>
        <v>5</v>
      </c>
      <c r="AF75">
        <f t="shared" si="73"/>
        <v>778.36</v>
      </c>
      <c r="AG75">
        <f t="shared" si="74"/>
        <v>0</v>
      </c>
      <c r="AH75">
        <f t="shared" si="75"/>
        <v>79.75</v>
      </c>
      <c r="AI75">
        <f t="shared" si="76"/>
        <v>0.37</v>
      </c>
      <c r="AJ75">
        <f t="shared" si="77"/>
        <v>0</v>
      </c>
      <c r="AK75">
        <v>7217.08</v>
      </c>
      <c r="AL75">
        <v>6240.25</v>
      </c>
      <c r="AM75">
        <v>198.47</v>
      </c>
      <c r="AN75">
        <v>5</v>
      </c>
      <c r="AO75">
        <v>778.36</v>
      </c>
      <c r="AP75">
        <v>0</v>
      </c>
      <c r="AQ75">
        <v>79.75</v>
      </c>
      <c r="AR75">
        <v>0.37</v>
      </c>
      <c r="AS75">
        <v>0</v>
      </c>
      <c r="AT75">
        <v>109</v>
      </c>
      <c r="AU75">
        <v>66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3</v>
      </c>
      <c r="BE75" t="s">
        <v>3</v>
      </c>
      <c r="BF75" t="s">
        <v>3</v>
      </c>
      <c r="BG75" t="s">
        <v>3</v>
      </c>
      <c r="BH75">
        <v>0</v>
      </c>
      <c r="BI75">
        <v>1</v>
      </c>
      <c r="BJ75" t="s">
        <v>147</v>
      </c>
      <c r="BM75">
        <v>16001</v>
      </c>
      <c r="BN75">
        <v>0</v>
      </c>
      <c r="BO75" t="s">
        <v>3</v>
      </c>
      <c r="BP75">
        <v>0</v>
      </c>
      <c r="BQ75">
        <v>2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128</v>
      </c>
      <c r="CA75">
        <v>83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8"/>
        <v>866.05000000000007</v>
      </c>
      <c r="CQ75">
        <f t="shared" si="79"/>
        <v>6240.25</v>
      </c>
      <c r="CR75">
        <f t="shared" si="80"/>
        <v>198.47</v>
      </c>
      <c r="CS75">
        <f t="shared" si="81"/>
        <v>5</v>
      </c>
      <c r="CT75">
        <f t="shared" si="82"/>
        <v>778.36</v>
      </c>
      <c r="CU75">
        <f t="shared" si="83"/>
        <v>0</v>
      </c>
      <c r="CV75">
        <f t="shared" si="84"/>
        <v>79.75</v>
      </c>
      <c r="CW75">
        <f t="shared" si="85"/>
        <v>0.37</v>
      </c>
      <c r="CX75">
        <f t="shared" si="86"/>
        <v>0</v>
      </c>
      <c r="CY75">
        <f t="shared" si="93"/>
        <v>102.46</v>
      </c>
      <c r="CZ75">
        <f t="shared" si="94"/>
        <v>62.04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126</v>
      </c>
      <c r="DW75" t="s">
        <v>126</v>
      </c>
      <c r="DX75">
        <v>1</v>
      </c>
      <c r="EE75">
        <v>20678683</v>
      </c>
      <c r="EF75">
        <v>2</v>
      </c>
      <c r="EG75" t="s">
        <v>20</v>
      </c>
      <c r="EH75">
        <v>0</v>
      </c>
      <c r="EI75" t="s">
        <v>3</v>
      </c>
      <c r="EJ75">
        <v>1</v>
      </c>
      <c r="EK75">
        <v>16001</v>
      </c>
      <c r="EL75" t="s">
        <v>128</v>
      </c>
      <c r="EM75" t="s">
        <v>129</v>
      </c>
      <c r="EO75" t="s">
        <v>3</v>
      </c>
      <c r="EQ75">
        <v>0</v>
      </c>
      <c r="ER75">
        <v>7217.08</v>
      </c>
      <c r="ES75">
        <v>6240.25</v>
      </c>
      <c r="ET75">
        <v>198.47</v>
      </c>
      <c r="EU75">
        <v>5</v>
      </c>
      <c r="EV75">
        <v>778.36</v>
      </c>
      <c r="EW75">
        <v>79.75</v>
      </c>
      <c r="EX75">
        <v>0.37</v>
      </c>
      <c r="EY75">
        <v>0</v>
      </c>
      <c r="EZ75">
        <v>0</v>
      </c>
      <c r="FQ75">
        <v>0</v>
      </c>
      <c r="FR75">
        <f t="shared" si="87"/>
        <v>0</v>
      </c>
      <c r="FS75">
        <v>0</v>
      </c>
      <c r="FV75" t="s">
        <v>23</v>
      </c>
      <c r="FW75" t="s">
        <v>24</v>
      </c>
      <c r="FX75">
        <v>128</v>
      </c>
      <c r="FY75">
        <v>83</v>
      </c>
      <c r="GA75" t="s">
        <v>3</v>
      </c>
      <c r="GG75">
        <v>2</v>
      </c>
      <c r="GH75">
        <v>1</v>
      </c>
      <c r="GI75">
        <v>-2</v>
      </c>
      <c r="GJ75">
        <v>0</v>
      </c>
      <c r="GK75">
        <f>ROUND(R75*(R12)/100,2)</f>
        <v>0</v>
      </c>
      <c r="GL75">
        <f t="shared" si="88"/>
        <v>0</v>
      </c>
      <c r="GM75">
        <f t="shared" si="89"/>
        <v>1030.55</v>
      </c>
      <c r="GN75">
        <f t="shared" si="90"/>
        <v>1030.55</v>
      </c>
      <c r="GO75">
        <f t="shared" si="91"/>
        <v>0</v>
      </c>
      <c r="GP75">
        <f t="shared" si="92"/>
        <v>0</v>
      </c>
      <c r="GR75">
        <v>0</v>
      </c>
    </row>
    <row r="76" spans="1:200">
      <c r="A76">
        <v>18</v>
      </c>
      <c r="B76">
        <v>1</v>
      </c>
      <c r="C76">
        <v>104</v>
      </c>
      <c r="E76" t="s">
        <v>148</v>
      </c>
      <c r="F76" t="s">
        <v>149</v>
      </c>
      <c r="G76" t="s">
        <v>150</v>
      </c>
      <c r="H76" t="s">
        <v>117</v>
      </c>
      <c r="I76">
        <f>I75*J76</f>
        <v>12</v>
      </c>
      <c r="J76">
        <v>100</v>
      </c>
      <c r="O76">
        <f t="shared" si="58"/>
        <v>637.44000000000005</v>
      </c>
      <c r="P76">
        <f t="shared" si="59"/>
        <v>637.44000000000005</v>
      </c>
      <c r="Q76">
        <f t="shared" si="60"/>
        <v>0</v>
      </c>
      <c r="R76">
        <f t="shared" si="61"/>
        <v>0</v>
      </c>
      <c r="S76">
        <f t="shared" si="62"/>
        <v>0</v>
      </c>
      <c r="T76">
        <f t="shared" si="63"/>
        <v>0</v>
      </c>
      <c r="U76">
        <f t="shared" si="64"/>
        <v>0</v>
      </c>
      <c r="V76">
        <f t="shared" si="65"/>
        <v>0</v>
      </c>
      <c r="W76">
        <f t="shared" si="66"/>
        <v>1.32</v>
      </c>
      <c r="X76">
        <f t="shared" si="67"/>
        <v>0</v>
      </c>
      <c r="Y76">
        <f t="shared" si="68"/>
        <v>0</v>
      </c>
      <c r="AA76">
        <v>22723180</v>
      </c>
      <c r="AB76">
        <f t="shared" si="69"/>
        <v>53.12</v>
      </c>
      <c r="AC76">
        <f t="shared" si="70"/>
        <v>53.12</v>
      </c>
      <c r="AD76">
        <f t="shared" si="71"/>
        <v>0</v>
      </c>
      <c r="AE76">
        <f t="shared" si="72"/>
        <v>0</v>
      </c>
      <c r="AF76">
        <f t="shared" si="73"/>
        <v>0</v>
      </c>
      <c r="AG76">
        <f t="shared" si="74"/>
        <v>0</v>
      </c>
      <c r="AH76">
        <f t="shared" si="75"/>
        <v>0</v>
      </c>
      <c r="AI76">
        <f t="shared" si="76"/>
        <v>0</v>
      </c>
      <c r="AJ76">
        <f t="shared" si="77"/>
        <v>0.11</v>
      </c>
      <c r="AK76">
        <v>53.12</v>
      </c>
      <c r="AL76">
        <v>53.12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0.11</v>
      </c>
      <c r="AT76">
        <v>109</v>
      </c>
      <c r="AU76">
        <v>66</v>
      </c>
      <c r="AV76">
        <v>1</v>
      </c>
      <c r="AW76">
        <v>1</v>
      </c>
      <c r="AZ76">
        <v>1</v>
      </c>
      <c r="BA76">
        <v>1</v>
      </c>
      <c r="BB76">
        <v>1</v>
      </c>
      <c r="BC76">
        <v>1</v>
      </c>
      <c r="BD76" t="s">
        <v>3</v>
      </c>
      <c r="BE76" t="s">
        <v>3</v>
      </c>
      <c r="BF76" t="s">
        <v>3</v>
      </c>
      <c r="BG76" t="s">
        <v>3</v>
      </c>
      <c r="BH76">
        <v>3</v>
      </c>
      <c r="BI76">
        <v>1</v>
      </c>
      <c r="BJ76" t="s">
        <v>151</v>
      </c>
      <c r="BM76">
        <v>16001</v>
      </c>
      <c r="BN76">
        <v>0</v>
      </c>
      <c r="BO76" t="s">
        <v>3</v>
      </c>
      <c r="BP76">
        <v>0</v>
      </c>
      <c r="BQ76">
        <v>2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128</v>
      </c>
      <c r="CA76">
        <v>83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8"/>
        <v>637.44000000000005</v>
      </c>
      <c r="CQ76">
        <f t="shared" si="79"/>
        <v>53.12</v>
      </c>
      <c r="CR76">
        <f t="shared" si="80"/>
        <v>0</v>
      </c>
      <c r="CS76">
        <f t="shared" si="81"/>
        <v>0</v>
      </c>
      <c r="CT76">
        <f t="shared" si="82"/>
        <v>0</v>
      </c>
      <c r="CU76">
        <f t="shared" si="83"/>
        <v>0</v>
      </c>
      <c r="CV76">
        <f t="shared" si="84"/>
        <v>0</v>
      </c>
      <c r="CW76">
        <f t="shared" si="85"/>
        <v>0</v>
      </c>
      <c r="CX76">
        <f t="shared" si="86"/>
        <v>0.11</v>
      </c>
      <c r="CY76">
        <f t="shared" si="93"/>
        <v>0</v>
      </c>
      <c r="CZ76">
        <f t="shared" si="94"/>
        <v>0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1003</v>
      </c>
      <c r="DV76" t="s">
        <v>117</v>
      </c>
      <c r="DW76" t="s">
        <v>117</v>
      </c>
      <c r="DX76">
        <v>1</v>
      </c>
      <c r="EE76">
        <v>20678683</v>
      </c>
      <c r="EF76">
        <v>2</v>
      </c>
      <c r="EG76" t="s">
        <v>20</v>
      </c>
      <c r="EH76">
        <v>0</v>
      </c>
      <c r="EI76" t="s">
        <v>3</v>
      </c>
      <c r="EJ76">
        <v>1</v>
      </c>
      <c r="EK76">
        <v>16001</v>
      </c>
      <c r="EL76" t="s">
        <v>128</v>
      </c>
      <c r="EM76" t="s">
        <v>129</v>
      </c>
      <c r="EO76" t="s">
        <v>3</v>
      </c>
      <c r="EQ76">
        <v>0</v>
      </c>
      <c r="ER76">
        <v>53.12</v>
      </c>
      <c r="ES76">
        <v>53.12</v>
      </c>
      <c r="ET76">
        <v>0</v>
      </c>
      <c r="EU76">
        <v>0</v>
      </c>
      <c r="EV76">
        <v>0</v>
      </c>
      <c r="EW76">
        <v>0</v>
      </c>
      <c r="EX76">
        <v>0</v>
      </c>
      <c r="EZ76">
        <v>0</v>
      </c>
      <c r="FQ76">
        <v>0</v>
      </c>
      <c r="FR76">
        <f t="shared" si="87"/>
        <v>0</v>
      </c>
      <c r="FS76">
        <v>0</v>
      </c>
      <c r="FV76" t="s">
        <v>23</v>
      </c>
      <c r="FW76" t="s">
        <v>24</v>
      </c>
      <c r="FX76">
        <v>128</v>
      </c>
      <c r="FY76">
        <v>83</v>
      </c>
      <c r="GA76" t="s">
        <v>3</v>
      </c>
      <c r="GG76">
        <v>2</v>
      </c>
      <c r="GH76">
        <v>1</v>
      </c>
      <c r="GI76">
        <v>-2</v>
      </c>
      <c r="GJ76">
        <v>0</v>
      </c>
      <c r="GK76">
        <f>ROUND(R76*(R12)/100,2)</f>
        <v>0</v>
      </c>
      <c r="GL76">
        <f t="shared" si="88"/>
        <v>0</v>
      </c>
      <c r="GM76">
        <f t="shared" si="89"/>
        <v>637.44000000000005</v>
      </c>
      <c r="GN76">
        <f t="shared" si="90"/>
        <v>637.44000000000005</v>
      </c>
      <c r="GO76">
        <f t="shared" si="91"/>
        <v>0</v>
      </c>
      <c r="GP76">
        <f t="shared" si="92"/>
        <v>0</v>
      </c>
      <c r="GR76">
        <v>0</v>
      </c>
    </row>
    <row r="77" spans="1:200">
      <c r="A77">
        <v>18</v>
      </c>
      <c r="B77">
        <v>1</v>
      </c>
      <c r="C77">
        <v>103</v>
      </c>
      <c r="E77" t="s">
        <v>152</v>
      </c>
      <c r="F77" t="s">
        <v>139</v>
      </c>
      <c r="G77" t="s">
        <v>140</v>
      </c>
      <c r="H77" t="s">
        <v>34</v>
      </c>
      <c r="I77">
        <f>I75*J77</f>
        <v>0.14159999999999998</v>
      </c>
      <c r="J77">
        <v>1.18</v>
      </c>
      <c r="O77">
        <f t="shared" si="58"/>
        <v>1359.36</v>
      </c>
      <c r="P77">
        <f t="shared" si="59"/>
        <v>1359.36</v>
      </c>
      <c r="Q77">
        <f t="shared" si="60"/>
        <v>0</v>
      </c>
      <c r="R77">
        <f t="shared" si="61"/>
        <v>0</v>
      </c>
      <c r="S77">
        <f t="shared" si="62"/>
        <v>0</v>
      </c>
      <c r="T77">
        <f t="shared" si="63"/>
        <v>0</v>
      </c>
      <c r="U77">
        <f t="shared" si="64"/>
        <v>0</v>
      </c>
      <c r="V77">
        <f t="shared" si="65"/>
        <v>0</v>
      </c>
      <c r="W77">
        <f t="shared" si="66"/>
        <v>3.61</v>
      </c>
      <c r="X77">
        <f t="shared" si="67"/>
        <v>0</v>
      </c>
      <c r="Y77">
        <f t="shared" si="68"/>
        <v>0</v>
      </c>
      <c r="AA77">
        <v>22723180</v>
      </c>
      <c r="AB77">
        <f t="shared" si="69"/>
        <v>9600</v>
      </c>
      <c r="AC77">
        <f t="shared" si="70"/>
        <v>9600</v>
      </c>
      <c r="AD77">
        <f t="shared" si="71"/>
        <v>0</v>
      </c>
      <c r="AE77">
        <f t="shared" si="72"/>
        <v>0</v>
      </c>
      <c r="AF77">
        <f t="shared" si="73"/>
        <v>0</v>
      </c>
      <c r="AG77">
        <f t="shared" si="74"/>
        <v>0</v>
      </c>
      <c r="AH77">
        <f t="shared" si="75"/>
        <v>0</v>
      </c>
      <c r="AI77">
        <f t="shared" si="76"/>
        <v>0</v>
      </c>
      <c r="AJ77">
        <f t="shared" si="77"/>
        <v>25.47</v>
      </c>
      <c r="AK77">
        <v>9600</v>
      </c>
      <c r="AL77">
        <v>9600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25.47</v>
      </c>
      <c r="AT77">
        <v>109</v>
      </c>
      <c r="AU77">
        <v>66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1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141</v>
      </c>
      <c r="BM77">
        <v>9001</v>
      </c>
      <c r="BN77">
        <v>0</v>
      </c>
      <c r="BO77" t="s">
        <v>3</v>
      </c>
      <c r="BP77">
        <v>0</v>
      </c>
      <c r="BQ77">
        <v>2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128</v>
      </c>
      <c r="CA77">
        <v>83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8"/>
        <v>1359.36</v>
      </c>
      <c r="CQ77">
        <f t="shared" si="79"/>
        <v>9600</v>
      </c>
      <c r="CR77">
        <f t="shared" si="80"/>
        <v>0</v>
      </c>
      <c r="CS77">
        <f t="shared" si="81"/>
        <v>0</v>
      </c>
      <c r="CT77">
        <f t="shared" si="82"/>
        <v>0</v>
      </c>
      <c r="CU77">
        <f t="shared" si="83"/>
        <v>0</v>
      </c>
      <c r="CV77">
        <f t="shared" si="84"/>
        <v>0</v>
      </c>
      <c r="CW77">
        <f t="shared" si="85"/>
        <v>0</v>
      </c>
      <c r="CX77">
        <f t="shared" si="86"/>
        <v>25.47</v>
      </c>
      <c r="CY77">
        <f t="shared" si="93"/>
        <v>0</v>
      </c>
      <c r="CZ77">
        <f t="shared" si="94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1009</v>
      </c>
      <c r="DV77" t="s">
        <v>34</v>
      </c>
      <c r="DW77" t="s">
        <v>34</v>
      </c>
      <c r="DX77">
        <v>1000</v>
      </c>
      <c r="EE77">
        <v>20678655</v>
      </c>
      <c r="EF77">
        <v>2</v>
      </c>
      <c r="EG77" t="s">
        <v>20</v>
      </c>
      <c r="EH77">
        <v>0</v>
      </c>
      <c r="EI77" t="s">
        <v>3</v>
      </c>
      <c r="EJ77">
        <v>1</v>
      </c>
      <c r="EK77">
        <v>9001</v>
      </c>
      <c r="EL77" t="s">
        <v>142</v>
      </c>
      <c r="EM77" t="s">
        <v>143</v>
      </c>
      <c r="EO77" t="s">
        <v>3</v>
      </c>
      <c r="EQ77">
        <v>0</v>
      </c>
      <c r="ER77">
        <v>9600</v>
      </c>
      <c r="ES77">
        <v>9600</v>
      </c>
      <c r="ET77">
        <v>0</v>
      </c>
      <c r="EU77">
        <v>0</v>
      </c>
      <c r="EV77">
        <v>0</v>
      </c>
      <c r="EW77">
        <v>0</v>
      </c>
      <c r="EX77">
        <v>0</v>
      </c>
      <c r="EZ77">
        <v>0</v>
      </c>
      <c r="FQ77">
        <v>0</v>
      </c>
      <c r="FR77">
        <f t="shared" si="87"/>
        <v>0</v>
      </c>
      <c r="FS77">
        <v>0</v>
      </c>
      <c r="FV77" t="s">
        <v>23</v>
      </c>
      <c r="FW77" t="s">
        <v>24</v>
      </c>
      <c r="FX77">
        <v>128</v>
      </c>
      <c r="FY77">
        <v>83</v>
      </c>
      <c r="GA77" t="s">
        <v>3</v>
      </c>
      <c r="GG77">
        <v>2</v>
      </c>
      <c r="GH77">
        <v>1</v>
      </c>
      <c r="GI77">
        <v>-2</v>
      </c>
      <c r="GJ77">
        <v>0</v>
      </c>
      <c r="GK77">
        <f>ROUND(R77*(R12)/100,2)</f>
        <v>0</v>
      </c>
      <c r="GL77">
        <f t="shared" si="88"/>
        <v>0</v>
      </c>
      <c r="GM77">
        <f t="shared" si="89"/>
        <v>1359.36</v>
      </c>
      <c r="GN77">
        <f t="shared" si="90"/>
        <v>1359.36</v>
      </c>
      <c r="GO77">
        <f t="shared" si="91"/>
        <v>0</v>
      </c>
      <c r="GP77">
        <f t="shared" si="92"/>
        <v>0</v>
      </c>
      <c r="GR77">
        <v>0</v>
      </c>
    </row>
    <row r="78" spans="1:200">
      <c r="A78">
        <v>17</v>
      </c>
      <c r="B78">
        <v>1</v>
      </c>
      <c r="C78">
        <f>ROW(SmtRes!A123)</f>
        <v>123</v>
      </c>
      <c r="D78">
        <f>ROW(EtalonRes!A116)</f>
        <v>116</v>
      </c>
      <c r="E78" t="s">
        <v>153</v>
      </c>
      <c r="F78" t="s">
        <v>154</v>
      </c>
      <c r="G78" t="s">
        <v>155</v>
      </c>
      <c r="H78" t="s">
        <v>126</v>
      </c>
      <c r="I78">
        <v>0.2</v>
      </c>
      <c r="J78">
        <v>0</v>
      </c>
      <c r="O78">
        <f t="shared" si="58"/>
        <v>1797.35</v>
      </c>
      <c r="P78">
        <f t="shared" si="59"/>
        <v>1601.99</v>
      </c>
      <c r="Q78">
        <f t="shared" si="60"/>
        <v>39.69</v>
      </c>
      <c r="R78">
        <f t="shared" si="61"/>
        <v>1</v>
      </c>
      <c r="S78">
        <f t="shared" si="62"/>
        <v>155.66999999999999</v>
      </c>
      <c r="T78">
        <f t="shared" si="63"/>
        <v>0</v>
      </c>
      <c r="U78">
        <f t="shared" si="64"/>
        <v>15.950000000000001</v>
      </c>
      <c r="V78">
        <f t="shared" si="65"/>
        <v>7.3999999999999996E-2</v>
      </c>
      <c r="W78">
        <f t="shared" si="66"/>
        <v>0</v>
      </c>
      <c r="X78">
        <f t="shared" si="67"/>
        <v>170.77</v>
      </c>
      <c r="Y78">
        <f t="shared" si="68"/>
        <v>103.4</v>
      </c>
      <c r="AA78">
        <v>22723180</v>
      </c>
      <c r="AB78">
        <f t="shared" si="69"/>
        <v>8986.77</v>
      </c>
      <c r="AC78">
        <f t="shared" si="70"/>
        <v>8009.94</v>
      </c>
      <c r="AD78">
        <f t="shared" si="71"/>
        <v>198.47</v>
      </c>
      <c r="AE78">
        <f t="shared" si="72"/>
        <v>5</v>
      </c>
      <c r="AF78">
        <f t="shared" si="73"/>
        <v>778.36</v>
      </c>
      <c r="AG78">
        <f t="shared" si="74"/>
        <v>0</v>
      </c>
      <c r="AH78">
        <f t="shared" si="75"/>
        <v>79.75</v>
      </c>
      <c r="AI78">
        <f t="shared" si="76"/>
        <v>0.37</v>
      </c>
      <c r="AJ78">
        <f t="shared" si="77"/>
        <v>0</v>
      </c>
      <c r="AK78">
        <v>8986.77</v>
      </c>
      <c r="AL78">
        <v>8009.94</v>
      </c>
      <c r="AM78">
        <v>198.47</v>
      </c>
      <c r="AN78">
        <v>5</v>
      </c>
      <c r="AO78">
        <v>778.36</v>
      </c>
      <c r="AP78">
        <v>0</v>
      </c>
      <c r="AQ78">
        <v>79.75</v>
      </c>
      <c r="AR78">
        <v>0.37</v>
      </c>
      <c r="AS78">
        <v>0</v>
      </c>
      <c r="AT78">
        <v>109</v>
      </c>
      <c r="AU78">
        <v>66</v>
      </c>
      <c r="AV78">
        <v>1</v>
      </c>
      <c r="AW78">
        <v>1</v>
      </c>
      <c r="AZ78">
        <v>1</v>
      </c>
      <c r="BA78">
        <v>1</v>
      </c>
      <c r="BB78">
        <v>1</v>
      </c>
      <c r="BC78">
        <v>1</v>
      </c>
      <c r="BD78" t="s">
        <v>3</v>
      </c>
      <c r="BE78" t="s">
        <v>3</v>
      </c>
      <c r="BF78" t="s">
        <v>3</v>
      </c>
      <c r="BG78" t="s">
        <v>3</v>
      </c>
      <c r="BH78">
        <v>0</v>
      </c>
      <c r="BI78">
        <v>1</v>
      </c>
      <c r="BJ78" t="s">
        <v>156</v>
      </c>
      <c r="BM78">
        <v>16001</v>
      </c>
      <c r="BN78">
        <v>0</v>
      </c>
      <c r="BO78" t="s">
        <v>3</v>
      </c>
      <c r="BP78">
        <v>0</v>
      </c>
      <c r="BQ78">
        <v>2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128</v>
      </c>
      <c r="CA78">
        <v>83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78"/>
        <v>1797.3500000000001</v>
      </c>
      <c r="CQ78">
        <f t="shared" si="79"/>
        <v>8009.94</v>
      </c>
      <c r="CR78">
        <f t="shared" si="80"/>
        <v>198.47</v>
      </c>
      <c r="CS78">
        <f t="shared" si="81"/>
        <v>5</v>
      </c>
      <c r="CT78">
        <f t="shared" si="82"/>
        <v>778.36</v>
      </c>
      <c r="CU78">
        <f t="shared" si="83"/>
        <v>0</v>
      </c>
      <c r="CV78">
        <f t="shared" si="84"/>
        <v>79.75</v>
      </c>
      <c r="CW78">
        <f t="shared" si="85"/>
        <v>0.37</v>
      </c>
      <c r="CX78">
        <f t="shared" si="86"/>
        <v>0</v>
      </c>
      <c r="CY78">
        <f t="shared" si="93"/>
        <v>170.77029999999999</v>
      </c>
      <c r="CZ78">
        <f t="shared" si="94"/>
        <v>103.40219999999999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1013</v>
      </c>
      <c r="DV78" t="s">
        <v>126</v>
      </c>
      <c r="DW78" t="s">
        <v>126</v>
      </c>
      <c r="DX78">
        <v>1</v>
      </c>
      <c r="EE78">
        <v>20678683</v>
      </c>
      <c r="EF78">
        <v>2</v>
      </c>
      <c r="EG78" t="s">
        <v>20</v>
      </c>
      <c r="EH78">
        <v>0</v>
      </c>
      <c r="EI78" t="s">
        <v>3</v>
      </c>
      <c r="EJ78">
        <v>1</v>
      </c>
      <c r="EK78">
        <v>16001</v>
      </c>
      <c r="EL78" t="s">
        <v>128</v>
      </c>
      <c r="EM78" t="s">
        <v>129</v>
      </c>
      <c r="EO78" t="s">
        <v>3</v>
      </c>
      <c r="EQ78">
        <v>0</v>
      </c>
      <c r="ER78">
        <v>8986.77</v>
      </c>
      <c r="ES78">
        <v>8009.94</v>
      </c>
      <c r="ET78">
        <v>198.47</v>
      </c>
      <c r="EU78">
        <v>5</v>
      </c>
      <c r="EV78">
        <v>778.36</v>
      </c>
      <c r="EW78">
        <v>79.75</v>
      </c>
      <c r="EX78">
        <v>0.37</v>
      </c>
      <c r="EY78">
        <v>0</v>
      </c>
      <c r="EZ78">
        <v>0</v>
      </c>
      <c r="FQ78">
        <v>0</v>
      </c>
      <c r="FR78">
        <f t="shared" si="87"/>
        <v>0</v>
      </c>
      <c r="FS78">
        <v>0</v>
      </c>
      <c r="FV78" t="s">
        <v>23</v>
      </c>
      <c r="FW78" t="s">
        <v>24</v>
      </c>
      <c r="FX78">
        <v>128</v>
      </c>
      <c r="FY78">
        <v>83</v>
      </c>
      <c r="GA78" t="s">
        <v>3</v>
      </c>
      <c r="GG78">
        <v>2</v>
      </c>
      <c r="GH78">
        <v>1</v>
      </c>
      <c r="GI78">
        <v>-2</v>
      </c>
      <c r="GJ78">
        <v>0</v>
      </c>
      <c r="GK78">
        <f>ROUND(R78*(R12)/100,2)</f>
        <v>0</v>
      </c>
      <c r="GL78">
        <f t="shared" si="88"/>
        <v>0</v>
      </c>
      <c r="GM78">
        <f t="shared" si="89"/>
        <v>2071.52</v>
      </c>
      <c r="GN78">
        <f t="shared" si="90"/>
        <v>2071.52</v>
      </c>
      <c r="GO78">
        <f t="shared" si="91"/>
        <v>0</v>
      </c>
      <c r="GP78">
        <f t="shared" si="92"/>
        <v>0</v>
      </c>
      <c r="GR78">
        <v>0</v>
      </c>
    </row>
    <row r="79" spans="1:200">
      <c r="A79">
        <v>18</v>
      </c>
      <c r="B79">
        <v>1</v>
      </c>
      <c r="C79">
        <v>119</v>
      </c>
      <c r="E79" t="s">
        <v>157</v>
      </c>
      <c r="F79" t="s">
        <v>158</v>
      </c>
      <c r="G79" t="s">
        <v>159</v>
      </c>
      <c r="H79" t="s">
        <v>117</v>
      </c>
      <c r="I79">
        <f>I78*J79</f>
        <v>20</v>
      </c>
      <c r="J79">
        <v>100</v>
      </c>
      <c r="O79">
        <f t="shared" si="58"/>
        <v>1235.2</v>
      </c>
      <c r="P79">
        <f t="shared" si="59"/>
        <v>1235.2</v>
      </c>
      <c r="Q79">
        <f t="shared" si="60"/>
        <v>0</v>
      </c>
      <c r="R79">
        <f t="shared" si="61"/>
        <v>0</v>
      </c>
      <c r="S79">
        <f t="shared" si="62"/>
        <v>0</v>
      </c>
      <c r="T79">
        <f t="shared" si="63"/>
        <v>0</v>
      </c>
      <c r="U79">
        <f t="shared" si="64"/>
        <v>0</v>
      </c>
      <c r="V79">
        <f t="shared" si="65"/>
        <v>0</v>
      </c>
      <c r="W79">
        <f t="shared" si="66"/>
        <v>2.6</v>
      </c>
      <c r="X79">
        <f t="shared" si="67"/>
        <v>0</v>
      </c>
      <c r="Y79">
        <f t="shared" si="68"/>
        <v>0</v>
      </c>
      <c r="AA79">
        <v>22723180</v>
      </c>
      <c r="AB79">
        <f t="shared" si="69"/>
        <v>61.76</v>
      </c>
      <c r="AC79">
        <f t="shared" si="70"/>
        <v>61.76</v>
      </c>
      <c r="AD79">
        <f t="shared" si="71"/>
        <v>0</v>
      </c>
      <c r="AE79">
        <f t="shared" si="72"/>
        <v>0</v>
      </c>
      <c r="AF79">
        <f t="shared" si="73"/>
        <v>0</v>
      </c>
      <c r="AG79">
        <f t="shared" si="74"/>
        <v>0</v>
      </c>
      <c r="AH79">
        <f t="shared" si="75"/>
        <v>0</v>
      </c>
      <c r="AI79">
        <f t="shared" si="76"/>
        <v>0</v>
      </c>
      <c r="AJ79">
        <f t="shared" si="77"/>
        <v>0.13</v>
      </c>
      <c r="AK79">
        <v>61.76</v>
      </c>
      <c r="AL79">
        <v>61.76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0.13</v>
      </c>
      <c r="AT79">
        <v>109</v>
      </c>
      <c r="AU79">
        <v>66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160</v>
      </c>
      <c r="BM79">
        <v>16001</v>
      </c>
      <c r="BN79">
        <v>0</v>
      </c>
      <c r="BO79" t="s">
        <v>3</v>
      </c>
      <c r="BP79">
        <v>0</v>
      </c>
      <c r="BQ79">
        <v>2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128</v>
      </c>
      <c r="CA79">
        <v>83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8"/>
        <v>1235.2</v>
      </c>
      <c r="CQ79">
        <f t="shared" si="79"/>
        <v>61.76</v>
      </c>
      <c r="CR79">
        <f t="shared" si="80"/>
        <v>0</v>
      </c>
      <c r="CS79">
        <f t="shared" si="81"/>
        <v>0</v>
      </c>
      <c r="CT79">
        <f t="shared" si="82"/>
        <v>0</v>
      </c>
      <c r="CU79">
        <f t="shared" si="83"/>
        <v>0</v>
      </c>
      <c r="CV79">
        <f t="shared" si="84"/>
        <v>0</v>
      </c>
      <c r="CW79">
        <f t="shared" si="85"/>
        <v>0</v>
      </c>
      <c r="CX79">
        <f t="shared" si="86"/>
        <v>0.13</v>
      </c>
      <c r="CY79">
        <f t="shared" si="93"/>
        <v>0</v>
      </c>
      <c r="CZ79">
        <f t="shared" si="94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117</v>
      </c>
      <c r="DW79" t="s">
        <v>117</v>
      </c>
      <c r="DX79">
        <v>1</v>
      </c>
      <c r="EE79">
        <v>20678683</v>
      </c>
      <c r="EF79">
        <v>2</v>
      </c>
      <c r="EG79" t="s">
        <v>20</v>
      </c>
      <c r="EH79">
        <v>0</v>
      </c>
      <c r="EI79" t="s">
        <v>3</v>
      </c>
      <c r="EJ79">
        <v>1</v>
      </c>
      <c r="EK79">
        <v>16001</v>
      </c>
      <c r="EL79" t="s">
        <v>128</v>
      </c>
      <c r="EM79" t="s">
        <v>129</v>
      </c>
      <c r="EO79" t="s">
        <v>3</v>
      </c>
      <c r="EQ79">
        <v>0</v>
      </c>
      <c r="ER79">
        <v>61.76</v>
      </c>
      <c r="ES79">
        <v>61.76</v>
      </c>
      <c r="ET79">
        <v>0</v>
      </c>
      <c r="EU79">
        <v>0</v>
      </c>
      <c r="EV79">
        <v>0</v>
      </c>
      <c r="EW79">
        <v>0</v>
      </c>
      <c r="EX79">
        <v>0</v>
      </c>
      <c r="EZ79">
        <v>0</v>
      </c>
      <c r="FQ79">
        <v>0</v>
      </c>
      <c r="FR79">
        <f t="shared" si="87"/>
        <v>0</v>
      </c>
      <c r="FS79">
        <v>0</v>
      </c>
      <c r="FV79" t="s">
        <v>23</v>
      </c>
      <c r="FW79" t="s">
        <v>24</v>
      </c>
      <c r="FX79">
        <v>128</v>
      </c>
      <c r="FY79">
        <v>83</v>
      </c>
      <c r="GA79" t="s">
        <v>3</v>
      </c>
      <c r="GG79">
        <v>2</v>
      </c>
      <c r="GH79">
        <v>1</v>
      </c>
      <c r="GI79">
        <v>-2</v>
      </c>
      <c r="GJ79">
        <v>0</v>
      </c>
      <c r="GK79">
        <f>ROUND(R79*(R12)/100,2)</f>
        <v>0</v>
      </c>
      <c r="GL79">
        <f t="shared" si="88"/>
        <v>0</v>
      </c>
      <c r="GM79">
        <f t="shared" si="89"/>
        <v>1235.2</v>
      </c>
      <c r="GN79">
        <f t="shared" si="90"/>
        <v>1235.2</v>
      </c>
      <c r="GO79">
        <f t="shared" si="91"/>
        <v>0</v>
      </c>
      <c r="GP79">
        <f t="shared" si="92"/>
        <v>0</v>
      </c>
      <c r="GR79">
        <v>0</v>
      </c>
    </row>
    <row r="80" spans="1:200">
      <c r="A80">
        <v>18</v>
      </c>
      <c r="B80">
        <v>1</v>
      </c>
      <c r="C80">
        <v>118</v>
      </c>
      <c r="E80" t="s">
        <v>161</v>
      </c>
      <c r="F80" t="s">
        <v>139</v>
      </c>
      <c r="G80" t="s">
        <v>140</v>
      </c>
      <c r="H80" t="s">
        <v>34</v>
      </c>
      <c r="I80">
        <f>I78*J80</f>
        <v>0.23599999999999999</v>
      </c>
      <c r="J80">
        <v>1.18</v>
      </c>
      <c r="O80">
        <f t="shared" si="58"/>
        <v>2265.6</v>
      </c>
      <c r="P80">
        <f t="shared" si="59"/>
        <v>2265.6</v>
      </c>
      <c r="Q80">
        <f t="shared" si="60"/>
        <v>0</v>
      </c>
      <c r="R80">
        <f t="shared" si="61"/>
        <v>0</v>
      </c>
      <c r="S80">
        <f t="shared" si="62"/>
        <v>0</v>
      </c>
      <c r="T80">
        <f t="shared" si="63"/>
        <v>0</v>
      </c>
      <c r="U80">
        <f t="shared" si="64"/>
        <v>0</v>
      </c>
      <c r="V80">
        <f t="shared" si="65"/>
        <v>0</v>
      </c>
      <c r="W80">
        <f t="shared" si="66"/>
        <v>6.01</v>
      </c>
      <c r="X80">
        <f t="shared" si="67"/>
        <v>0</v>
      </c>
      <c r="Y80">
        <f t="shared" si="68"/>
        <v>0</v>
      </c>
      <c r="AA80">
        <v>22723180</v>
      </c>
      <c r="AB80">
        <f t="shared" si="69"/>
        <v>9600</v>
      </c>
      <c r="AC80">
        <f t="shared" si="70"/>
        <v>9600</v>
      </c>
      <c r="AD80">
        <f t="shared" si="71"/>
        <v>0</v>
      </c>
      <c r="AE80">
        <f t="shared" si="72"/>
        <v>0</v>
      </c>
      <c r="AF80">
        <f t="shared" si="73"/>
        <v>0</v>
      </c>
      <c r="AG80">
        <f t="shared" si="74"/>
        <v>0</v>
      </c>
      <c r="AH80">
        <f t="shared" si="75"/>
        <v>0</v>
      </c>
      <c r="AI80">
        <f t="shared" si="76"/>
        <v>0</v>
      </c>
      <c r="AJ80">
        <f t="shared" si="77"/>
        <v>25.47</v>
      </c>
      <c r="AK80">
        <v>9600</v>
      </c>
      <c r="AL80">
        <v>9600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25.47</v>
      </c>
      <c r="AT80">
        <v>109</v>
      </c>
      <c r="AU80">
        <v>66</v>
      </c>
      <c r="AV80">
        <v>1</v>
      </c>
      <c r="AW80">
        <v>1</v>
      </c>
      <c r="AZ80">
        <v>1</v>
      </c>
      <c r="BA80">
        <v>1</v>
      </c>
      <c r="BB80">
        <v>1</v>
      </c>
      <c r="BC80">
        <v>1</v>
      </c>
      <c r="BD80" t="s">
        <v>3</v>
      </c>
      <c r="BE80" t="s">
        <v>3</v>
      </c>
      <c r="BF80" t="s">
        <v>3</v>
      </c>
      <c r="BG80" t="s">
        <v>3</v>
      </c>
      <c r="BH80">
        <v>3</v>
      </c>
      <c r="BI80">
        <v>1</v>
      </c>
      <c r="BJ80" t="s">
        <v>141</v>
      </c>
      <c r="BM80">
        <v>9001</v>
      </c>
      <c r="BN80">
        <v>0</v>
      </c>
      <c r="BO80" t="s">
        <v>3</v>
      </c>
      <c r="BP80">
        <v>0</v>
      </c>
      <c r="BQ80">
        <v>2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128</v>
      </c>
      <c r="CA80">
        <v>83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78"/>
        <v>2265.6</v>
      </c>
      <c r="CQ80">
        <f t="shared" si="79"/>
        <v>9600</v>
      </c>
      <c r="CR80">
        <f t="shared" si="80"/>
        <v>0</v>
      </c>
      <c r="CS80">
        <f t="shared" si="81"/>
        <v>0</v>
      </c>
      <c r="CT80">
        <f t="shared" si="82"/>
        <v>0</v>
      </c>
      <c r="CU80">
        <f t="shared" si="83"/>
        <v>0</v>
      </c>
      <c r="CV80">
        <f t="shared" si="84"/>
        <v>0</v>
      </c>
      <c r="CW80">
        <f t="shared" si="85"/>
        <v>0</v>
      </c>
      <c r="CX80">
        <f t="shared" si="86"/>
        <v>25.47</v>
      </c>
      <c r="CY80">
        <f t="shared" si="93"/>
        <v>0</v>
      </c>
      <c r="CZ80">
        <f t="shared" si="94"/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1009</v>
      </c>
      <c r="DV80" t="s">
        <v>34</v>
      </c>
      <c r="DW80" t="s">
        <v>34</v>
      </c>
      <c r="DX80">
        <v>1000</v>
      </c>
      <c r="EE80">
        <v>20678655</v>
      </c>
      <c r="EF80">
        <v>2</v>
      </c>
      <c r="EG80" t="s">
        <v>20</v>
      </c>
      <c r="EH80">
        <v>0</v>
      </c>
      <c r="EI80" t="s">
        <v>3</v>
      </c>
      <c r="EJ80">
        <v>1</v>
      </c>
      <c r="EK80">
        <v>9001</v>
      </c>
      <c r="EL80" t="s">
        <v>142</v>
      </c>
      <c r="EM80" t="s">
        <v>143</v>
      </c>
      <c r="EO80" t="s">
        <v>3</v>
      </c>
      <c r="EQ80">
        <v>0</v>
      </c>
      <c r="ER80">
        <v>9600</v>
      </c>
      <c r="ES80">
        <v>9600</v>
      </c>
      <c r="ET80">
        <v>0</v>
      </c>
      <c r="EU80">
        <v>0</v>
      </c>
      <c r="EV80">
        <v>0</v>
      </c>
      <c r="EW80">
        <v>0</v>
      </c>
      <c r="EX80">
        <v>0</v>
      </c>
      <c r="EZ80">
        <v>0</v>
      </c>
      <c r="FQ80">
        <v>0</v>
      </c>
      <c r="FR80">
        <f t="shared" si="87"/>
        <v>0</v>
      </c>
      <c r="FS80">
        <v>0</v>
      </c>
      <c r="FV80" t="s">
        <v>23</v>
      </c>
      <c r="FW80" t="s">
        <v>24</v>
      </c>
      <c r="FX80">
        <v>128</v>
      </c>
      <c r="FY80">
        <v>83</v>
      </c>
      <c r="GA80" t="s">
        <v>3</v>
      </c>
      <c r="GG80">
        <v>2</v>
      </c>
      <c r="GH80">
        <v>1</v>
      </c>
      <c r="GI80">
        <v>-2</v>
      </c>
      <c r="GJ80">
        <v>0</v>
      </c>
      <c r="GK80">
        <f>ROUND(R80*(R12)/100,2)</f>
        <v>0</v>
      </c>
      <c r="GL80">
        <f t="shared" si="88"/>
        <v>0</v>
      </c>
      <c r="GM80">
        <f t="shared" si="89"/>
        <v>2265.6</v>
      </c>
      <c r="GN80">
        <f t="shared" si="90"/>
        <v>2265.6</v>
      </c>
      <c r="GO80">
        <f t="shared" si="91"/>
        <v>0</v>
      </c>
      <c r="GP80">
        <f t="shared" si="92"/>
        <v>0</v>
      </c>
      <c r="GR80">
        <v>0</v>
      </c>
    </row>
    <row r="81" spans="1:200">
      <c r="A81">
        <v>17</v>
      </c>
      <c r="B81">
        <v>1</v>
      </c>
      <c r="C81">
        <f>ROW(SmtRes!A129)</f>
        <v>129</v>
      </c>
      <c r="D81">
        <f>ROW(EtalonRes!A122)</f>
        <v>122</v>
      </c>
      <c r="E81" t="s">
        <v>162</v>
      </c>
      <c r="F81" t="s">
        <v>163</v>
      </c>
      <c r="G81" t="s">
        <v>164</v>
      </c>
      <c r="H81" t="s">
        <v>126</v>
      </c>
      <c r="I81">
        <v>0.64</v>
      </c>
      <c r="J81">
        <v>0</v>
      </c>
      <c r="O81">
        <f t="shared" si="58"/>
        <v>72.92</v>
      </c>
      <c r="P81">
        <f t="shared" si="59"/>
        <v>7.11</v>
      </c>
      <c r="Q81">
        <f t="shared" si="60"/>
        <v>28.49</v>
      </c>
      <c r="R81">
        <f t="shared" si="61"/>
        <v>0</v>
      </c>
      <c r="S81">
        <f t="shared" si="62"/>
        <v>37.32</v>
      </c>
      <c r="T81">
        <f t="shared" si="63"/>
        <v>0</v>
      </c>
      <c r="U81">
        <f t="shared" si="64"/>
        <v>3.2063999999999999</v>
      </c>
      <c r="V81">
        <f t="shared" si="65"/>
        <v>0</v>
      </c>
      <c r="W81">
        <f t="shared" si="66"/>
        <v>0</v>
      </c>
      <c r="X81">
        <f t="shared" si="67"/>
        <v>40.68</v>
      </c>
      <c r="Y81">
        <f t="shared" si="68"/>
        <v>24.63</v>
      </c>
      <c r="AA81">
        <v>22723180</v>
      </c>
      <c r="AB81">
        <f t="shared" si="69"/>
        <v>113.94</v>
      </c>
      <c r="AC81">
        <f t="shared" si="70"/>
        <v>11.11</v>
      </c>
      <c r="AD81">
        <f t="shared" si="71"/>
        <v>44.51</v>
      </c>
      <c r="AE81">
        <f t="shared" si="72"/>
        <v>0</v>
      </c>
      <c r="AF81">
        <f t="shared" si="73"/>
        <v>58.32</v>
      </c>
      <c r="AG81">
        <f t="shared" si="74"/>
        <v>0</v>
      </c>
      <c r="AH81">
        <f t="shared" si="75"/>
        <v>5.01</v>
      </c>
      <c r="AI81">
        <f t="shared" si="76"/>
        <v>0</v>
      </c>
      <c r="AJ81">
        <f t="shared" si="77"/>
        <v>0</v>
      </c>
      <c r="AK81">
        <v>113.94</v>
      </c>
      <c r="AL81">
        <v>11.11</v>
      </c>
      <c r="AM81">
        <v>44.51</v>
      </c>
      <c r="AN81">
        <v>0</v>
      </c>
      <c r="AO81">
        <v>58.32</v>
      </c>
      <c r="AP81">
        <v>0</v>
      </c>
      <c r="AQ81">
        <v>5.01</v>
      </c>
      <c r="AR81">
        <v>0</v>
      </c>
      <c r="AS81">
        <v>0</v>
      </c>
      <c r="AT81">
        <v>109</v>
      </c>
      <c r="AU81">
        <v>66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1</v>
      </c>
      <c r="BJ81" t="s">
        <v>165</v>
      </c>
      <c r="BM81">
        <v>16001</v>
      </c>
      <c r="BN81">
        <v>0</v>
      </c>
      <c r="BO81" t="s">
        <v>3</v>
      </c>
      <c r="BP81">
        <v>0</v>
      </c>
      <c r="BQ81">
        <v>2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128</v>
      </c>
      <c r="CA81">
        <v>83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8"/>
        <v>72.92</v>
      </c>
      <c r="CQ81">
        <f t="shared" si="79"/>
        <v>11.11</v>
      </c>
      <c r="CR81">
        <f t="shared" si="80"/>
        <v>44.51</v>
      </c>
      <c r="CS81">
        <f t="shared" si="81"/>
        <v>0</v>
      </c>
      <c r="CT81">
        <f t="shared" si="82"/>
        <v>58.32</v>
      </c>
      <c r="CU81">
        <f t="shared" si="83"/>
        <v>0</v>
      </c>
      <c r="CV81">
        <f t="shared" si="84"/>
        <v>5.01</v>
      </c>
      <c r="CW81">
        <f t="shared" si="85"/>
        <v>0</v>
      </c>
      <c r="CX81">
        <f t="shared" si="86"/>
        <v>0</v>
      </c>
      <c r="CY81">
        <f t="shared" si="93"/>
        <v>40.678800000000003</v>
      </c>
      <c r="CZ81">
        <f t="shared" si="94"/>
        <v>24.6312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1013</v>
      </c>
      <c r="DV81" t="s">
        <v>126</v>
      </c>
      <c r="DW81" t="s">
        <v>126</v>
      </c>
      <c r="DX81">
        <v>1</v>
      </c>
      <c r="EE81">
        <v>20678683</v>
      </c>
      <c r="EF81">
        <v>2</v>
      </c>
      <c r="EG81" t="s">
        <v>20</v>
      </c>
      <c r="EH81">
        <v>0</v>
      </c>
      <c r="EI81" t="s">
        <v>3</v>
      </c>
      <c r="EJ81">
        <v>1</v>
      </c>
      <c r="EK81">
        <v>16001</v>
      </c>
      <c r="EL81" t="s">
        <v>128</v>
      </c>
      <c r="EM81" t="s">
        <v>129</v>
      </c>
      <c r="EO81" t="s">
        <v>3</v>
      </c>
      <c r="EQ81">
        <v>0</v>
      </c>
      <c r="ER81">
        <v>113.94</v>
      </c>
      <c r="ES81">
        <v>11.11</v>
      </c>
      <c r="ET81">
        <v>44.51</v>
      </c>
      <c r="EU81">
        <v>0</v>
      </c>
      <c r="EV81">
        <v>58.32</v>
      </c>
      <c r="EW81">
        <v>5.01</v>
      </c>
      <c r="EX81">
        <v>0</v>
      </c>
      <c r="EY81">
        <v>0</v>
      </c>
      <c r="EZ81">
        <v>0</v>
      </c>
      <c r="FQ81">
        <v>0</v>
      </c>
      <c r="FR81">
        <f t="shared" si="87"/>
        <v>0</v>
      </c>
      <c r="FS81">
        <v>0</v>
      </c>
      <c r="FV81" t="s">
        <v>23</v>
      </c>
      <c r="FW81" t="s">
        <v>24</v>
      </c>
      <c r="FX81">
        <v>128</v>
      </c>
      <c r="FY81">
        <v>83</v>
      </c>
      <c r="GA81" t="s">
        <v>3</v>
      </c>
      <c r="GG81">
        <v>2</v>
      </c>
      <c r="GH81">
        <v>1</v>
      </c>
      <c r="GI81">
        <v>-2</v>
      </c>
      <c r="GJ81">
        <v>0</v>
      </c>
      <c r="GK81">
        <f>ROUND(R81*(R12)/100,2)</f>
        <v>0</v>
      </c>
      <c r="GL81">
        <f t="shared" si="88"/>
        <v>0</v>
      </c>
      <c r="GM81">
        <f t="shared" si="89"/>
        <v>138.22999999999999</v>
      </c>
      <c r="GN81">
        <f t="shared" si="90"/>
        <v>138.22999999999999</v>
      </c>
      <c r="GO81">
        <f t="shared" si="91"/>
        <v>0</v>
      </c>
      <c r="GP81">
        <f t="shared" si="92"/>
        <v>0</v>
      </c>
      <c r="GR81">
        <v>0</v>
      </c>
    </row>
    <row r="82" spans="1:200">
      <c r="A82">
        <v>17</v>
      </c>
      <c r="B82">
        <v>1</v>
      </c>
      <c r="C82">
        <f>ROW(SmtRes!A145)</f>
        <v>145</v>
      </c>
      <c r="D82">
        <f>ROW(EtalonRes!A137)</f>
        <v>137</v>
      </c>
      <c r="E82" t="s">
        <v>166</v>
      </c>
      <c r="F82" t="s">
        <v>167</v>
      </c>
      <c r="G82" t="s">
        <v>168</v>
      </c>
      <c r="H82" t="s">
        <v>126</v>
      </c>
      <c r="I82">
        <v>0.1</v>
      </c>
      <c r="J82">
        <v>0</v>
      </c>
      <c r="O82">
        <f t="shared" si="58"/>
        <v>1183.17</v>
      </c>
      <c r="P82">
        <f t="shared" si="59"/>
        <v>1046.52</v>
      </c>
      <c r="Q82">
        <f t="shared" si="60"/>
        <v>26.87</v>
      </c>
      <c r="R82">
        <f t="shared" si="61"/>
        <v>0.88</v>
      </c>
      <c r="S82">
        <f t="shared" si="62"/>
        <v>109.78</v>
      </c>
      <c r="T82">
        <f t="shared" si="63"/>
        <v>0</v>
      </c>
      <c r="U82">
        <f t="shared" si="64"/>
        <v>11.544</v>
      </c>
      <c r="V82">
        <f t="shared" si="65"/>
        <v>6.5000000000000002E-2</v>
      </c>
      <c r="W82">
        <f t="shared" si="66"/>
        <v>0</v>
      </c>
      <c r="X82">
        <f t="shared" si="67"/>
        <v>120.62</v>
      </c>
      <c r="Y82">
        <f t="shared" si="68"/>
        <v>73.040000000000006</v>
      </c>
      <c r="AA82">
        <v>22723180</v>
      </c>
      <c r="AB82">
        <f t="shared" si="69"/>
        <v>11831.74</v>
      </c>
      <c r="AC82">
        <f t="shared" si="70"/>
        <v>10465.18</v>
      </c>
      <c r="AD82">
        <f t="shared" si="71"/>
        <v>268.73</v>
      </c>
      <c r="AE82">
        <f t="shared" si="72"/>
        <v>8.7799999999999994</v>
      </c>
      <c r="AF82">
        <f t="shared" si="73"/>
        <v>1097.83</v>
      </c>
      <c r="AG82">
        <f t="shared" si="74"/>
        <v>0</v>
      </c>
      <c r="AH82">
        <f t="shared" si="75"/>
        <v>115.44</v>
      </c>
      <c r="AI82">
        <f t="shared" si="76"/>
        <v>0.65</v>
      </c>
      <c r="AJ82">
        <f t="shared" si="77"/>
        <v>0</v>
      </c>
      <c r="AK82">
        <v>11831.74</v>
      </c>
      <c r="AL82">
        <v>10465.18</v>
      </c>
      <c r="AM82">
        <v>268.73</v>
      </c>
      <c r="AN82">
        <v>8.7799999999999994</v>
      </c>
      <c r="AO82">
        <v>1097.83</v>
      </c>
      <c r="AP82">
        <v>0</v>
      </c>
      <c r="AQ82">
        <v>115.44</v>
      </c>
      <c r="AR82">
        <v>0.65</v>
      </c>
      <c r="AS82">
        <v>0</v>
      </c>
      <c r="AT82">
        <v>109</v>
      </c>
      <c r="AU82">
        <v>66</v>
      </c>
      <c r="AV82">
        <v>1</v>
      </c>
      <c r="AW82">
        <v>1</v>
      </c>
      <c r="AZ82">
        <v>1</v>
      </c>
      <c r="BA82">
        <v>1</v>
      </c>
      <c r="BB82">
        <v>1</v>
      </c>
      <c r="BC82">
        <v>1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169</v>
      </c>
      <c r="BM82">
        <v>16001</v>
      </c>
      <c r="BN82">
        <v>0</v>
      </c>
      <c r="BO82" t="s">
        <v>3</v>
      </c>
      <c r="BP82">
        <v>0</v>
      </c>
      <c r="BQ82">
        <v>2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128</v>
      </c>
      <c r="CA82">
        <v>83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78"/>
        <v>1183.1699999999998</v>
      </c>
      <c r="CQ82">
        <f t="shared" si="79"/>
        <v>10465.18</v>
      </c>
      <c r="CR82">
        <f t="shared" si="80"/>
        <v>268.73</v>
      </c>
      <c r="CS82">
        <f t="shared" si="81"/>
        <v>8.7799999999999994</v>
      </c>
      <c r="CT82">
        <f t="shared" si="82"/>
        <v>1097.83</v>
      </c>
      <c r="CU82">
        <f t="shared" si="83"/>
        <v>0</v>
      </c>
      <c r="CV82">
        <f t="shared" si="84"/>
        <v>115.44</v>
      </c>
      <c r="CW82">
        <f t="shared" si="85"/>
        <v>0.65</v>
      </c>
      <c r="CX82">
        <f t="shared" si="86"/>
        <v>0</v>
      </c>
      <c r="CY82">
        <f t="shared" si="93"/>
        <v>120.6194</v>
      </c>
      <c r="CZ82">
        <f t="shared" si="94"/>
        <v>73.035599999999988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1013</v>
      </c>
      <c r="DV82" t="s">
        <v>126</v>
      </c>
      <c r="DW82" t="s">
        <v>126</v>
      </c>
      <c r="DX82">
        <v>1</v>
      </c>
      <c r="EE82">
        <v>20678683</v>
      </c>
      <c r="EF82">
        <v>2</v>
      </c>
      <c r="EG82" t="s">
        <v>20</v>
      </c>
      <c r="EH82">
        <v>0</v>
      </c>
      <c r="EI82" t="s">
        <v>3</v>
      </c>
      <c r="EJ82">
        <v>1</v>
      </c>
      <c r="EK82">
        <v>16001</v>
      </c>
      <c r="EL82" t="s">
        <v>128</v>
      </c>
      <c r="EM82" t="s">
        <v>129</v>
      </c>
      <c r="EO82" t="s">
        <v>3</v>
      </c>
      <c r="EQ82">
        <v>0</v>
      </c>
      <c r="ER82">
        <v>11831.74</v>
      </c>
      <c r="ES82">
        <v>10465.18</v>
      </c>
      <c r="ET82">
        <v>268.73</v>
      </c>
      <c r="EU82">
        <v>8.7799999999999994</v>
      </c>
      <c r="EV82">
        <v>1097.83</v>
      </c>
      <c r="EW82">
        <v>115.44</v>
      </c>
      <c r="EX82">
        <v>0.65</v>
      </c>
      <c r="EY82">
        <v>0</v>
      </c>
      <c r="EZ82">
        <v>0</v>
      </c>
      <c r="FQ82">
        <v>0</v>
      </c>
      <c r="FR82">
        <f t="shared" si="87"/>
        <v>0</v>
      </c>
      <c r="FS82">
        <v>0</v>
      </c>
      <c r="FV82" t="s">
        <v>23</v>
      </c>
      <c r="FW82" t="s">
        <v>24</v>
      </c>
      <c r="FX82">
        <v>128</v>
      </c>
      <c r="FY82">
        <v>83</v>
      </c>
      <c r="GA82" t="s">
        <v>3</v>
      </c>
      <c r="GG82">
        <v>2</v>
      </c>
      <c r="GH82">
        <v>1</v>
      </c>
      <c r="GI82">
        <v>-2</v>
      </c>
      <c r="GJ82">
        <v>0</v>
      </c>
      <c r="GK82">
        <f>ROUND(R82*(R12)/100,2)</f>
        <v>0</v>
      </c>
      <c r="GL82">
        <f t="shared" si="88"/>
        <v>0</v>
      </c>
      <c r="GM82">
        <f t="shared" si="89"/>
        <v>1376.83</v>
      </c>
      <c r="GN82">
        <f t="shared" si="90"/>
        <v>1376.83</v>
      </c>
      <c r="GO82">
        <f t="shared" si="91"/>
        <v>0</v>
      </c>
      <c r="GP82">
        <f t="shared" si="92"/>
        <v>0</v>
      </c>
      <c r="GR82">
        <v>0</v>
      </c>
    </row>
    <row r="83" spans="1:200">
      <c r="A83">
        <v>18</v>
      </c>
      <c r="B83">
        <v>1</v>
      </c>
      <c r="C83">
        <v>141</v>
      </c>
      <c r="E83" t="s">
        <v>170</v>
      </c>
      <c r="F83" t="s">
        <v>171</v>
      </c>
      <c r="G83" t="s">
        <v>172</v>
      </c>
      <c r="H83" t="s">
        <v>117</v>
      </c>
      <c r="I83">
        <f>I82*J83</f>
        <v>10</v>
      </c>
      <c r="J83">
        <v>100</v>
      </c>
      <c r="O83">
        <f t="shared" si="58"/>
        <v>793.6</v>
      </c>
      <c r="P83">
        <f t="shared" si="59"/>
        <v>793.6</v>
      </c>
      <c r="Q83">
        <f t="shared" si="60"/>
        <v>0</v>
      </c>
      <c r="R83">
        <f t="shared" si="61"/>
        <v>0</v>
      </c>
      <c r="S83">
        <f t="shared" si="62"/>
        <v>0</v>
      </c>
      <c r="T83">
        <f t="shared" si="63"/>
        <v>0</v>
      </c>
      <c r="U83">
        <f t="shared" si="64"/>
        <v>0</v>
      </c>
      <c r="V83">
        <f t="shared" si="65"/>
        <v>0</v>
      </c>
      <c r="W83">
        <f t="shared" si="66"/>
        <v>1.6</v>
      </c>
      <c r="X83">
        <f t="shared" si="67"/>
        <v>0</v>
      </c>
      <c r="Y83">
        <f t="shared" si="68"/>
        <v>0</v>
      </c>
      <c r="AA83">
        <v>22723180</v>
      </c>
      <c r="AB83">
        <f t="shared" si="69"/>
        <v>79.36</v>
      </c>
      <c r="AC83">
        <f t="shared" si="70"/>
        <v>79.36</v>
      </c>
      <c r="AD83">
        <f t="shared" si="71"/>
        <v>0</v>
      </c>
      <c r="AE83">
        <f t="shared" si="72"/>
        <v>0</v>
      </c>
      <c r="AF83">
        <f t="shared" si="73"/>
        <v>0</v>
      </c>
      <c r="AG83">
        <f t="shared" si="74"/>
        <v>0</v>
      </c>
      <c r="AH83">
        <f t="shared" si="75"/>
        <v>0</v>
      </c>
      <c r="AI83">
        <f t="shared" si="76"/>
        <v>0</v>
      </c>
      <c r="AJ83">
        <f t="shared" si="77"/>
        <v>0.16</v>
      </c>
      <c r="AK83">
        <v>79.36</v>
      </c>
      <c r="AL83">
        <v>79.36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0.16</v>
      </c>
      <c r="AT83">
        <v>109</v>
      </c>
      <c r="AU83">
        <v>66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173</v>
      </c>
      <c r="BM83">
        <v>16001</v>
      </c>
      <c r="BN83">
        <v>0</v>
      </c>
      <c r="BO83" t="s">
        <v>3</v>
      </c>
      <c r="BP83">
        <v>0</v>
      </c>
      <c r="BQ83">
        <v>2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128</v>
      </c>
      <c r="CA83">
        <v>83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78"/>
        <v>793.6</v>
      </c>
      <c r="CQ83">
        <f t="shared" si="79"/>
        <v>79.36</v>
      </c>
      <c r="CR83">
        <f t="shared" si="80"/>
        <v>0</v>
      </c>
      <c r="CS83">
        <f t="shared" si="81"/>
        <v>0</v>
      </c>
      <c r="CT83">
        <f t="shared" si="82"/>
        <v>0</v>
      </c>
      <c r="CU83">
        <f t="shared" si="83"/>
        <v>0</v>
      </c>
      <c r="CV83">
        <f t="shared" si="84"/>
        <v>0</v>
      </c>
      <c r="CW83">
        <f t="shared" si="85"/>
        <v>0</v>
      </c>
      <c r="CX83">
        <f t="shared" si="86"/>
        <v>0.16</v>
      </c>
      <c r="CY83">
        <f t="shared" si="93"/>
        <v>0</v>
      </c>
      <c r="CZ83">
        <f t="shared" si="94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117</v>
      </c>
      <c r="DW83" t="s">
        <v>117</v>
      </c>
      <c r="DX83">
        <v>1</v>
      </c>
      <c r="EE83">
        <v>20678683</v>
      </c>
      <c r="EF83">
        <v>2</v>
      </c>
      <c r="EG83" t="s">
        <v>20</v>
      </c>
      <c r="EH83">
        <v>0</v>
      </c>
      <c r="EI83" t="s">
        <v>3</v>
      </c>
      <c r="EJ83">
        <v>1</v>
      </c>
      <c r="EK83">
        <v>16001</v>
      </c>
      <c r="EL83" t="s">
        <v>128</v>
      </c>
      <c r="EM83" t="s">
        <v>129</v>
      </c>
      <c r="EO83" t="s">
        <v>3</v>
      </c>
      <c r="EQ83">
        <v>0</v>
      </c>
      <c r="ER83">
        <v>79.36</v>
      </c>
      <c r="ES83">
        <v>79.36</v>
      </c>
      <c r="ET83">
        <v>0</v>
      </c>
      <c r="EU83">
        <v>0</v>
      </c>
      <c r="EV83">
        <v>0</v>
      </c>
      <c r="EW83">
        <v>0</v>
      </c>
      <c r="EX83">
        <v>0</v>
      </c>
      <c r="EZ83">
        <v>0</v>
      </c>
      <c r="FQ83">
        <v>0</v>
      </c>
      <c r="FR83">
        <f t="shared" si="87"/>
        <v>0</v>
      </c>
      <c r="FS83">
        <v>0</v>
      </c>
      <c r="FV83" t="s">
        <v>23</v>
      </c>
      <c r="FW83" t="s">
        <v>24</v>
      </c>
      <c r="FX83">
        <v>128</v>
      </c>
      <c r="FY83">
        <v>83</v>
      </c>
      <c r="GA83" t="s">
        <v>3</v>
      </c>
      <c r="GG83">
        <v>2</v>
      </c>
      <c r="GH83">
        <v>1</v>
      </c>
      <c r="GI83">
        <v>-2</v>
      </c>
      <c r="GJ83">
        <v>0</v>
      </c>
      <c r="GK83">
        <f>ROUND(R83*(R12)/100,2)</f>
        <v>0</v>
      </c>
      <c r="GL83">
        <f t="shared" si="88"/>
        <v>0</v>
      </c>
      <c r="GM83">
        <f t="shared" si="89"/>
        <v>793.6</v>
      </c>
      <c r="GN83">
        <f t="shared" si="90"/>
        <v>793.6</v>
      </c>
      <c r="GO83">
        <f t="shared" si="91"/>
        <v>0</v>
      </c>
      <c r="GP83">
        <f t="shared" si="92"/>
        <v>0</v>
      </c>
      <c r="GR83">
        <v>0</v>
      </c>
    </row>
    <row r="84" spans="1:200">
      <c r="A84">
        <v>18</v>
      </c>
      <c r="B84">
        <v>1</v>
      </c>
      <c r="C84">
        <v>140</v>
      </c>
      <c r="E84" t="s">
        <v>174</v>
      </c>
      <c r="F84" t="s">
        <v>139</v>
      </c>
      <c r="G84" t="s">
        <v>140</v>
      </c>
      <c r="H84" t="s">
        <v>34</v>
      </c>
      <c r="I84">
        <f>I82*J84</f>
        <v>0.11799999999999999</v>
      </c>
      <c r="J84">
        <v>1.18</v>
      </c>
      <c r="O84">
        <f t="shared" si="58"/>
        <v>1132.8</v>
      </c>
      <c r="P84">
        <f t="shared" si="59"/>
        <v>1132.8</v>
      </c>
      <c r="Q84">
        <f t="shared" si="60"/>
        <v>0</v>
      </c>
      <c r="R84">
        <f t="shared" si="61"/>
        <v>0</v>
      </c>
      <c r="S84">
        <f t="shared" si="62"/>
        <v>0</v>
      </c>
      <c r="T84">
        <f t="shared" si="63"/>
        <v>0</v>
      </c>
      <c r="U84">
        <f t="shared" si="64"/>
        <v>0</v>
      </c>
      <c r="V84">
        <f t="shared" si="65"/>
        <v>0</v>
      </c>
      <c r="W84">
        <f t="shared" si="66"/>
        <v>3.01</v>
      </c>
      <c r="X84">
        <f t="shared" si="67"/>
        <v>0</v>
      </c>
      <c r="Y84">
        <f t="shared" si="68"/>
        <v>0</v>
      </c>
      <c r="AA84">
        <v>22723180</v>
      </c>
      <c r="AB84">
        <f t="shared" si="69"/>
        <v>9600</v>
      </c>
      <c r="AC84">
        <f t="shared" si="70"/>
        <v>9600</v>
      </c>
      <c r="AD84">
        <f t="shared" si="71"/>
        <v>0</v>
      </c>
      <c r="AE84">
        <f t="shared" si="72"/>
        <v>0</v>
      </c>
      <c r="AF84">
        <f t="shared" si="73"/>
        <v>0</v>
      </c>
      <c r="AG84">
        <f t="shared" si="74"/>
        <v>0</v>
      </c>
      <c r="AH84">
        <f t="shared" si="75"/>
        <v>0</v>
      </c>
      <c r="AI84">
        <f t="shared" si="76"/>
        <v>0</v>
      </c>
      <c r="AJ84">
        <f t="shared" si="77"/>
        <v>25.47</v>
      </c>
      <c r="AK84">
        <v>9600</v>
      </c>
      <c r="AL84">
        <v>9600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25.47</v>
      </c>
      <c r="AT84">
        <v>109</v>
      </c>
      <c r="AU84">
        <v>66</v>
      </c>
      <c r="AV84">
        <v>1</v>
      </c>
      <c r="AW84">
        <v>1</v>
      </c>
      <c r="AZ84">
        <v>1</v>
      </c>
      <c r="BA84">
        <v>1</v>
      </c>
      <c r="BB84">
        <v>1</v>
      </c>
      <c r="BC84">
        <v>1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141</v>
      </c>
      <c r="BM84">
        <v>9001</v>
      </c>
      <c r="BN84">
        <v>0</v>
      </c>
      <c r="BO84" t="s">
        <v>3</v>
      </c>
      <c r="BP84">
        <v>0</v>
      </c>
      <c r="BQ84">
        <v>2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128</v>
      </c>
      <c r="CA84">
        <v>83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78"/>
        <v>1132.8</v>
      </c>
      <c r="CQ84">
        <f t="shared" si="79"/>
        <v>9600</v>
      </c>
      <c r="CR84">
        <f t="shared" si="80"/>
        <v>0</v>
      </c>
      <c r="CS84">
        <f t="shared" si="81"/>
        <v>0</v>
      </c>
      <c r="CT84">
        <f t="shared" si="82"/>
        <v>0</v>
      </c>
      <c r="CU84">
        <f t="shared" si="83"/>
        <v>0</v>
      </c>
      <c r="CV84">
        <f t="shared" si="84"/>
        <v>0</v>
      </c>
      <c r="CW84">
        <f t="shared" si="85"/>
        <v>0</v>
      </c>
      <c r="CX84">
        <f t="shared" si="86"/>
        <v>25.47</v>
      </c>
      <c r="CY84">
        <f t="shared" si="93"/>
        <v>0</v>
      </c>
      <c r="CZ84">
        <f t="shared" si="94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34</v>
      </c>
      <c r="DW84" t="s">
        <v>34</v>
      </c>
      <c r="DX84">
        <v>1000</v>
      </c>
      <c r="EE84">
        <v>20678655</v>
      </c>
      <c r="EF84">
        <v>2</v>
      </c>
      <c r="EG84" t="s">
        <v>20</v>
      </c>
      <c r="EH84">
        <v>0</v>
      </c>
      <c r="EI84" t="s">
        <v>3</v>
      </c>
      <c r="EJ84">
        <v>1</v>
      </c>
      <c r="EK84">
        <v>9001</v>
      </c>
      <c r="EL84" t="s">
        <v>142</v>
      </c>
      <c r="EM84" t="s">
        <v>143</v>
      </c>
      <c r="EO84" t="s">
        <v>3</v>
      </c>
      <c r="EQ84">
        <v>0</v>
      </c>
      <c r="ER84">
        <v>9600</v>
      </c>
      <c r="ES84">
        <v>9600</v>
      </c>
      <c r="ET84">
        <v>0</v>
      </c>
      <c r="EU84">
        <v>0</v>
      </c>
      <c r="EV84">
        <v>0</v>
      </c>
      <c r="EW84">
        <v>0</v>
      </c>
      <c r="EX84">
        <v>0</v>
      </c>
      <c r="EZ84">
        <v>0</v>
      </c>
      <c r="FQ84">
        <v>0</v>
      </c>
      <c r="FR84">
        <f t="shared" si="87"/>
        <v>0</v>
      </c>
      <c r="FS84">
        <v>0</v>
      </c>
      <c r="FV84" t="s">
        <v>23</v>
      </c>
      <c r="FW84" t="s">
        <v>24</v>
      </c>
      <c r="FX84">
        <v>128</v>
      </c>
      <c r="FY84">
        <v>83</v>
      </c>
      <c r="GA84" t="s">
        <v>3</v>
      </c>
      <c r="GG84">
        <v>2</v>
      </c>
      <c r="GH84">
        <v>1</v>
      </c>
      <c r="GI84">
        <v>-2</v>
      </c>
      <c r="GJ84">
        <v>0</v>
      </c>
      <c r="GK84">
        <f>ROUND(R84*(R12)/100,2)</f>
        <v>0</v>
      </c>
      <c r="GL84">
        <f t="shared" si="88"/>
        <v>0</v>
      </c>
      <c r="GM84">
        <f t="shared" si="89"/>
        <v>1132.8</v>
      </c>
      <c r="GN84">
        <f t="shared" si="90"/>
        <v>1132.8</v>
      </c>
      <c r="GO84">
        <f t="shared" si="91"/>
        <v>0</v>
      </c>
      <c r="GP84">
        <f t="shared" si="92"/>
        <v>0</v>
      </c>
      <c r="GR84">
        <v>0</v>
      </c>
    </row>
    <row r="85" spans="1:200">
      <c r="A85">
        <v>17</v>
      </c>
      <c r="B85">
        <v>1</v>
      </c>
      <c r="C85">
        <f>ROW(SmtRes!A160)</f>
        <v>160</v>
      </c>
      <c r="D85">
        <f>ROW(EtalonRes!A151)</f>
        <v>151</v>
      </c>
      <c r="E85" t="s">
        <v>175</v>
      </c>
      <c r="F85" t="s">
        <v>176</v>
      </c>
      <c r="G85" t="s">
        <v>177</v>
      </c>
      <c r="H85" t="s">
        <v>126</v>
      </c>
      <c r="I85">
        <v>1.3</v>
      </c>
      <c r="J85">
        <v>0</v>
      </c>
      <c r="O85">
        <f t="shared" si="58"/>
        <v>19256.66</v>
      </c>
      <c r="P85">
        <f t="shared" si="59"/>
        <v>17497.599999999999</v>
      </c>
      <c r="Q85">
        <f t="shared" si="60"/>
        <v>331.88</v>
      </c>
      <c r="R85">
        <f t="shared" si="61"/>
        <v>11.41</v>
      </c>
      <c r="S85">
        <f t="shared" si="62"/>
        <v>1427.18</v>
      </c>
      <c r="T85">
        <f t="shared" si="63"/>
        <v>0</v>
      </c>
      <c r="U85">
        <f t="shared" si="64"/>
        <v>150.072</v>
      </c>
      <c r="V85">
        <f t="shared" si="65"/>
        <v>0.84500000000000008</v>
      </c>
      <c r="W85">
        <f t="shared" si="66"/>
        <v>0</v>
      </c>
      <c r="X85">
        <f t="shared" si="67"/>
        <v>1568.06</v>
      </c>
      <c r="Y85">
        <f t="shared" si="68"/>
        <v>949.47</v>
      </c>
      <c r="AA85">
        <v>22723180</v>
      </c>
      <c r="AB85">
        <f t="shared" si="69"/>
        <v>14812.81</v>
      </c>
      <c r="AC85">
        <f t="shared" si="70"/>
        <v>13459.69</v>
      </c>
      <c r="AD85">
        <f t="shared" si="71"/>
        <v>255.29</v>
      </c>
      <c r="AE85">
        <f t="shared" si="72"/>
        <v>8.7799999999999994</v>
      </c>
      <c r="AF85">
        <f t="shared" si="73"/>
        <v>1097.83</v>
      </c>
      <c r="AG85">
        <f t="shared" si="74"/>
        <v>0</v>
      </c>
      <c r="AH85">
        <f t="shared" si="75"/>
        <v>115.44</v>
      </c>
      <c r="AI85">
        <f t="shared" si="76"/>
        <v>0.65</v>
      </c>
      <c r="AJ85">
        <f t="shared" si="77"/>
        <v>0</v>
      </c>
      <c r="AK85">
        <v>14812.81</v>
      </c>
      <c r="AL85">
        <v>13459.69</v>
      </c>
      <c r="AM85">
        <v>255.29</v>
      </c>
      <c r="AN85">
        <v>8.7799999999999994</v>
      </c>
      <c r="AO85">
        <v>1097.83</v>
      </c>
      <c r="AP85">
        <v>0</v>
      </c>
      <c r="AQ85">
        <v>115.44</v>
      </c>
      <c r="AR85">
        <v>0.65</v>
      </c>
      <c r="AS85">
        <v>0</v>
      </c>
      <c r="AT85">
        <v>109</v>
      </c>
      <c r="AU85">
        <v>66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1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178</v>
      </c>
      <c r="BM85">
        <v>16001</v>
      </c>
      <c r="BN85">
        <v>0</v>
      </c>
      <c r="BO85" t="s">
        <v>3</v>
      </c>
      <c r="BP85">
        <v>0</v>
      </c>
      <c r="BQ85">
        <v>2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128</v>
      </c>
      <c r="CA85">
        <v>83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8"/>
        <v>19256.66</v>
      </c>
      <c r="CQ85">
        <f t="shared" si="79"/>
        <v>13459.69</v>
      </c>
      <c r="CR85">
        <f t="shared" si="80"/>
        <v>255.29</v>
      </c>
      <c r="CS85">
        <f t="shared" si="81"/>
        <v>8.7799999999999994</v>
      </c>
      <c r="CT85">
        <f t="shared" si="82"/>
        <v>1097.83</v>
      </c>
      <c r="CU85">
        <f t="shared" si="83"/>
        <v>0</v>
      </c>
      <c r="CV85">
        <f t="shared" si="84"/>
        <v>115.44</v>
      </c>
      <c r="CW85">
        <f t="shared" si="85"/>
        <v>0.65</v>
      </c>
      <c r="CX85">
        <f t="shared" si="86"/>
        <v>0</v>
      </c>
      <c r="CY85">
        <f t="shared" si="93"/>
        <v>1568.0631000000003</v>
      </c>
      <c r="CZ85">
        <f t="shared" si="94"/>
        <v>949.46940000000006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1013</v>
      </c>
      <c r="DV85" t="s">
        <v>126</v>
      </c>
      <c r="DW85" t="s">
        <v>126</v>
      </c>
      <c r="DX85">
        <v>1</v>
      </c>
      <c r="EE85">
        <v>20678683</v>
      </c>
      <c r="EF85">
        <v>2</v>
      </c>
      <c r="EG85" t="s">
        <v>20</v>
      </c>
      <c r="EH85">
        <v>0</v>
      </c>
      <c r="EI85" t="s">
        <v>3</v>
      </c>
      <c r="EJ85">
        <v>1</v>
      </c>
      <c r="EK85">
        <v>16001</v>
      </c>
      <c r="EL85" t="s">
        <v>128</v>
      </c>
      <c r="EM85" t="s">
        <v>129</v>
      </c>
      <c r="EO85" t="s">
        <v>3</v>
      </c>
      <c r="EQ85">
        <v>0</v>
      </c>
      <c r="ER85">
        <v>14812.81</v>
      </c>
      <c r="ES85">
        <v>13459.69</v>
      </c>
      <c r="ET85">
        <v>255.29</v>
      </c>
      <c r="EU85">
        <v>8.7799999999999994</v>
      </c>
      <c r="EV85">
        <v>1097.83</v>
      </c>
      <c r="EW85">
        <v>115.44</v>
      </c>
      <c r="EX85">
        <v>0.65</v>
      </c>
      <c r="EY85">
        <v>0</v>
      </c>
      <c r="EZ85">
        <v>0</v>
      </c>
      <c r="FQ85">
        <v>0</v>
      </c>
      <c r="FR85">
        <f t="shared" si="87"/>
        <v>0</v>
      </c>
      <c r="FS85">
        <v>0</v>
      </c>
      <c r="FV85" t="s">
        <v>23</v>
      </c>
      <c r="FW85" t="s">
        <v>24</v>
      </c>
      <c r="FX85">
        <v>128</v>
      </c>
      <c r="FY85">
        <v>83</v>
      </c>
      <c r="GA85" t="s">
        <v>3</v>
      </c>
      <c r="GG85">
        <v>2</v>
      </c>
      <c r="GH85">
        <v>1</v>
      </c>
      <c r="GI85">
        <v>-2</v>
      </c>
      <c r="GJ85">
        <v>0</v>
      </c>
      <c r="GK85">
        <f>ROUND(R85*(R12)/100,2)</f>
        <v>0</v>
      </c>
      <c r="GL85">
        <f t="shared" si="88"/>
        <v>0</v>
      </c>
      <c r="GM85">
        <f t="shared" si="89"/>
        <v>21774.190000000002</v>
      </c>
      <c r="GN85">
        <f t="shared" si="90"/>
        <v>21774.19</v>
      </c>
      <c r="GO85">
        <f t="shared" si="91"/>
        <v>0</v>
      </c>
      <c r="GP85">
        <f t="shared" si="92"/>
        <v>0</v>
      </c>
      <c r="GR85">
        <v>0</v>
      </c>
    </row>
    <row r="86" spans="1:200">
      <c r="A86">
        <v>18</v>
      </c>
      <c r="B86">
        <v>1</v>
      </c>
      <c r="C86">
        <v>156</v>
      </c>
      <c r="E86" t="s">
        <v>179</v>
      </c>
      <c r="F86" t="s">
        <v>180</v>
      </c>
      <c r="G86" t="s">
        <v>181</v>
      </c>
      <c r="H86" t="s">
        <v>117</v>
      </c>
      <c r="I86">
        <f>I85*J86</f>
        <v>130</v>
      </c>
      <c r="J86">
        <v>100</v>
      </c>
      <c r="O86">
        <f t="shared" si="58"/>
        <v>13395.2</v>
      </c>
      <c r="P86">
        <f t="shared" si="59"/>
        <v>13395.2</v>
      </c>
      <c r="Q86">
        <f t="shared" si="60"/>
        <v>0</v>
      </c>
      <c r="R86">
        <f t="shared" si="61"/>
        <v>0</v>
      </c>
      <c r="S86">
        <f t="shared" si="62"/>
        <v>0</v>
      </c>
      <c r="T86">
        <f t="shared" si="63"/>
        <v>0</v>
      </c>
      <c r="U86">
        <f t="shared" si="64"/>
        <v>0</v>
      </c>
      <c r="V86">
        <f t="shared" si="65"/>
        <v>0</v>
      </c>
      <c r="W86">
        <f t="shared" si="66"/>
        <v>28.6</v>
      </c>
      <c r="X86">
        <f t="shared" si="67"/>
        <v>0</v>
      </c>
      <c r="Y86">
        <f t="shared" si="68"/>
        <v>0</v>
      </c>
      <c r="AA86">
        <v>22723180</v>
      </c>
      <c r="AB86">
        <f t="shared" si="69"/>
        <v>103.04</v>
      </c>
      <c r="AC86">
        <f t="shared" si="70"/>
        <v>103.04</v>
      </c>
      <c r="AD86">
        <f t="shared" si="71"/>
        <v>0</v>
      </c>
      <c r="AE86">
        <f t="shared" si="72"/>
        <v>0</v>
      </c>
      <c r="AF86">
        <f t="shared" si="73"/>
        <v>0</v>
      </c>
      <c r="AG86">
        <f t="shared" si="74"/>
        <v>0</v>
      </c>
      <c r="AH86">
        <f t="shared" si="75"/>
        <v>0</v>
      </c>
      <c r="AI86">
        <f t="shared" si="76"/>
        <v>0</v>
      </c>
      <c r="AJ86">
        <f t="shared" si="77"/>
        <v>0.22</v>
      </c>
      <c r="AK86">
        <v>103.04</v>
      </c>
      <c r="AL86">
        <v>103.04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0.22</v>
      </c>
      <c r="AT86">
        <v>109</v>
      </c>
      <c r="AU86">
        <v>66</v>
      </c>
      <c r="AV86">
        <v>1</v>
      </c>
      <c r="AW86">
        <v>1</v>
      </c>
      <c r="AZ86">
        <v>1</v>
      </c>
      <c r="BA86">
        <v>1</v>
      </c>
      <c r="BB86">
        <v>1</v>
      </c>
      <c r="BC86">
        <v>1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">
        <v>182</v>
      </c>
      <c r="BM86">
        <v>16001</v>
      </c>
      <c r="BN86">
        <v>0</v>
      </c>
      <c r="BO86" t="s">
        <v>3</v>
      </c>
      <c r="BP86">
        <v>0</v>
      </c>
      <c r="BQ86">
        <v>2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128</v>
      </c>
      <c r="CA86">
        <v>83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78"/>
        <v>13395.2</v>
      </c>
      <c r="CQ86">
        <f t="shared" si="79"/>
        <v>103.04</v>
      </c>
      <c r="CR86">
        <f t="shared" si="80"/>
        <v>0</v>
      </c>
      <c r="CS86">
        <f t="shared" si="81"/>
        <v>0</v>
      </c>
      <c r="CT86">
        <f t="shared" si="82"/>
        <v>0</v>
      </c>
      <c r="CU86">
        <f t="shared" si="83"/>
        <v>0</v>
      </c>
      <c r="CV86">
        <f t="shared" si="84"/>
        <v>0</v>
      </c>
      <c r="CW86">
        <f t="shared" si="85"/>
        <v>0</v>
      </c>
      <c r="CX86">
        <f t="shared" si="86"/>
        <v>0.22</v>
      </c>
      <c r="CY86">
        <f t="shared" si="93"/>
        <v>0</v>
      </c>
      <c r="CZ86">
        <f t="shared" si="94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1003</v>
      </c>
      <c r="DV86" t="s">
        <v>117</v>
      </c>
      <c r="DW86" t="s">
        <v>117</v>
      </c>
      <c r="DX86">
        <v>1</v>
      </c>
      <c r="EE86">
        <v>20678683</v>
      </c>
      <c r="EF86">
        <v>2</v>
      </c>
      <c r="EG86" t="s">
        <v>20</v>
      </c>
      <c r="EH86">
        <v>0</v>
      </c>
      <c r="EI86" t="s">
        <v>3</v>
      </c>
      <c r="EJ86">
        <v>1</v>
      </c>
      <c r="EK86">
        <v>16001</v>
      </c>
      <c r="EL86" t="s">
        <v>128</v>
      </c>
      <c r="EM86" t="s">
        <v>129</v>
      </c>
      <c r="EO86" t="s">
        <v>3</v>
      </c>
      <c r="EQ86">
        <v>0</v>
      </c>
      <c r="ER86">
        <v>103.04</v>
      </c>
      <c r="ES86">
        <v>103.04</v>
      </c>
      <c r="ET86">
        <v>0</v>
      </c>
      <c r="EU86">
        <v>0</v>
      </c>
      <c r="EV86">
        <v>0</v>
      </c>
      <c r="EW86">
        <v>0</v>
      </c>
      <c r="EX86">
        <v>0</v>
      </c>
      <c r="EZ86">
        <v>0</v>
      </c>
      <c r="FQ86">
        <v>0</v>
      </c>
      <c r="FR86">
        <f t="shared" si="87"/>
        <v>0</v>
      </c>
      <c r="FS86">
        <v>0</v>
      </c>
      <c r="FV86" t="s">
        <v>23</v>
      </c>
      <c r="FW86" t="s">
        <v>24</v>
      </c>
      <c r="FX86">
        <v>128</v>
      </c>
      <c r="FY86">
        <v>83</v>
      </c>
      <c r="GA86" t="s">
        <v>3</v>
      </c>
      <c r="GG86">
        <v>2</v>
      </c>
      <c r="GH86">
        <v>1</v>
      </c>
      <c r="GI86">
        <v>-2</v>
      </c>
      <c r="GJ86">
        <v>0</v>
      </c>
      <c r="GK86">
        <f>ROUND(R86*(R12)/100,2)</f>
        <v>0</v>
      </c>
      <c r="GL86">
        <f t="shared" si="88"/>
        <v>0</v>
      </c>
      <c r="GM86">
        <f t="shared" si="89"/>
        <v>13395.2</v>
      </c>
      <c r="GN86">
        <f t="shared" si="90"/>
        <v>13395.2</v>
      </c>
      <c r="GO86">
        <f t="shared" si="91"/>
        <v>0</v>
      </c>
      <c r="GP86">
        <f t="shared" si="92"/>
        <v>0</v>
      </c>
      <c r="GR86">
        <v>0</v>
      </c>
    </row>
    <row r="87" spans="1:200">
      <c r="A87">
        <v>18</v>
      </c>
      <c r="B87">
        <v>1</v>
      </c>
      <c r="C87">
        <v>155</v>
      </c>
      <c r="E87" t="s">
        <v>183</v>
      </c>
      <c r="F87" t="s">
        <v>139</v>
      </c>
      <c r="G87" t="s">
        <v>140</v>
      </c>
      <c r="H87" t="s">
        <v>34</v>
      </c>
      <c r="I87">
        <f>I85*J87</f>
        <v>1.534</v>
      </c>
      <c r="J87">
        <v>1.18</v>
      </c>
      <c r="O87">
        <f t="shared" si="58"/>
        <v>14726.4</v>
      </c>
      <c r="P87">
        <f t="shared" si="59"/>
        <v>14726.4</v>
      </c>
      <c r="Q87">
        <f t="shared" si="60"/>
        <v>0</v>
      </c>
      <c r="R87">
        <f t="shared" si="61"/>
        <v>0</v>
      </c>
      <c r="S87">
        <f t="shared" si="62"/>
        <v>0</v>
      </c>
      <c r="T87">
        <f t="shared" si="63"/>
        <v>0</v>
      </c>
      <c r="U87">
        <f t="shared" si="64"/>
        <v>0</v>
      </c>
      <c r="V87">
        <f t="shared" si="65"/>
        <v>0</v>
      </c>
      <c r="W87">
        <f t="shared" si="66"/>
        <v>39.07</v>
      </c>
      <c r="X87">
        <f t="shared" si="67"/>
        <v>0</v>
      </c>
      <c r="Y87">
        <f t="shared" si="68"/>
        <v>0</v>
      </c>
      <c r="AA87">
        <v>22723180</v>
      </c>
      <c r="AB87">
        <f t="shared" si="69"/>
        <v>9600</v>
      </c>
      <c r="AC87">
        <f t="shared" si="70"/>
        <v>9600</v>
      </c>
      <c r="AD87">
        <f t="shared" si="71"/>
        <v>0</v>
      </c>
      <c r="AE87">
        <f t="shared" si="72"/>
        <v>0</v>
      </c>
      <c r="AF87">
        <f t="shared" si="73"/>
        <v>0</v>
      </c>
      <c r="AG87">
        <f t="shared" si="74"/>
        <v>0</v>
      </c>
      <c r="AH87">
        <f t="shared" si="75"/>
        <v>0</v>
      </c>
      <c r="AI87">
        <f t="shared" si="76"/>
        <v>0</v>
      </c>
      <c r="AJ87">
        <f t="shared" si="77"/>
        <v>25.47</v>
      </c>
      <c r="AK87">
        <v>9600</v>
      </c>
      <c r="AL87">
        <v>9600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25.47</v>
      </c>
      <c r="AT87">
        <v>109</v>
      </c>
      <c r="AU87">
        <v>66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141</v>
      </c>
      <c r="BM87">
        <v>9001</v>
      </c>
      <c r="BN87">
        <v>0</v>
      </c>
      <c r="BO87" t="s">
        <v>3</v>
      </c>
      <c r="BP87">
        <v>0</v>
      </c>
      <c r="BQ87">
        <v>2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128</v>
      </c>
      <c r="CA87">
        <v>83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8"/>
        <v>14726.4</v>
      </c>
      <c r="CQ87">
        <f t="shared" si="79"/>
        <v>9600</v>
      </c>
      <c r="CR87">
        <f t="shared" si="80"/>
        <v>0</v>
      </c>
      <c r="CS87">
        <f t="shared" si="81"/>
        <v>0</v>
      </c>
      <c r="CT87">
        <f t="shared" si="82"/>
        <v>0</v>
      </c>
      <c r="CU87">
        <f t="shared" si="83"/>
        <v>0</v>
      </c>
      <c r="CV87">
        <f t="shared" si="84"/>
        <v>0</v>
      </c>
      <c r="CW87">
        <f t="shared" si="85"/>
        <v>0</v>
      </c>
      <c r="CX87">
        <f t="shared" si="86"/>
        <v>25.47</v>
      </c>
      <c r="CY87">
        <f t="shared" si="93"/>
        <v>0</v>
      </c>
      <c r="CZ87">
        <f t="shared" si="94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34</v>
      </c>
      <c r="DW87" t="s">
        <v>34</v>
      </c>
      <c r="DX87">
        <v>1000</v>
      </c>
      <c r="EE87">
        <v>20678655</v>
      </c>
      <c r="EF87">
        <v>2</v>
      </c>
      <c r="EG87" t="s">
        <v>20</v>
      </c>
      <c r="EH87">
        <v>0</v>
      </c>
      <c r="EI87" t="s">
        <v>3</v>
      </c>
      <c r="EJ87">
        <v>1</v>
      </c>
      <c r="EK87">
        <v>9001</v>
      </c>
      <c r="EL87" t="s">
        <v>142</v>
      </c>
      <c r="EM87" t="s">
        <v>143</v>
      </c>
      <c r="EO87" t="s">
        <v>3</v>
      </c>
      <c r="EQ87">
        <v>0</v>
      </c>
      <c r="ER87">
        <v>9600</v>
      </c>
      <c r="ES87">
        <v>9600</v>
      </c>
      <c r="ET87">
        <v>0</v>
      </c>
      <c r="EU87">
        <v>0</v>
      </c>
      <c r="EV87">
        <v>0</v>
      </c>
      <c r="EW87">
        <v>0</v>
      </c>
      <c r="EX87">
        <v>0</v>
      </c>
      <c r="EZ87">
        <v>0</v>
      </c>
      <c r="FQ87">
        <v>0</v>
      </c>
      <c r="FR87">
        <f t="shared" si="87"/>
        <v>0</v>
      </c>
      <c r="FS87">
        <v>0</v>
      </c>
      <c r="FV87" t="s">
        <v>23</v>
      </c>
      <c r="FW87" t="s">
        <v>24</v>
      </c>
      <c r="FX87">
        <v>128</v>
      </c>
      <c r="FY87">
        <v>83</v>
      </c>
      <c r="GA87" t="s">
        <v>3</v>
      </c>
      <c r="GG87">
        <v>2</v>
      </c>
      <c r="GH87">
        <v>1</v>
      </c>
      <c r="GI87">
        <v>-2</v>
      </c>
      <c r="GJ87">
        <v>0</v>
      </c>
      <c r="GK87">
        <f>ROUND(R87*(R12)/100,2)</f>
        <v>0</v>
      </c>
      <c r="GL87">
        <f t="shared" si="88"/>
        <v>0</v>
      </c>
      <c r="GM87">
        <f t="shared" si="89"/>
        <v>14726.4</v>
      </c>
      <c r="GN87">
        <f t="shared" si="90"/>
        <v>14726.4</v>
      </c>
      <c r="GO87">
        <f t="shared" si="91"/>
        <v>0</v>
      </c>
      <c r="GP87">
        <f t="shared" si="92"/>
        <v>0</v>
      </c>
      <c r="GR87">
        <v>0</v>
      </c>
    </row>
    <row r="88" spans="1:200">
      <c r="A88">
        <v>17</v>
      </c>
      <c r="B88">
        <v>1</v>
      </c>
      <c r="C88">
        <f>ROW(SmtRes!A174)</f>
        <v>174</v>
      </c>
      <c r="D88">
        <f>ROW(EtalonRes!A164)</f>
        <v>164</v>
      </c>
      <c r="E88" t="s">
        <v>184</v>
      </c>
      <c r="F88" t="s">
        <v>185</v>
      </c>
      <c r="G88" t="s">
        <v>186</v>
      </c>
      <c r="H88" t="s">
        <v>126</v>
      </c>
      <c r="I88">
        <v>1.55</v>
      </c>
      <c r="J88">
        <v>0</v>
      </c>
      <c r="O88">
        <f t="shared" si="58"/>
        <v>36940.47</v>
      </c>
      <c r="P88">
        <f t="shared" si="59"/>
        <v>33545.360000000001</v>
      </c>
      <c r="Q88">
        <f t="shared" si="60"/>
        <v>654.54999999999995</v>
      </c>
      <c r="R88">
        <f t="shared" si="61"/>
        <v>21.56</v>
      </c>
      <c r="S88">
        <f t="shared" si="62"/>
        <v>2740.56</v>
      </c>
      <c r="T88">
        <f t="shared" si="63"/>
        <v>0</v>
      </c>
      <c r="U88">
        <f t="shared" si="64"/>
        <v>288.17599999999999</v>
      </c>
      <c r="V88">
        <f t="shared" si="65"/>
        <v>1.5965</v>
      </c>
      <c r="W88">
        <f t="shared" si="66"/>
        <v>0</v>
      </c>
      <c r="X88">
        <f t="shared" si="67"/>
        <v>3010.71</v>
      </c>
      <c r="Y88">
        <f t="shared" si="68"/>
        <v>1823</v>
      </c>
      <c r="AA88">
        <v>22723180</v>
      </c>
      <c r="AB88">
        <f t="shared" si="69"/>
        <v>23832.560000000001</v>
      </c>
      <c r="AC88">
        <f t="shared" si="70"/>
        <v>21642.17</v>
      </c>
      <c r="AD88">
        <f t="shared" si="71"/>
        <v>422.29</v>
      </c>
      <c r="AE88">
        <f t="shared" si="72"/>
        <v>13.91</v>
      </c>
      <c r="AF88">
        <f t="shared" si="73"/>
        <v>1768.1</v>
      </c>
      <c r="AG88">
        <f t="shared" si="74"/>
        <v>0</v>
      </c>
      <c r="AH88">
        <f t="shared" si="75"/>
        <v>185.92</v>
      </c>
      <c r="AI88">
        <f t="shared" si="76"/>
        <v>1.03</v>
      </c>
      <c r="AJ88">
        <f t="shared" si="77"/>
        <v>0</v>
      </c>
      <c r="AK88">
        <v>23832.560000000001</v>
      </c>
      <c r="AL88">
        <v>21642.17</v>
      </c>
      <c r="AM88">
        <v>422.29</v>
      </c>
      <c r="AN88">
        <v>13.91</v>
      </c>
      <c r="AO88">
        <v>1768.1</v>
      </c>
      <c r="AP88">
        <v>0</v>
      </c>
      <c r="AQ88">
        <v>185.92</v>
      </c>
      <c r="AR88">
        <v>1.03</v>
      </c>
      <c r="AS88">
        <v>0</v>
      </c>
      <c r="AT88">
        <v>109</v>
      </c>
      <c r="AU88">
        <v>66</v>
      </c>
      <c r="AV88">
        <v>1</v>
      </c>
      <c r="AW88">
        <v>1</v>
      </c>
      <c r="AZ88">
        <v>1</v>
      </c>
      <c r="BA88">
        <v>1</v>
      </c>
      <c r="BB88">
        <v>1</v>
      </c>
      <c r="BC88">
        <v>1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187</v>
      </c>
      <c r="BM88">
        <v>16001</v>
      </c>
      <c r="BN88">
        <v>0</v>
      </c>
      <c r="BO88" t="s">
        <v>3</v>
      </c>
      <c r="BP88">
        <v>0</v>
      </c>
      <c r="BQ88">
        <v>2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128</v>
      </c>
      <c r="CA88">
        <v>83</v>
      </c>
      <c r="CF88">
        <v>0</v>
      </c>
      <c r="CG88">
        <v>0</v>
      </c>
      <c r="CM88">
        <v>0</v>
      </c>
      <c r="CN88" t="s">
        <v>3</v>
      </c>
      <c r="CO88">
        <v>0</v>
      </c>
      <c r="CP88">
        <f t="shared" si="78"/>
        <v>36940.47</v>
      </c>
      <c r="CQ88">
        <f t="shared" si="79"/>
        <v>21642.17</v>
      </c>
      <c r="CR88">
        <f t="shared" si="80"/>
        <v>422.29</v>
      </c>
      <c r="CS88">
        <f t="shared" si="81"/>
        <v>13.91</v>
      </c>
      <c r="CT88">
        <f t="shared" si="82"/>
        <v>1768.1</v>
      </c>
      <c r="CU88">
        <f t="shared" si="83"/>
        <v>0</v>
      </c>
      <c r="CV88">
        <f t="shared" si="84"/>
        <v>185.92</v>
      </c>
      <c r="CW88">
        <f t="shared" si="85"/>
        <v>1.03</v>
      </c>
      <c r="CX88">
        <f t="shared" si="86"/>
        <v>0</v>
      </c>
      <c r="CY88">
        <f t="shared" si="93"/>
        <v>3010.7108000000003</v>
      </c>
      <c r="CZ88">
        <f t="shared" si="94"/>
        <v>1822.9991999999997</v>
      </c>
      <c r="DC88" t="s">
        <v>3</v>
      </c>
      <c r="DD88" t="s">
        <v>3</v>
      </c>
      <c r="DE88" t="s">
        <v>3</v>
      </c>
      <c r="DF88" t="s">
        <v>3</v>
      </c>
      <c r="DG88" t="s">
        <v>3</v>
      </c>
      <c r="DH88" t="s">
        <v>3</v>
      </c>
      <c r="DI88" t="s">
        <v>3</v>
      </c>
      <c r="DJ88" t="s">
        <v>3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1013</v>
      </c>
      <c r="DV88" t="s">
        <v>126</v>
      </c>
      <c r="DW88" t="s">
        <v>126</v>
      </c>
      <c r="DX88">
        <v>1</v>
      </c>
      <c r="EE88">
        <v>20678683</v>
      </c>
      <c r="EF88">
        <v>2</v>
      </c>
      <c r="EG88" t="s">
        <v>20</v>
      </c>
      <c r="EH88">
        <v>0</v>
      </c>
      <c r="EI88" t="s">
        <v>3</v>
      </c>
      <c r="EJ88">
        <v>1</v>
      </c>
      <c r="EK88">
        <v>16001</v>
      </c>
      <c r="EL88" t="s">
        <v>128</v>
      </c>
      <c r="EM88" t="s">
        <v>129</v>
      </c>
      <c r="EO88" t="s">
        <v>3</v>
      </c>
      <c r="EQ88">
        <v>0</v>
      </c>
      <c r="ER88">
        <v>23832.560000000001</v>
      </c>
      <c r="ES88">
        <v>21642.17</v>
      </c>
      <c r="ET88">
        <v>422.29</v>
      </c>
      <c r="EU88">
        <v>13.91</v>
      </c>
      <c r="EV88">
        <v>1768.1</v>
      </c>
      <c r="EW88">
        <v>185.92</v>
      </c>
      <c r="EX88">
        <v>1.03</v>
      </c>
      <c r="EY88">
        <v>0</v>
      </c>
      <c r="EZ88">
        <v>0</v>
      </c>
      <c r="FQ88">
        <v>0</v>
      </c>
      <c r="FR88">
        <f t="shared" si="87"/>
        <v>0</v>
      </c>
      <c r="FS88">
        <v>0</v>
      </c>
      <c r="FV88" t="s">
        <v>23</v>
      </c>
      <c r="FW88" t="s">
        <v>24</v>
      </c>
      <c r="FX88">
        <v>128</v>
      </c>
      <c r="FY88">
        <v>83</v>
      </c>
      <c r="GA88" t="s">
        <v>3</v>
      </c>
      <c r="GG88">
        <v>2</v>
      </c>
      <c r="GH88">
        <v>1</v>
      </c>
      <c r="GI88">
        <v>-2</v>
      </c>
      <c r="GJ88">
        <v>0</v>
      </c>
      <c r="GK88">
        <f>ROUND(R88*(R12)/100,2)</f>
        <v>0</v>
      </c>
      <c r="GL88">
        <f t="shared" si="88"/>
        <v>0</v>
      </c>
      <c r="GM88">
        <f t="shared" si="89"/>
        <v>41774.18</v>
      </c>
      <c r="GN88">
        <f t="shared" si="90"/>
        <v>41774.18</v>
      </c>
      <c r="GO88">
        <f t="shared" si="91"/>
        <v>0</v>
      </c>
      <c r="GP88">
        <f t="shared" si="92"/>
        <v>0</v>
      </c>
      <c r="GR88">
        <v>0</v>
      </c>
    </row>
    <row r="89" spans="1:200">
      <c r="A89">
        <v>18</v>
      </c>
      <c r="B89">
        <v>1</v>
      </c>
      <c r="C89">
        <v>170</v>
      </c>
      <c r="E89" t="s">
        <v>188</v>
      </c>
      <c r="F89" t="s">
        <v>189</v>
      </c>
      <c r="G89" t="s">
        <v>190</v>
      </c>
      <c r="H89" t="s">
        <v>117</v>
      </c>
      <c r="I89">
        <f>I88*J89</f>
        <v>155</v>
      </c>
      <c r="J89">
        <v>100</v>
      </c>
      <c r="O89">
        <f t="shared" si="58"/>
        <v>20584</v>
      </c>
      <c r="P89">
        <f t="shared" si="59"/>
        <v>20584</v>
      </c>
      <c r="Q89">
        <f t="shared" si="60"/>
        <v>0</v>
      </c>
      <c r="R89">
        <f t="shared" si="61"/>
        <v>0</v>
      </c>
      <c r="S89">
        <f t="shared" si="62"/>
        <v>0</v>
      </c>
      <c r="T89">
        <f t="shared" si="63"/>
        <v>0</v>
      </c>
      <c r="U89">
        <f t="shared" si="64"/>
        <v>0</v>
      </c>
      <c r="V89">
        <f t="shared" si="65"/>
        <v>0</v>
      </c>
      <c r="W89">
        <f t="shared" si="66"/>
        <v>44.95</v>
      </c>
      <c r="X89">
        <f t="shared" si="67"/>
        <v>0</v>
      </c>
      <c r="Y89">
        <f t="shared" si="68"/>
        <v>0</v>
      </c>
      <c r="AA89">
        <v>22723180</v>
      </c>
      <c r="AB89">
        <f t="shared" si="69"/>
        <v>132.80000000000001</v>
      </c>
      <c r="AC89">
        <f t="shared" si="70"/>
        <v>132.80000000000001</v>
      </c>
      <c r="AD89">
        <f t="shared" si="71"/>
        <v>0</v>
      </c>
      <c r="AE89">
        <f t="shared" si="72"/>
        <v>0</v>
      </c>
      <c r="AF89">
        <f t="shared" si="73"/>
        <v>0</v>
      </c>
      <c r="AG89">
        <f t="shared" si="74"/>
        <v>0</v>
      </c>
      <c r="AH89">
        <f t="shared" si="75"/>
        <v>0</v>
      </c>
      <c r="AI89">
        <f t="shared" si="76"/>
        <v>0</v>
      </c>
      <c r="AJ89">
        <f t="shared" si="77"/>
        <v>0.28999999999999998</v>
      </c>
      <c r="AK89">
        <v>132.80000000000001</v>
      </c>
      <c r="AL89">
        <v>132.80000000000001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0.28999999999999998</v>
      </c>
      <c r="AT89">
        <v>109</v>
      </c>
      <c r="AU89">
        <v>66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1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191</v>
      </c>
      <c r="BM89">
        <v>16001</v>
      </c>
      <c r="BN89">
        <v>0</v>
      </c>
      <c r="BO89" t="s">
        <v>3</v>
      </c>
      <c r="BP89">
        <v>0</v>
      </c>
      <c r="BQ89">
        <v>2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128</v>
      </c>
      <c r="CA89">
        <v>83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78"/>
        <v>20584</v>
      </c>
      <c r="CQ89">
        <f t="shared" si="79"/>
        <v>132.80000000000001</v>
      </c>
      <c r="CR89">
        <f t="shared" si="80"/>
        <v>0</v>
      </c>
      <c r="CS89">
        <f t="shared" si="81"/>
        <v>0</v>
      </c>
      <c r="CT89">
        <f t="shared" si="82"/>
        <v>0</v>
      </c>
      <c r="CU89">
        <f t="shared" si="83"/>
        <v>0</v>
      </c>
      <c r="CV89">
        <f t="shared" si="84"/>
        <v>0</v>
      </c>
      <c r="CW89">
        <f t="shared" si="85"/>
        <v>0</v>
      </c>
      <c r="CX89">
        <f t="shared" si="86"/>
        <v>0.28999999999999998</v>
      </c>
      <c r="CY89">
        <f t="shared" si="93"/>
        <v>0</v>
      </c>
      <c r="CZ89">
        <f t="shared" si="94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117</v>
      </c>
      <c r="DW89" t="s">
        <v>117</v>
      </c>
      <c r="DX89">
        <v>1</v>
      </c>
      <c r="EE89">
        <v>20678683</v>
      </c>
      <c r="EF89">
        <v>2</v>
      </c>
      <c r="EG89" t="s">
        <v>20</v>
      </c>
      <c r="EH89">
        <v>0</v>
      </c>
      <c r="EI89" t="s">
        <v>3</v>
      </c>
      <c r="EJ89">
        <v>1</v>
      </c>
      <c r="EK89">
        <v>16001</v>
      </c>
      <c r="EL89" t="s">
        <v>128</v>
      </c>
      <c r="EM89" t="s">
        <v>129</v>
      </c>
      <c r="EO89" t="s">
        <v>3</v>
      </c>
      <c r="EQ89">
        <v>0</v>
      </c>
      <c r="ER89">
        <v>132.80000000000001</v>
      </c>
      <c r="ES89">
        <v>132.80000000000001</v>
      </c>
      <c r="ET89">
        <v>0</v>
      </c>
      <c r="EU89">
        <v>0</v>
      </c>
      <c r="EV89">
        <v>0</v>
      </c>
      <c r="EW89">
        <v>0</v>
      </c>
      <c r="EX89">
        <v>0</v>
      </c>
      <c r="EZ89">
        <v>0</v>
      </c>
      <c r="FQ89">
        <v>0</v>
      </c>
      <c r="FR89">
        <f t="shared" si="87"/>
        <v>0</v>
      </c>
      <c r="FS89">
        <v>0</v>
      </c>
      <c r="FV89" t="s">
        <v>23</v>
      </c>
      <c r="FW89" t="s">
        <v>24</v>
      </c>
      <c r="FX89">
        <v>128</v>
      </c>
      <c r="FY89">
        <v>83</v>
      </c>
      <c r="GA89" t="s">
        <v>3</v>
      </c>
      <c r="GG89">
        <v>2</v>
      </c>
      <c r="GH89">
        <v>1</v>
      </c>
      <c r="GI89">
        <v>-2</v>
      </c>
      <c r="GJ89">
        <v>0</v>
      </c>
      <c r="GK89">
        <f>ROUND(R89*(R12)/100,2)</f>
        <v>0</v>
      </c>
      <c r="GL89">
        <f t="shared" si="88"/>
        <v>0</v>
      </c>
      <c r="GM89">
        <f t="shared" si="89"/>
        <v>20584</v>
      </c>
      <c r="GN89">
        <f t="shared" si="90"/>
        <v>20584</v>
      </c>
      <c r="GO89">
        <f t="shared" si="91"/>
        <v>0</v>
      </c>
      <c r="GP89">
        <f t="shared" si="92"/>
        <v>0</v>
      </c>
      <c r="GR89">
        <v>0</v>
      </c>
    </row>
    <row r="90" spans="1:200">
      <c r="A90">
        <v>18</v>
      </c>
      <c r="B90">
        <v>1</v>
      </c>
      <c r="C90">
        <v>169</v>
      </c>
      <c r="E90" t="s">
        <v>192</v>
      </c>
      <c r="F90" t="s">
        <v>139</v>
      </c>
      <c r="G90" t="s">
        <v>140</v>
      </c>
      <c r="H90" t="s">
        <v>34</v>
      </c>
      <c r="I90">
        <f>I88*J90</f>
        <v>1.829</v>
      </c>
      <c r="J90">
        <v>1.18</v>
      </c>
      <c r="O90">
        <f t="shared" si="58"/>
        <v>17558.400000000001</v>
      </c>
      <c r="P90">
        <f t="shared" si="59"/>
        <v>17558.400000000001</v>
      </c>
      <c r="Q90">
        <f t="shared" si="60"/>
        <v>0</v>
      </c>
      <c r="R90">
        <f t="shared" si="61"/>
        <v>0</v>
      </c>
      <c r="S90">
        <f t="shared" si="62"/>
        <v>0</v>
      </c>
      <c r="T90">
        <f t="shared" si="63"/>
        <v>0</v>
      </c>
      <c r="U90">
        <f t="shared" si="64"/>
        <v>0</v>
      </c>
      <c r="V90">
        <f t="shared" si="65"/>
        <v>0</v>
      </c>
      <c r="W90">
        <f t="shared" si="66"/>
        <v>46.58</v>
      </c>
      <c r="X90">
        <f t="shared" si="67"/>
        <v>0</v>
      </c>
      <c r="Y90">
        <f t="shared" si="68"/>
        <v>0</v>
      </c>
      <c r="AA90">
        <v>22723180</v>
      </c>
      <c r="AB90">
        <f t="shared" si="69"/>
        <v>9600</v>
      </c>
      <c r="AC90">
        <f t="shared" si="70"/>
        <v>9600</v>
      </c>
      <c r="AD90">
        <f t="shared" si="71"/>
        <v>0</v>
      </c>
      <c r="AE90">
        <f t="shared" si="72"/>
        <v>0</v>
      </c>
      <c r="AF90">
        <f t="shared" si="73"/>
        <v>0</v>
      </c>
      <c r="AG90">
        <f t="shared" si="74"/>
        <v>0</v>
      </c>
      <c r="AH90">
        <f t="shared" si="75"/>
        <v>0</v>
      </c>
      <c r="AI90">
        <f t="shared" si="76"/>
        <v>0</v>
      </c>
      <c r="AJ90">
        <f t="shared" si="77"/>
        <v>25.47</v>
      </c>
      <c r="AK90">
        <v>9600</v>
      </c>
      <c r="AL90">
        <v>9600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25.47</v>
      </c>
      <c r="AT90">
        <v>109</v>
      </c>
      <c r="AU90">
        <v>66</v>
      </c>
      <c r="AV90">
        <v>1</v>
      </c>
      <c r="AW90">
        <v>1</v>
      </c>
      <c r="AZ90">
        <v>1</v>
      </c>
      <c r="BA90">
        <v>1</v>
      </c>
      <c r="BB90">
        <v>1</v>
      </c>
      <c r="BC90">
        <v>1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141</v>
      </c>
      <c r="BM90">
        <v>9001</v>
      </c>
      <c r="BN90">
        <v>0</v>
      </c>
      <c r="BO90" t="s">
        <v>3</v>
      </c>
      <c r="BP90">
        <v>0</v>
      </c>
      <c r="BQ90">
        <v>2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128</v>
      </c>
      <c r="CA90">
        <v>83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78"/>
        <v>17558.400000000001</v>
      </c>
      <c r="CQ90">
        <f t="shared" si="79"/>
        <v>9600</v>
      </c>
      <c r="CR90">
        <f t="shared" si="80"/>
        <v>0</v>
      </c>
      <c r="CS90">
        <f t="shared" si="81"/>
        <v>0</v>
      </c>
      <c r="CT90">
        <f t="shared" si="82"/>
        <v>0</v>
      </c>
      <c r="CU90">
        <f t="shared" si="83"/>
        <v>0</v>
      </c>
      <c r="CV90">
        <f t="shared" si="84"/>
        <v>0</v>
      </c>
      <c r="CW90">
        <f t="shared" si="85"/>
        <v>0</v>
      </c>
      <c r="CX90">
        <f t="shared" si="86"/>
        <v>25.47</v>
      </c>
      <c r="CY90">
        <f t="shared" si="93"/>
        <v>0</v>
      </c>
      <c r="CZ90">
        <f t="shared" si="94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1009</v>
      </c>
      <c r="DV90" t="s">
        <v>34</v>
      </c>
      <c r="DW90" t="s">
        <v>34</v>
      </c>
      <c r="DX90">
        <v>1000</v>
      </c>
      <c r="EE90">
        <v>20678655</v>
      </c>
      <c r="EF90">
        <v>2</v>
      </c>
      <c r="EG90" t="s">
        <v>20</v>
      </c>
      <c r="EH90">
        <v>0</v>
      </c>
      <c r="EI90" t="s">
        <v>3</v>
      </c>
      <c r="EJ90">
        <v>1</v>
      </c>
      <c r="EK90">
        <v>9001</v>
      </c>
      <c r="EL90" t="s">
        <v>142</v>
      </c>
      <c r="EM90" t="s">
        <v>143</v>
      </c>
      <c r="EO90" t="s">
        <v>3</v>
      </c>
      <c r="EQ90">
        <v>0</v>
      </c>
      <c r="ER90">
        <v>9600</v>
      </c>
      <c r="ES90">
        <v>9600</v>
      </c>
      <c r="ET90">
        <v>0</v>
      </c>
      <c r="EU90">
        <v>0</v>
      </c>
      <c r="EV90">
        <v>0</v>
      </c>
      <c r="EW90">
        <v>0</v>
      </c>
      <c r="EX90">
        <v>0</v>
      </c>
      <c r="EZ90">
        <v>0</v>
      </c>
      <c r="FQ90">
        <v>0</v>
      </c>
      <c r="FR90">
        <f t="shared" si="87"/>
        <v>0</v>
      </c>
      <c r="FS90">
        <v>0</v>
      </c>
      <c r="FV90" t="s">
        <v>23</v>
      </c>
      <c r="FW90" t="s">
        <v>24</v>
      </c>
      <c r="FX90">
        <v>128</v>
      </c>
      <c r="FY90">
        <v>83</v>
      </c>
      <c r="GA90" t="s">
        <v>3</v>
      </c>
      <c r="GG90">
        <v>2</v>
      </c>
      <c r="GH90">
        <v>1</v>
      </c>
      <c r="GI90">
        <v>-2</v>
      </c>
      <c r="GJ90">
        <v>0</v>
      </c>
      <c r="GK90">
        <f>ROUND(R90*(R12)/100,2)</f>
        <v>0</v>
      </c>
      <c r="GL90">
        <f t="shared" si="88"/>
        <v>0</v>
      </c>
      <c r="GM90">
        <f t="shared" si="89"/>
        <v>17558.400000000001</v>
      </c>
      <c r="GN90">
        <f t="shared" si="90"/>
        <v>17558.400000000001</v>
      </c>
      <c r="GO90">
        <f t="shared" si="91"/>
        <v>0</v>
      </c>
      <c r="GP90">
        <f t="shared" si="92"/>
        <v>0</v>
      </c>
      <c r="GR90">
        <v>0</v>
      </c>
    </row>
    <row r="91" spans="1:200">
      <c r="A91">
        <v>17</v>
      </c>
      <c r="B91">
        <v>1</v>
      </c>
      <c r="C91">
        <f>ROW(SmtRes!A180)</f>
        <v>180</v>
      </c>
      <c r="D91">
        <f>ROW(EtalonRes!A170)</f>
        <v>170</v>
      </c>
      <c r="E91" t="s">
        <v>193</v>
      </c>
      <c r="F91" t="s">
        <v>194</v>
      </c>
      <c r="G91" t="s">
        <v>195</v>
      </c>
      <c r="H91" t="s">
        <v>126</v>
      </c>
      <c r="I91">
        <v>2.95</v>
      </c>
      <c r="J91">
        <v>0</v>
      </c>
      <c r="O91">
        <f t="shared" si="58"/>
        <v>426.09</v>
      </c>
      <c r="P91">
        <f t="shared" si="59"/>
        <v>122.75</v>
      </c>
      <c r="Q91">
        <f t="shared" si="60"/>
        <v>131.30000000000001</v>
      </c>
      <c r="R91">
        <f t="shared" si="61"/>
        <v>0</v>
      </c>
      <c r="S91">
        <f t="shared" si="62"/>
        <v>172.04</v>
      </c>
      <c r="T91">
        <f t="shared" si="63"/>
        <v>0</v>
      </c>
      <c r="U91">
        <f t="shared" si="64"/>
        <v>14.779500000000001</v>
      </c>
      <c r="V91">
        <f t="shared" si="65"/>
        <v>0</v>
      </c>
      <c r="W91">
        <f t="shared" si="66"/>
        <v>0</v>
      </c>
      <c r="X91">
        <f t="shared" si="67"/>
        <v>187.52</v>
      </c>
      <c r="Y91">
        <f t="shared" si="68"/>
        <v>113.55</v>
      </c>
      <c r="AA91">
        <v>22723180</v>
      </c>
      <c r="AB91">
        <f t="shared" si="69"/>
        <v>144.44</v>
      </c>
      <c r="AC91">
        <f t="shared" si="70"/>
        <v>41.61</v>
      </c>
      <c r="AD91">
        <f t="shared" si="71"/>
        <v>44.51</v>
      </c>
      <c r="AE91">
        <f t="shared" si="72"/>
        <v>0</v>
      </c>
      <c r="AF91">
        <f t="shared" si="73"/>
        <v>58.32</v>
      </c>
      <c r="AG91">
        <f t="shared" si="74"/>
        <v>0</v>
      </c>
      <c r="AH91">
        <f t="shared" si="75"/>
        <v>5.01</v>
      </c>
      <c r="AI91">
        <f t="shared" si="76"/>
        <v>0</v>
      </c>
      <c r="AJ91">
        <f t="shared" si="77"/>
        <v>0</v>
      </c>
      <c r="AK91">
        <v>144.44</v>
      </c>
      <c r="AL91">
        <v>41.61</v>
      </c>
      <c r="AM91">
        <v>44.51</v>
      </c>
      <c r="AN91">
        <v>0</v>
      </c>
      <c r="AO91">
        <v>58.32</v>
      </c>
      <c r="AP91">
        <v>0</v>
      </c>
      <c r="AQ91">
        <v>5.01</v>
      </c>
      <c r="AR91">
        <v>0</v>
      </c>
      <c r="AS91">
        <v>0</v>
      </c>
      <c r="AT91">
        <v>109</v>
      </c>
      <c r="AU91">
        <v>66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1</v>
      </c>
      <c r="BD91" t="s">
        <v>3</v>
      </c>
      <c r="BE91" t="s">
        <v>3</v>
      </c>
      <c r="BF91" t="s">
        <v>3</v>
      </c>
      <c r="BG91" t="s">
        <v>3</v>
      </c>
      <c r="BH91">
        <v>0</v>
      </c>
      <c r="BI91">
        <v>1</v>
      </c>
      <c r="BJ91" t="s">
        <v>196</v>
      </c>
      <c r="BM91">
        <v>16001</v>
      </c>
      <c r="BN91">
        <v>0</v>
      </c>
      <c r="BO91" t="s">
        <v>3</v>
      </c>
      <c r="BP91">
        <v>0</v>
      </c>
      <c r="BQ91">
        <v>2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128</v>
      </c>
      <c r="CA91">
        <v>83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78"/>
        <v>426.09000000000003</v>
      </c>
      <c r="CQ91">
        <f t="shared" si="79"/>
        <v>41.61</v>
      </c>
      <c r="CR91">
        <f t="shared" si="80"/>
        <v>44.51</v>
      </c>
      <c r="CS91">
        <f t="shared" si="81"/>
        <v>0</v>
      </c>
      <c r="CT91">
        <f t="shared" si="82"/>
        <v>58.32</v>
      </c>
      <c r="CU91">
        <f t="shared" si="83"/>
        <v>0</v>
      </c>
      <c r="CV91">
        <f t="shared" si="84"/>
        <v>5.01</v>
      </c>
      <c r="CW91">
        <f t="shared" si="85"/>
        <v>0</v>
      </c>
      <c r="CX91">
        <f t="shared" si="86"/>
        <v>0</v>
      </c>
      <c r="CY91">
        <f t="shared" si="93"/>
        <v>187.52360000000002</v>
      </c>
      <c r="CZ91">
        <f t="shared" si="94"/>
        <v>113.54639999999999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1013</v>
      </c>
      <c r="DV91" t="s">
        <v>126</v>
      </c>
      <c r="DW91" t="s">
        <v>126</v>
      </c>
      <c r="DX91">
        <v>1</v>
      </c>
      <c r="EE91">
        <v>20678683</v>
      </c>
      <c r="EF91">
        <v>2</v>
      </c>
      <c r="EG91" t="s">
        <v>20</v>
      </c>
      <c r="EH91">
        <v>0</v>
      </c>
      <c r="EI91" t="s">
        <v>3</v>
      </c>
      <c r="EJ91">
        <v>1</v>
      </c>
      <c r="EK91">
        <v>16001</v>
      </c>
      <c r="EL91" t="s">
        <v>128</v>
      </c>
      <c r="EM91" t="s">
        <v>129</v>
      </c>
      <c r="EO91" t="s">
        <v>3</v>
      </c>
      <c r="EQ91">
        <v>0</v>
      </c>
      <c r="ER91">
        <v>144.44</v>
      </c>
      <c r="ES91">
        <v>41.61</v>
      </c>
      <c r="ET91">
        <v>44.51</v>
      </c>
      <c r="EU91">
        <v>0</v>
      </c>
      <c r="EV91">
        <v>58.32</v>
      </c>
      <c r="EW91">
        <v>5.01</v>
      </c>
      <c r="EX91">
        <v>0</v>
      </c>
      <c r="EY91">
        <v>0</v>
      </c>
      <c r="EZ91">
        <v>0</v>
      </c>
      <c r="FQ91">
        <v>0</v>
      </c>
      <c r="FR91">
        <f t="shared" si="87"/>
        <v>0</v>
      </c>
      <c r="FS91">
        <v>0</v>
      </c>
      <c r="FV91" t="s">
        <v>23</v>
      </c>
      <c r="FW91" t="s">
        <v>24</v>
      </c>
      <c r="FX91">
        <v>128</v>
      </c>
      <c r="FY91">
        <v>83</v>
      </c>
      <c r="GA91" t="s">
        <v>3</v>
      </c>
      <c r="GG91">
        <v>2</v>
      </c>
      <c r="GH91">
        <v>1</v>
      </c>
      <c r="GI91">
        <v>-2</v>
      </c>
      <c r="GJ91">
        <v>0</v>
      </c>
      <c r="GK91">
        <f>ROUND(R91*(R12)/100,2)</f>
        <v>0</v>
      </c>
      <c r="GL91">
        <f t="shared" si="88"/>
        <v>0</v>
      </c>
      <c r="GM91">
        <f t="shared" si="89"/>
        <v>727.16</v>
      </c>
      <c r="GN91">
        <f t="shared" si="90"/>
        <v>727.16</v>
      </c>
      <c r="GO91">
        <f t="shared" si="91"/>
        <v>0</v>
      </c>
      <c r="GP91">
        <f t="shared" si="92"/>
        <v>0</v>
      </c>
      <c r="GR91">
        <v>0</v>
      </c>
    </row>
    <row r="92" spans="1:200">
      <c r="A92">
        <v>17</v>
      </c>
      <c r="B92">
        <v>1</v>
      </c>
      <c r="C92">
        <f>ROW(SmtRes!A193)</f>
        <v>193</v>
      </c>
      <c r="D92">
        <f>ROW(EtalonRes!A178)</f>
        <v>178</v>
      </c>
      <c r="E92" t="s">
        <v>197</v>
      </c>
      <c r="F92" t="s">
        <v>198</v>
      </c>
      <c r="G92" t="s">
        <v>199</v>
      </c>
      <c r="H92" t="s">
        <v>200</v>
      </c>
      <c r="I92">
        <v>34</v>
      </c>
      <c r="J92">
        <v>0</v>
      </c>
      <c r="O92">
        <f t="shared" si="58"/>
        <v>3351.38</v>
      </c>
      <c r="P92">
        <f t="shared" si="59"/>
        <v>2742.44</v>
      </c>
      <c r="Q92">
        <f t="shared" si="60"/>
        <v>155.72</v>
      </c>
      <c r="R92">
        <f t="shared" si="61"/>
        <v>0</v>
      </c>
      <c r="S92">
        <f t="shared" si="62"/>
        <v>453.22</v>
      </c>
      <c r="T92">
        <f t="shared" si="63"/>
        <v>0</v>
      </c>
      <c r="U92">
        <f t="shared" si="64"/>
        <v>49.98</v>
      </c>
      <c r="V92">
        <f t="shared" si="65"/>
        <v>0</v>
      </c>
      <c r="W92">
        <f t="shared" si="66"/>
        <v>0</v>
      </c>
      <c r="X92">
        <f t="shared" si="67"/>
        <v>494.01</v>
      </c>
      <c r="Y92">
        <f t="shared" si="68"/>
        <v>299.13</v>
      </c>
      <c r="AA92">
        <v>22723180</v>
      </c>
      <c r="AB92">
        <f t="shared" si="69"/>
        <v>98.57</v>
      </c>
      <c r="AC92">
        <f t="shared" si="70"/>
        <v>80.66</v>
      </c>
      <c r="AD92">
        <f t="shared" si="71"/>
        <v>4.58</v>
      </c>
      <c r="AE92">
        <f t="shared" si="72"/>
        <v>0</v>
      </c>
      <c r="AF92">
        <f t="shared" si="73"/>
        <v>13.33</v>
      </c>
      <c r="AG92">
        <f t="shared" si="74"/>
        <v>0</v>
      </c>
      <c r="AH92">
        <f t="shared" si="75"/>
        <v>1.47</v>
      </c>
      <c r="AI92">
        <f t="shared" si="76"/>
        <v>0</v>
      </c>
      <c r="AJ92">
        <f t="shared" si="77"/>
        <v>0</v>
      </c>
      <c r="AK92">
        <v>98.57</v>
      </c>
      <c r="AL92">
        <v>80.66</v>
      </c>
      <c r="AM92">
        <v>4.58</v>
      </c>
      <c r="AN92">
        <v>0</v>
      </c>
      <c r="AO92">
        <v>13.33</v>
      </c>
      <c r="AP92">
        <v>0</v>
      </c>
      <c r="AQ92">
        <v>1.47</v>
      </c>
      <c r="AR92">
        <v>0</v>
      </c>
      <c r="AS92">
        <v>0</v>
      </c>
      <c r="AT92">
        <v>109</v>
      </c>
      <c r="AU92">
        <v>66</v>
      </c>
      <c r="AV92">
        <v>1</v>
      </c>
      <c r="AW92">
        <v>1</v>
      </c>
      <c r="AZ92">
        <v>1</v>
      </c>
      <c r="BA92">
        <v>1</v>
      </c>
      <c r="BB92">
        <v>1</v>
      </c>
      <c r="BC92">
        <v>1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1</v>
      </c>
      <c r="BJ92" t="s">
        <v>201</v>
      </c>
      <c r="BM92">
        <v>16001</v>
      </c>
      <c r="BN92">
        <v>0</v>
      </c>
      <c r="BO92" t="s">
        <v>3</v>
      </c>
      <c r="BP92">
        <v>0</v>
      </c>
      <c r="BQ92">
        <v>2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128</v>
      </c>
      <c r="CA92">
        <v>83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78"/>
        <v>3351.38</v>
      </c>
      <c r="CQ92">
        <f t="shared" si="79"/>
        <v>80.66</v>
      </c>
      <c r="CR92">
        <f t="shared" si="80"/>
        <v>4.58</v>
      </c>
      <c r="CS92">
        <f t="shared" si="81"/>
        <v>0</v>
      </c>
      <c r="CT92">
        <f t="shared" si="82"/>
        <v>13.33</v>
      </c>
      <c r="CU92">
        <f t="shared" si="83"/>
        <v>0</v>
      </c>
      <c r="CV92">
        <f t="shared" si="84"/>
        <v>1.47</v>
      </c>
      <c r="CW92">
        <f t="shared" si="85"/>
        <v>0</v>
      </c>
      <c r="CX92">
        <f t="shared" si="86"/>
        <v>0</v>
      </c>
      <c r="CY92">
        <f t="shared" si="93"/>
        <v>494.00980000000004</v>
      </c>
      <c r="CZ92">
        <f t="shared" si="94"/>
        <v>299.12520000000001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1013</v>
      </c>
      <c r="DV92" t="s">
        <v>200</v>
      </c>
      <c r="DW92" t="s">
        <v>200</v>
      </c>
      <c r="DX92">
        <v>1</v>
      </c>
      <c r="EE92">
        <v>20678683</v>
      </c>
      <c r="EF92">
        <v>2</v>
      </c>
      <c r="EG92" t="s">
        <v>20</v>
      </c>
      <c r="EH92">
        <v>0</v>
      </c>
      <c r="EI92" t="s">
        <v>3</v>
      </c>
      <c r="EJ92">
        <v>1</v>
      </c>
      <c r="EK92">
        <v>16001</v>
      </c>
      <c r="EL92" t="s">
        <v>128</v>
      </c>
      <c r="EM92" t="s">
        <v>129</v>
      </c>
      <c r="EO92" t="s">
        <v>3</v>
      </c>
      <c r="EQ92">
        <v>0</v>
      </c>
      <c r="ER92">
        <v>98.57</v>
      </c>
      <c r="ES92">
        <v>80.66</v>
      </c>
      <c r="ET92">
        <v>4.58</v>
      </c>
      <c r="EU92">
        <v>0</v>
      </c>
      <c r="EV92">
        <v>13.33</v>
      </c>
      <c r="EW92">
        <v>1.47</v>
      </c>
      <c r="EX92">
        <v>0</v>
      </c>
      <c r="EY92">
        <v>0</v>
      </c>
      <c r="EZ92">
        <v>0</v>
      </c>
      <c r="FQ92">
        <v>0</v>
      </c>
      <c r="FR92">
        <f t="shared" si="87"/>
        <v>0</v>
      </c>
      <c r="FS92">
        <v>0</v>
      </c>
      <c r="FV92" t="s">
        <v>23</v>
      </c>
      <c r="FW92" t="s">
        <v>24</v>
      </c>
      <c r="FX92">
        <v>128</v>
      </c>
      <c r="FY92">
        <v>83</v>
      </c>
      <c r="GA92" t="s">
        <v>3</v>
      </c>
      <c r="GG92">
        <v>2</v>
      </c>
      <c r="GH92">
        <v>1</v>
      </c>
      <c r="GI92">
        <v>-2</v>
      </c>
      <c r="GJ92">
        <v>0</v>
      </c>
      <c r="GK92">
        <f>ROUND(R92*(R12)/100,2)</f>
        <v>0</v>
      </c>
      <c r="GL92">
        <f t="shared" si="88"/>
        <v>0</v>
      </c>
      <c r="GM92">
        <f t="shared" si="89"/>
        <v>4144.5200000000004</v>
      </c>
      <c r="GN92">
        <f t="shared" si="90"/>
        <v>4144.5200000000004</v>
      </c>
      <c r="GO92">
        <f t="shared" si="91"/>
        <v>0</v>
      </c>
      <c r="GP92">
        <f t="shared" si="92"/>
        <v>0</v>
      </c>
      <c r="GR92">
        <v>0</v>
      </c>
    </row>
    <row r="93" spans="1:200">
      <c r="A93">
        <v>18</v>
      </c>
      <c r="B93">
        <v>1</v>
      </c>
      <c r="C93">
        <v>188</v>
      </c>
      <c r="E93" t="s">
        <v>202</v>
      </c>
      <c r="F93" t="s">
        <v>203</v>
      </c>
      <c r="G93" t="s">
        <v>1298</v>
      </c>
      <c r="H93" t="s">
        <v>28</v>
      </c>
      <c r="I93">
        <f>I92*J93</f>
        <v>1</v>
      </c>
      <c r="J93">
        <v>2.9411764705882353E-2</v>
      </c>
      <c r="O93">
        <f t="shared" si="58"/>
        <v>322.98</v>
      </c>
      <c r="P93">
        <f t="shared" si="59"/>
        <v>322.98</v>
      </c>
      <c r="Q93">
        <f t="shared" si="60"/>
        <v>0</v>
      </c>
      <c r="R93">
        <f t="shared" si="61"/>
        <v>0</v>
      </c>
      <c r="S93">
        <f t="shared" si="62"/>
        <v>0</v>
      </c>
      <c r="T93">
        <f t="shared" si="63"/>
        <v>0</v>
      </c>
      <c r="U93">
        <f t="shared" si="64"/>
        <v>0</v>
      </c>
      <c r="V93">
        <f t="shared" si="65"/>
        <v>0</v>
      </c>
      <c r="W93">
        <f t="shared" si="66"/>
        <v>0.88</v>
      </c>
      <c r="X93">
        <f t="shared" si="67"/>
        <v>0</v>
      </c>
      <c r="Y93">
        <f t="shared" si="68"/>
        <v>0</v>
      </c>
      <c r="AA93">
        <v>22723180</v>
      </c>
      <c r="AB93">
        <f t="shared" si="69"/>
        <v>322.98</v>
      </c>
      <c r="AC93">
        <f t="shared" si="70"/>
        <v>322.98</v>
      </c>
      <c r="AD93">
        <f t="shared" si="71"/>
        <v>0</v>
      </c>
      <c r="AE93">
        <f t="shared" si="72"/>
        <v>0</v>
      </c>
      <c r="AF93">
        <f t="shared" si="73"/>
        <v>0</v>
      </c>
      <c r="AG93">
        <f t="shared" si="74"/>
        <v>0</v>
      </c>
      <c r="AH93">
        <f t="shared" si="75"/>
        <v>0</v>
      </c>
      <c r="AI93">
        <f t="shared" si="76"/>
        <v>0</v>
      </c>
      <c r="AJ93">
        <f t="shared" si="77"/>
        <v>0.88</v>
      </c>
      <c r="AK93">
        <v>322.98</v>
      </c>
      <c r="AL93">
        <v>322.98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0.88</v>
      </c>
      <c r="AT93">
        <v>109</v>
      </c>
      <c r="AU93">
        <v>66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205</v>
      </c>
      <c r="BM93">
        <v>16001</v>
      </c>
      <c r="BN93">
        <v>0</v>
      </c>
      <c r="BO93" t="s">
        <v>3</v>
      </c>
      <c r="BP93">
        <v>0</v>
      </c>
      <c r="BQ93">
        <v>2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128</v>
      </c>
      <c r="CA93">
        <v>83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78"/>
        <v>322.98</v>
      </c>
      <c r="CQ93">
        <f t="shared" si="79"/>
        <v>322.98</v>
      </c>
      <c r="CR93">
        <f t="shared" si="80"/>
        <v>0</v>
      </c>
      <c r="CS93">
        <f t="shared" si="81"/>
        <v>0</v>
      </c>
      <c r="CT93">
        <f t="shared" si="82"/>
        <v>0</v>
      </c>
      <c r="CU93">
        <f t="shared" si="83"/>
        <v>0</v>
      </c>
      <c r="CV93">
        <f t="shared" si="84"/>
        <v>0</v>
      </c>
      <c r="CW93">
        <f t="shared" si="85"/>
        <v>0</v>
      </c>
      <c r="CX93">
        <f t="shared" si="86"/>
        <v>0.88</v>
      </c>
      <c r="CY93">
        <f t="shared" si="93"/>
        <v>0</v>
      </c>
      <c r="CZ93">
        <f t="shared" si="94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28</v>
      </c>
      <c r="DW93" t="s">
        <v>28</v>
      </c>
      <c r="DX93">
        <v>1</v>
      </c>
      <c r="EE93">
        <v>20678683</v>
      </c>
      <c r="EF93">
        <v>2</v>
      </c>
      <c r="EG93" t="s">
        <v>20</v>
      </c>
      <c r="EH93">
        <v>0</v>
      </c>
      <c r="EI93" t="s">
        <v>3</v>
      </c>
      <c r="EJ93">
        <v>1</v>
      </c>
      <c r="EK93">
        <v>16001</v>
      </c>
      <c r="EL93" t="s">
        <v>128</v>
      </c>
      <c r="EM93" t="s">
        <v>129</v>
      </c>
      <c r="EO93" t="s">
        <v>3</v>
      </c>
      <c r="EQ93">
        <v>0</v>
      </c>
      <c r="ER93">
        <v>322.98</v>
      </c>
      <c r="ES93">
        <v>322.98</v>
      </c>
      <c r="ET93">
        <v>0</v>
      </c>
      <c r="EU93">
        <v>0</v>
      </c>
      <c r="EV93">
        <v>0</v>
      </c>
      <c r="EW93">
        <v>0</v>
      </c>
      <c r="EX93">
        <v>0</v>
      </c>
      <c r="EZ93">
        <v>0</v>
      </c>
      <c r="FQ93">
        <v>0</v>
      </c>
      <c r="FR93">
        <f t="shared" si="87"/>
        <v>0</v>
      </c>
      <c r="FS93">
        <v>0</v>
      </c>
      <c r="FV93" t="s">
        <v>23</v>
      </c>
      <c r="FW93" t="s">
        <v>24</v>
      </c>
      <c r="FX93">
        <v>128</v>
      </c>
      <c r="FY93">
        <v>83</v>
      </c>
      <c r="GA93" t="s">
        <v>3</v>
      </c>
      <c r="GG93">
        <v>2</v>
      </c>
      <c r="GH93">
        <v>1</v>
      </c>
      <c r="GI93">
        <v>-2</v>
      </c>
      <c r="GJ93">
        <v>0</v>
      </c>
      <c r="GK93">
        <f>ROUND(R93*(R12)/100,2)</f>
        <v>0</v>
      </c>
      <c r="GL93">
        <f t="shared" si="88"/>
        <v>0</v>
      </c>
      <c r="GM93">
        <f t="shared" si="89"/>
        <v>322.98</v>
      </c>
      <c r="GN93">
        <f t="shared" si="90"/>
        <v>322.98</v>
      </c>
      <c r="GO93">
        <f t="shared" si="91"/>
        <v>0</v>
      </c>
      <c r="GP93">
        <f t="shared" si="92"/>
        <v>0</v>
      </c>
      <c r="GR93">
        <v>0</v>
      </c>
    </row>
    <row r="94" spans="1:200">
      <c r="A94">
        <v>18</v>
      </c>
      <c r="B94">
        <v>1</v>
      </c>
      <c r="C94">
        <v>189</v>
      </c>
      <c r="E94" t="s">
        <v>206</v>
      </c>
      <c r="F94" t="s">
        <v>207</v>
      </c>
      <c r="G94" t="s">
        <v>1299</v>
      </c>
      <c r="H94" t="s">
        <v>28</v>
      </c>
      <c r="I94">
        <f>I92*J94</f>
        <v>4</v>
      </c>
      <c r="J94">
        <v>0.11764705882352941</v>
      </c>
      <c r="O94">
        <f t="shared" si="58"/>
        <v>1385.44</v>
      </c>
      <c r="P94">
        <f t="shared" si="59"/>
        <v>1385.44</v>
      </c>
      <c r="Q94">
        <f t="shared" si="60"/>
        <v>0</v>
      </c>
      <c r="R94">
        <f t="shared" si="61"/>
        <v>0</v>
      </c>
      <c r="S94">
        <f t="shared" si="62"/>
        <v>0</v>
      </c>
      <c r="T94">
        <f t="shared" si="63"/>
        <v>0</v>
      </c>
      <c r="U94">
        <f t="shared" si="64"/>
        <v>0</v>
      </c>
      <c r="V94">
        <f t="shared" si="65"/>
        <v>0</v>
      </c>
      <c r="W94">
        <f t="shared" si="66"/>
        <v>3.8</v>
      </c>
      <c r="X94">
        <f t="shared" si="67"/>
        <v>0</v>
      </c>
      <c r="Y94">
        <f t="shared" si="68"/>
        <v>0</v>
      </c>
      <c r="AA94">
        <v>22723180</v>
      </c>
      <c r="AB94">
        <f t="shared" si="69"/>
        <v>346.36</v>
      </c>
      <c r="AC94">
        <f t="shared" si="70"/>
        <v>346.36</v>
      </c>
      <c r="AD94">
        <f t="shared" si="71"/>
        <v>0</v>
      </c>
      <c r="AE94">
        <f t="shared" si="72"/>
        <v>0</v>
      </c>
      <c r="AF94">
        <f t="shared" si="73"/>
        <v>0</v>
      </c>
      <c r="AG94">
        <f t="shared" si="74"/>
        <v>0</v>
      </c>
      <c r="AH94">
        <f t="shared" si="75"/>
        <v>0</v>
      </c>
      <c r="AI94">
        <f t="shared" si="76"/>
        <v>0</v>
      </c>
      <c r="AJ94">
        <f t="shared" si="77"/>
        <v>0.95</v>
      </c>
      <c r="AK94">
        <v>346.36</v>
      </c>
      <c r="AL94">
        <v>346.36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0.95</v>
      </c>
      <c r="AT94">
        <v>109</v>
      </c>
      <c r="AU94">
        <v>66</v>
      </c>
      <c r="AV94">
        <v>1</v>
      </c>
      <c r="AW94">
        <v>1</v>
      </c>
      <c r="AZ94">
        <v>1</v>
      </c>
      <c r="BA94">
        <v>1</v>
      </c>
      <c r="BB94">
        <v>1</v>
      </c>
      <c r="BC94">
        <v>1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209</v>
      </c>
      <c r="BM94">
        <v>16001</v>
      </c>
      <c r="BN94">
        <v>0</v>
      </c>
      <c r="BO94" t="s">
        <v>3</v>
      </c>
      <c r="BP94">
        <v>0</v>
      </c>
      <c r="BQ94">
        <v>2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128</v>
      </c>
      <c r="CA94">
        <v>83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78"/>
        <v>1385.44</v>
      </c>
      <c r="CQ94">
        <f t="shared" si="79"/>
        <v>346.36</v>
      </c>
      <c r="CR94">
        <f t="shared" si="80"/>
        <v>0</v>
      </c>
      <c r="CS94">
        <f t="shared" si="81"/>
        <v>0</v>
      </c>
      <c r="CT94">
        <f t="shared" si="82"/>
        <v>0</v>
      </c>
      <c r="CU94">
        <f t="shared" si="83"/>
        <v>0</v>
      </c>
      <c r="CV94">
        <f t="shared" si="84"/>
        <v>0</v>
      </c>
      <c r="CW94">
        <f t="shared" si="85"/>
        <v>0</v>
      </c>
      <c r="CX94">
        <f t="shared" si="86"/>
        <v>0.95</v>
      </c>
      <c r="CY94">
        <f t="shared" si="93"/>
        <v>0</v>
      </c>
      <c r="CZ94">
        <f t="shared" si="94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1010</v>
      </c>
      <c r="DV94" t="s">
        <v>28</v>
      </c>
      <c r="DW94" t="s">
        <v>28</v>
      </c>
      <c r="DX94">
        <v>1</v>
      </c>
      <c r="EE94">
        <v>20678683</v>
      </c>
      <c r="EF94">
        <v>2</v>
      </c>
      <c r="EG94" t="s">
        <v>20</v>
      </c>
      <c r="EH94">
        <v>0</v>
      </c>
      <c r="EI94" t="s">
        <v>3</v>
      </c>
      <c r="EJ94">
        <v>1</v>
      </c>
      <c r="EK94">
        <v>16001</v>
      </c>
      <c r="EL94" t="s">
        <v>128</v>
      </c>
      <c r="EM94" t="s">
        <v>129</v>
      </c>
      <c r="EO94" t="s">
        <v>3</v>
      </c>
      <c r="EQ94">
        <v>0</v>
      </c>
      <c r="ER94">
        <v>346.36</v>
      </c>
      <c r="ES94">
        <v>346.36</v>
      </c>
      <c r="ET94">
        <v>0</v>
      </c>
      <c r="EU94">
        <v>0</v>
      </c>
      <c r="EV94">
        <v>0</v>
      </c>
      <c r="EW94">
        <v>0</v>
      </c>
      <c r="EX94">
        <v>0</v>
      </c>
      <c r="EZ94">
        <v>0</v>
      </c>
      <c r="FQ94">
        <v>0</v>
      </c>
      <c r="FR94">
        <f t="shared" si="87"/>
        <v>0</v>
      </c>
      <c r="FS94">
        <v>0</v>
      </c>
      <c r="FV94" t="s">
        <v>23</v>
      </c>
      <c r="FW94" t="s">
        <v>24</v>
      </c>
      <c r="FX94">
        <v>128</v>
      </c>
      <c r="FY94">
        <v>83</v>
      </c>
      <c r="GA94" t="s">
        <v>3</v>
      </c>
      <c r="GG94">
        <v>2</v>
      </c>
      <c r="GH94">
        <v>1</v>
      </c>
      <c r="GI94">
        <v>-2</v>
      </c>
      <c r="GJ94">
        <v>0</v>
      </c>
      <c r="GK94">
        <f>ROUND(R94*(R12)/100,2)</f>
        <v>0</v>
      </c>
      <c r="GL94">
        <f t="shared" si="88"/>
        <v>0</v>
      </c>
      <c r="GM94">
        <f t="shared" si="89"/>
        <v>1385.44</v>
      </c>
      <c r="GN94">
        <f t="shared" si="90"/>
        <v>1385.44</v>
      </c>
      <c r="GO94">
        <f t="shared" si="91"/>
        <v>0</v>
      </c>
      <c r="GP94">
        <f t="shared" si="92"/>
        <v>0</v>
      </c>
      <c r="GR94">
        <v>0</v>
      </c>
    </row>
    <row r="95" spans="1:200">
      <c r="A95">
        <v>18</v>
      </c>
      <c r="B95">
        <v>1</v>
      </c>
      <c r="C95">
        <v>190</v>
      </c>
      <c r="E95" t="s">
        <v>210</v>
      </c>
      <c r="F95" t="s">
        <v>211</v>
      </c>
      <c r="G95" t="s">
        <v>1300</v>
      </c>
      <c r="H95" t="s">
        <v>28</v>
      </c>
      <c r="I95">
        <f>I92*J95</f>
        <v>12</v>
      </c>
      <c r="J95">
        <v>0.35294117647058826</v>
      </c>
      <c r="O95">
        <f t="shared" si="58"/>
        <v>6311.76</v>
      </c>
      <c r="P95">
        <f t="shared" si="59"/>
        <v>6311.76</v>
      </c>
      <c r="Q95">
        <f t="shared" si="60"/>
        <v>0</v>
      </c>
      <c r="R95">
        <f t="shared" si="61"/>
        <v>0</v>
      </c>
      <c r="S95">
        <f t="shared" si="62"/>
        <v>0</v>
      </c>
      <c r="T95">
        <f t="shared" si="63"/>
        <v>0</v>
      </c>
      <c r="U95">
        <f t="shared" si="64"/>
        <v>0</v>
      </c>
      <c r="V95">
        <f t="shared" si="65"/>
        <v>0</v>
      </c>
      <c r="W95">
        <f t="shared" si="66"/>
        <v>17.28</v>
      </c>
      <c r="X95">
        <f t="shared" si="67"/>
        <v>0</v>
      </c>
      <c r="Y95">
        <f t="shared" si="68"/>
        <v>0</v>
      </c>
      <c r="AA95">
        <v>22723180</v>
      </c>
      <c r="AB95">
        <f t="shared" si="69"/>
        <v>525.98</v>
      </c>
      <c r="AC95">
        <f t="shared" si="70"/>
        <v>525.98</v>
      </c>
      <c r="AD95">
        <f t="shared" si="71"/>
        <v>0</v>
      </c>
      <c r="AE95">
        <f t="shared" si="72"/>
        <v>0</v>
      </c>
      <c r="AF95">
        <f t="shared" si="73"/>
        <v>0</v>
      </c>
      <c r="AG95">
        <f t="shared" si="74"/>
        <v>0</v>
      </c>
      <c r="AH95">
        <f t="shared" si="75"/>
        <v>0</v>
      </c>
      <c r="AI95">
        <f t="shared" si="76"/>
        <v>0</v>
      </c>
      <c r="AJ95">
        <f t="shared" si="77"/>
        <v>1.44</v>
      </c>
      <c r="AK95">
        <v>525.98</v>
      </c>
      <c r="AL95">
        <v>525.98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1.44</v>
      </c>
      <c r="AT95">
        <v>109</v>
      </c>
      <c r="AU95">
        <v>66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1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213</v>
      </c>
      <c r="BM95">
        <v>16001</v>
      </c>
      <c r="BN95">
        <v>0</v>
      </c>
      <c r="BO95" t="s">
        <v>3</v>
      </c>
      <c r="BP95">
        <v>0</v>
      </c>
      <c r="BQ95">
        <v>2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128</v>
      </c>
      <c r="CA95">
        <v>83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78"/>
        <v>6311.76</v>
      </c>
      <c r="CQ95">
        <f t="shared" si="79"/>
        <v>525.98</v>
      </c>
      <c r="CR95">
        <f t="shared" si="80"/>
        <v>0</v>
      </c>
      <c r="CS95">
        <f t="shared" si="81"/>
        <v>0</v>
      </c>
      <c r="CT95">
        <f t="shared" si="82"/>
        <v>0</v>
      </c>
      <c r="CU95">
        <f t="shared" si="83"/>
        <v>0</v>
      </c>
      <c r="CV95">
        <f t="shared" si="84"/>
        <v>0</v>
      </c>
      <c r="CW95">
        <f t="shared" si="85"/>
        <v>0</v>
      </c>
      <c r="CX95">
        <f t="shared" si="86"/>
        <v>1.44</v>
      </c>
      <c r="CY95">
        <f t="shared" si="93"/>
        <v>0</v>
      </c>
      <c r="CZ95">
        <f t="shared" si="94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1010</v>
      </c>
      <c r="DV95" t="s">
        <v>28</v>
      </c>
      <c r="DW95" t="s">
        <v>28</v>
      </c>
      <c r="DX95">
        <v>1</v>
      </c>
      <c r="EE95">
        <v>20678683</v>
      </c>
      <c r="EF95">
        <v>2</v>
      </c>
      <c r="EG95" t="s">
        <v>20</v>
      </c>
      <c r="EH95">
        <v>0</v>
      </c>
      <c r="EI95" t="s">
        <v>3</v>
      </c>
      <c r="EJ95">
        <v>1</v>
      </c>
      <c r="EK95">
        <v>16001</v>
      </c>
      <c r="EL95" t="s">
        <v>128</v>
      </c>
      <c r="EM95" t="s">
        <v>129</v>
      </c>
      <c r="EO95" t="s">
        <v>3</v>
      </c>
      <c r="EQ95">
        <v>0</v>
      </c>
      <c r="ER95">
        <v>525.98</v>
      </c>
      <c r="ES95">
        <v>525.98</v>
      </c>
      <c r="ET95">
        <v>0</v>
      </c>
      <c r="EU95">
        <v>0</v>
      </c>
      <c r="EV95">
        <v>0</v>
      </c>
      <c r="EW95">
        <v>0</v>
      </c>
      <c r="EX95">
        <v>0</v>
      </c>
      <c r="EZ95">
        <v>0</v>
      </c>
      <c r="FQ95">
        <v>0</v>
      </c>
      <c r="FR95">
        <f t="shared" si="87"/>
        <v>0</v>
      </c>
      <c r="FS95">
        <v>0</v>
      </c>
      <c r="FV95" t="s">
        <v>23</v>
      </c>
      <c r="FW95" t="s">
        <v>24</v>
      </c>
      <c r="FX95">
        <v>128</v>
      </c>
      <c r="FY95">
        <v>83</v>
      </c>
      <c r="GA95" t="s">
        <v>3</v>
      </c>
      <c r="GG95">
        <v>2</v>
      </c>
      <c r="GH95">
        <v>1</v>
      </c>
      <c r="GI95">
        <v>-2</v>
      </c>
      <c r="GJ95">
        <v>0</v>
      </c>
      <c r="GK95">
        <f>ROUND(R95*(R12)/100,2)</f>
        <v>0</v>
      </c>
      <c r="GL95">
        <f t="shared" si="88"/>
        <v>0</v>
      </c>
      <c r="GM95">
        <f t="shared" si="89"/>
        <v>6311.76</v>
      </c>
      <c r="GN95">
        <f t="shared" si="90"/>
        <v>6311.76</v>
      </c>
      <c r="GO95">
        <f t="shared" si="91"/>
        <v>0</v>
      </c>
      <c r="GP95">
        <f t="shared" si="92"/>
        <v>0</v>
      </c>
      <c r="GR95">
        <v>0</v>
      </c>
    </row>
    <row r="96" spans="1:200">
      <c r="A96">
        <v>18</v>
      </c>
      <c r="B96">
        <v>1</v>
      </c>
      <c r="C96">
        <v>186</v>
      </c>
      <c r="E96" t="s">
        <v>214</v>
      </c>
      <c r="F96" t="s">
        <v>215</v>
      </c>
      <c r="G96" t="s">
        <v>216</v>
      </c>
      <c r="H96" t="s">
        <v>28</v>
      </c>
      <c r="I96">
        <f>I92*J96</f>
        <v>1</v>
      </c>
      <c r="J96">
        <v>2.9411764705882353E-2</v>
      </c>
      <c r="O96">
        <f t="shared" ref="O96:O127" si="95">ROUND(CP96,2)</f>
        <v>3071.58</v>
      </c>
      <c r="P96">
        <f t="shared" ref="P96:P127" si="96">ROUND(CQ96*I96,2)</f>
        <v>3071.58</v>
      </c>
      <c r="Q96">
        <f t="shared" ref="Q96:Q127" si="97">ROUND(CR96*I96,2)</f>
        <v>0</v>
      </c>
      <c r="R96">
        <f t="shared" ref="R96:R127" si="98">ROUND(CS96*I96,2)</f>
        <v>0</v>
      </c>
      <c r="S96">
        <f t="shared" ref="S96:S127" si="99">ROUND(CT96*I96,2)</f>
        <v>0</v>
      </c>
      <c r="T96">
        <f t="shared" ref="T96:T127" si="100">ROUND(CU96*I96,2)</f>
        <v>0</v>
      </c>
      <c r="U96">
        <f t="shared" ref="U96:U127" si="101">CV96*I96</f>
        <v>0</v>
      </c>
      <c r="V96">
        <f t="shared" ref="V96:V127" si="102">CW96*I96</f>
        <v>0</v>
      </c>
      <c r="W96">
        <f t="shared" ref="W96:W127" si="103">ROUND(CX96*I96,2)</f>
        <v>1.2</v>
      </c>
      <c r="X96">
        <f t="shared" ref="X96:X127" si="104">ROUND(CY96,2)</f>
        <v>0</v>
      </c>
      <c r="Y96">
        <f t="shared" ref="Y96:Y127" si="105">ROUND(CZ96,2)</f>
        <v>0</v>
      </c>
      <c r="AA96">
        <v>22723180</v>
      </c>
      <c r="AB96">
        <f t="shared" ref="AB96:AB127" si="106">ROUND((AC96+AD96+AF96),6)</f>
        <v>3071.58</v>
      </c>
      <c r="AC96">
        <f t="shared" ref="AC96:AC127" si="107">ROUND((ES96),6)</f>
        <v>3071.58</v>
      </c>
      <c r="AD96">
        <f t="shared" ref="AD96:AD127" si="108">ROUND((((ET96)-(EU96))+AE96),6)</f>
        <v>0</v>
      </c>
      <c r="AE96">
        <f t="shared" ref="AE96:AE127" si="109">ROUND((EU96),6)</f>
        <v>0</v>
      </c>
      <c r="AF96">
        <f t="shared" ref="AF96:AF127" si="110">ROUND((EV96),6)</f>
        <v>0</v>
      </c>
      <c r="AG96">
        <f t="shared" ref="AG96:AG127" si="111">ROUND((AP96),6)</f>
        <v>0</v>
      </c>
      <c r="AH96">
        <f t="shared" ref="AH96:AH127" si="112">(EW96)</f>
        <v>0</v>
      </c>
      <c r="AI96">
        <f t="shared" ref="AI96:AI127" si="113">(EX96)</f>
        <v>0</v>
      </c>
      <c r="AJ96">
        <f t="shared" ref="AJ96:AJ127" si="114">ROUND((AS96),6)</f>
        <v>1.2</v>
      </c>
      <c r="AK96">
        <v>3071.58</v>
      </c>
      <c r="AL96">
        <v>3071.58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1.2</v>
      </c>
      <c r="AT96">
        <v>128</v>
      </c>
      <c r="AU96">
        <v>83</v>
      </c>
      <c r="AV96">
        <v>1</v>
      </c>
      <c r="AW96">
        <v>1</v>
      </c>
      <c r="AZ96">
        <v>1</v>
      </c>
      <c r="BA96">
        <v>1</v>
      </c>
      <c r="BB96">
        <v>1</v>
      </c>
      <c r="BC96">
        <v>1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1</v>
      </c>
      <c r="BJ96" t="s">
        <v>217</v>
      </c>
      <c r="BM96">
        <v>500001</v>
      </c>
      <c r="BN96">
        <v>0</v>
      </c>
      <c r="BO96" t="s">
        <v>3</v>
      </c>
      <c r="BP96">
        <v>0</v>
      </c>
      <c r="BQ96">
        <v>8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128</v>
      </c>
      <c r="CA96">
        <v>83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ref="CP96:CP127" si="115">(P96+Q96+S96)</f>
        <v>3071.58</v>
      </c>
      <c r="CQ96">
        <f t="shared" ref="CQ96:CQ127" si="116">(AC96)*BC96</f>
        <v>3071.58</v>
      </c>
      <c r="CR96">
        <f t="shared" ref="CR96:CR127" si="117">(AD96)*BB96</f>
        <v>0</v>
      </c>
      <c r="CS96">
        <f t="shared" ref="CS96:CS127" si="118">(AE96)*BS96</f>
        <v>0</v>
      </c>
      <c r="CT96">
        <f t="shared" ref="CT96:CT127" si="119">(AF96)*BA96</f>
        <v>0</v>
      </c>
      <c r="CU96">
        <f t="shared" ref="CU96:CU127" si="120">AG96</f>
        <v>0</v>
      </c>
      <c r="CV96">
        <f t="shared" ref="CV96:CV127" si="121">AH96</f>
        <v>0</v>
      </c>
      <c r="CW96">
        <f t="shared" ref="CW96:CW127" si="122">AI96</f>
        <v>0</v>
      </c>
      <c r="CX96">
        <f t="shared" ref="CX96:CX127" si="123">AJ96</f>
        <v>1.2</v>
      </c>
      <c r="CY96">
        <f t="shared" si="93"/>
        <v>0</v>
      </c>
      <c r="CZ96">
        <f t="shared" si="94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1010</v>
      </c>
      <c r="DV96" t="s">
        <v>28</v>
      </c>
      <c r="DW96" t="s">
        <v>28</v>
      </c>
      <c r="DX96">
        <v>1</v>
      </c>
      <c r="EE96">
        <v>20678589</v>
      </c>
      <c r="EF96">
        <v>8</v>
      </c>
      <c r="EG96" t="s">
        <v>44</v>
      </c>
      <c r="EH96">
        <v>0</v>
      </c>
      <c r="EI96" t="s">
        <v>3</v>
      </c>
      <c r="EJ96">
        <v>1</v>
      </c>
      <c r="EK96">
        <v>500001</v>
      </c>
      <c r="EL96" t="s">
        <v>218</v>
      </c>
      <c r="EM96" t="s">
        <v>219</v>
      </c>
      <c r="EO96" t="s">
        <v>3</v>
      </c>
      <c r="EQ96">
        <v>0</v>
      </c>
      <c r="ER96">
        <v>3071.58</v>
      </c>
      <c r="ES96">
        <v>3071.58</v>
      </c>
      <c r="ET96">
        <v>0</v>
      </c>
      <c r="EU96">
        <v>0</v>
      </c>
      <c r="EV96">
        <v>0</v>
      </c>
      <c r="EW96">
        <v>0</v>
      </c>
      <c r="EX96">
        <v>0</v>
      </c>
      <c r="EZ96">
        <v>0</v>
      </c>
      <c r="FQ96">
        <v>0</v>
      </c>
      <c r="FR96">
        <f t="shared" ref="FR96:FR127" si="124">ROUND(IF(AND(BH96=3,BI96=3),P96,0),2)</f>
        <v>0</v>
      </c>
      <c r="FS96">
        <v>0</v>
      </c>
      <c r="FX96">
        <v>128</v>
      </c>
      <c r="FY96">
        <v>83</v>
      </c>
      <c r="GA96" t="s">
        <v>3</v>
      </c>
      <c r="GG96">
        <v>2</v>
      </c>
      <c r="GH96">
        <v>1</v>
      </c>
      <c r="GI96">
        <v>-2</v>
      </c>
      <c r="GJ96">
        <v>0</v>
      </c>
      <c r="GK96">
        <f>ROUND(R96*(R12)/100,2)</f>
        <v>0</v>
      </c>
      <c r="GL96">
        <f t="shared" ref="GL96:GL127" si="125">ROUND(IF(AND(BH96=3,BI96=3,FS96&lt;&gt;0),P96,0),2)</f>
        <v>0</v>
      </c>
      <c r="GM96">
        <f t="shared" ref="GM96:GM127" si="126">O96+X96+Y96</f>
        <v>3071.58</v>
      </c>
      <c r="GN96">
        <f t="shared" ref="GN96:GN127" si="127">ROUND(IF(OR(BI96=0,BI96=1),O96+X96+Y96,0),2)</f>
        <v>3071.58</v>
      </c>
      <c r="GO96">
        <f t="shared" ref="GO96:GO127" si="128">ROUND(IF(BI96=2,O96+X96+Y96,0),2)</f>
        <v>0</v>
      </c>
      <c r="GP96">
        <f t="shared" ref="GP96:GP127" si="129">ROUND(IF(BI96=4,O96+X96+Y96,0),2)</f>
        <v>0</v>
      </c>
      <c r="GR96">
        <v>0</v>
      </c>
    </row>
    <row r="97" spans="1:200">
      <c r="A97">
        <v>18</v>
      </c>
      <c r="B97">
        <v>1</v>
      </c>
      <c r="C97">
        <v>187</v>
      </c>
      <c r="E97" t="s">
        <v>220</v>
      </c>
      <c r="F97" t="s">
        <v>221</v>
      </c>
      <c r="G97" t="s">
        <v>222</v>
      </c>
      <c r="H97" t="s">
        <v>28</v>
      </c>
      <c r="I97">
        <f>I92*J97</f>
        <v>16</v>
      </c>
      <c r="J97">
        <v>0.47058823529411764</v>
      </c>
      <c r="O97">
        <f t="shared" si="95"/>
        <v>761.76</v>
      </c>
      <c r="P97">
        <f t="shared" si="96"/>
        <v>761.76</v>
      </c>
      <c r="Q97">
        <f t="shared" si="97"/>
        <v>0</v>
      </c>
      <c r="R97">
        <f t="shared" si="98"/>
        <v>0</v>
      </c>
      <c r="S97">
        <f t="shared" si="99"/>
        <v>0</v>
      </c>
      <c r="T97">
        <f t="shared" si="100"/>
        <v>0</v>
      </c>
      <c r="U97">
        <f t="shared" si="101"/>
        <v>0</v>
      </c>
      <c r="V97">
        <f t="shared" si="102"/>
        <v>0</v>
      </c>
      <c r="W97">
        <f t="shared" si="103"/>
        <v>0.32</v>
      </c>
      <c r="X97">
        <f t="shared" si="104"/>
        <v>0</v>
      </c>
      <c r="Y97">
        <f t="shared" si="105"/>
        <v>0</v>
      </c>
      <c r="AA97">
        <v>22723180</v>
      </c>
      <c r="AB97">
        <f t="shared" si="106"/>
        <v>47.61</v>
      </c>
      <c r="AC97">
        <f t="shared" si="107"/>
        <v>47.61</v>
      </c>
      <c r="AD97">
        <f t="shared" si="108"/>
        <v>0</v>
      </c>
      <c r="AE97">
        <f t="shared" si="109"/>
        <v>0</v>
      </c>
      <c r="AF97">
        <f t="shared" si="110"/>
        <v>0</v>
      </c>
      <c r="AG97">
        <f t="shared" si="111"/>
        <v>0</v>
      </c>
      <c r="AH97">
        <f t="shared" si="112"/>
        <v>0</v>
      </c>
      <c r="AI97">
        <f t="shared" si="113"/>
        <v>0</v>
      </c>
      <c r="AJ97">
        <f t="shared" si="114"/>
        <v>0.02</v>
      </c>
      <c r="AK97">
        <v>47.61</v>
      </c>
      <c r="AL97">
        <v>47.61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0.02</v>
      </c>
      <c r="AT97">
        <v>109</v>
      </c>
      <c r="AU97">
        <v>66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223</v>
      </c>
      <c r="BM97">
        <v>16001</v>
      </c>
      <c r="BN97">
        <v>0</v>
      </c>
      <c r="BO97" t="s">
        <v>3</v>
      </c>
      <c r="BP97">
        <v>0</v>
      </c>
      <c r="BQ97">
        <v>2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128</v>
      </c>
      <c r="CA97">
        <v>83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15"/>
        <v>761.76</v>
      </c>
      <c r="CQ97">
        <f t="shared" si="116"/>
        <v>47.61</v>
      </c>
      <c r="CR97">
        <f t="shared" si="117"/>
        <v>0</v>
      </c>
      <c r="CS97">
        <f t="shared" si="118"/>
        <v>0</v>
      </c>
      <c r="CT97">
        <f t="shared" si="119"/>
        <v>0</v>
      </c>
      <c r="CU97">
        <f t="shared" si="120"/>
        <v>0</v>
      </c>
      <c r="CV97">
        <f t="shared" si="121"/>
        <v>0</v>
      </c>
      <c r="CW97">
        <f t="shared" si="122"/>
        <v>0</v>
      </c>
      <c r="CX97">
        <f t="shared" si="123"/>
        <v>0.02</v>
      </c>
      <c r="CY97">
        <f t="shared" si="93"/>
        <v>0</v>
      </c>
      <c r="CZ97">
        <f t="shared" si="94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28</v>
      </c>
      <c r="DW97" t="s">
        <v>28</v>
      </c>
      <c r="DX97">
        <v>1</v>
      </c>
      <c r="EE97">
        <v>20678683</v>
      </c>
      <c r="EF97">
        <v>2</v>
      </c>
      <c r="EG97" t="s">
        <v>20</v>
      </c>
      <c r="EH97">
        <v>0</v>
      </c>
      <c r="EI97" t="s">
        <v>3</v>
      </c>
      <c r="EJ97">
        <v>1</v>
      </c>
      <c r="EK97">
        <v>16001</v>
      </c>
      <c r="EL97" t="s">
        <v>128</v>
      </c>
      <c r="EM97" t="s">
        <v>129</v>
      </c>
      <c r="EO97" t="s">
        <v>3</v>
      </c>
      <c r="EQ97">
        <v>0</v>
      </c>
      <c r="ER97">
        <v>47.61</v>
      </c>
      <c r="ES97">
        <v>47.61</v>
      </c>
      <c r="ET97">
        <v>0</v>
      </c>
      <c r="EU97">
        <v>0</v>
      </c>
      <c r="EV97">
        <v>0</v>
      </c>
      <c r="EW97">
        <v>0</v>
      </c>
      <c r="EX97">
        <v>0</v>
      </c>
      <c r="EZ97">
        <v>0</v>
      </c>
      <c r="FQ97">
        <v>0</v>
      </c>
      <c r="FR97">
        <f t="shared" si="124"/>
        <v>0</v>
      </c>
      <c r="FS97">
        <v>0</v>
      </c>
      <c r="FV97" t="s">
        <v>23</v>
      </c>
      <c r="FW97" t="s">
        <v>24</v>
      </c>
      <c r="FX97">
        <v>128</v>
      </c>
      <c r="FY97">
        <v>83</v>
      </c>
      <c r="GA97" t="s">
        <v>3</v>
      </c>
      <c r="GG97">
        <v>2</v>
      </c>
      <c r="GH97">
        <v>1</v>
      </c>
      <c r="GI97">
        <v>-2</v>
      </c>
      <c r="GJ97">
        <v>0</v>
      </c>
      <c r="GK97">
        <f>ROUND(R97*(R12)/100,2)</f>
        <v>0</v>
      </c>
      <c r="GL97">
        <f t="shared" si="125"/>
        <v>0</v>
      </c>
      <c r="GM97">
        <f t="shared" si="126"/>
        <v>761.76</v>
      </c>
      <c r="GN97">
        <f t="shared" si="127"/>
        <v>761.76</v>
      </c>
      <c r="GO97">
        <f t="shared" si="128"/>
        <v>0</v>
      </c>
      <c r="GP97">
        <f t="shared" si="129"/>
        <v>0</v>
      </c>
      <c r="GR97">
        <v>0</v>
      </c>
    </row>
    <row r="98" spans="1:200">
      <c r="A98">
        <v>18</v>
      </c>
      <c r="B98">
        <v>1</v>
      </c>
      <c r="C98">
        <v>191</v>
      </c>
      <c r="E98" t="s">
        <v>224</v>
      </c>
      <c r="F98" t="s">
        <v>225</v>
      </c>
      <c r="G98" t="s">
        <v>226</v>
      </c>
      <c r="H98" t="s">
        <v>28</v>
      </c>
      <c r="I98">
        <f>I92*J98</f>
        <v>34</v>
      </c>
      <c r="J98">
        <v>1</v>
      </c>
      <c r="O98">
        <f t="shared" si="95"/>
        <v>0</v>
      </c>
      <c r="P98">
        <f t="shared" si="96"/>
        <v>0</v>
      </c>
      <c r="Q98">
        <f t="shared" si="97"/>
        <v>0</v>
      </c>
      <c r="R98">
        <f t="shared" si="98"/>
        <v>0</v>
      </c>
      <c r="S98">
        <f t="shared" si="99"/>
        <v>0</v>
      </c>
      <c r="T98">
        <f t="shared" si="100"/>
        <v>0</v>
      </c>
      <c r="U98">
        <f t="shared" si="101"/>
        <v>0</v>
      </c>
      <c r="V98">
        <f t="shared" si="102"/>
        <v>0</v>
      </c>
      <c r="W98">
        <f t="shared" si="103"/>
        <v>0</v>
      </c>
      <c r="X98">
        <f t="shared" si="104"/>
        <v>0</v>
      </c>
      <c r="Y98">
        <f t="shared" si="105"/>
        <v>0</v>
      </c>
      <c r="AA98">
        <v>22723180</v>
      </c>
      <c r="AB98">
        <f t="shared" si="106"/>
        <v>0</v>
      </c>
      <c r="AC98">
        <f t="shared" si="107"/>
        <v>0</v>
      </c>
      <c r="AD98">
        <f t="shared" si="108"/>
        <v>0</v>
      </c>
      <c r="AE98">
        <f t="shared" si="109"/>
        <v>0</v>
      </c>
      <c r="AF98">
        <f t="shared" si="110"/>
        <v>0</v>
      </c>
      <c r="AG98">
        <f t="shared" si="111"/>
        <v>0</v>
      </c>
      <c r="AH98">
        <f t="shared" si="112"/>
        <v>0</v>
      </c>
      <c r="AI98">
        <f t="shared" si="113"/>
        <v>0</v>
      </c>
      <c r="AJ98">
        <f t="shared" si="114"/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109</v>
      </c>
      <c r="AU98">
        <v>66</v>
      </c>
      <c r="AV98">
        <v>1</v>
      </c>
      <c r="AW98">
        <v>1</v>
      </c>
      <c r="AZ98">
        <v>1</v>
      </c>
      <c r="BA98">
        <v>1</v>
      </c>
      <c r="BB98">
        <v>1</v>
      </c>
      <c r="BC98">
        <v>1</v>
      </c>
      <c r="BD98" t="s">
        <v>3</v>
      </c>
      <c r="BE98" t="s">
        <v>3</v>
      </c>
      <c r="BF98" t="s">
        <v>3</v>
      </c>
      <c r="BG98" t="s">
        <v>3</v>
      </c>
      <c r="BH98">
        <v>3</v>
      </c>
      <c r="BI98">
        <v>1</v>
      </c>
      <c r="BJ98" t="s">
        <v>227</v>
      </c>
      <c r="BM98">
        <v>16001</v>
      </c>
      <c r="BN98">
        <v>0</v>
      </c>
      <c r="BO98" t="s">
        <v>3</v>
      </c>
      <c r="BP98">
        <v>0</v>
      </c>
      <c r="BQ98">
        <v>2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128</v>
      </c>
      <c r="CA98">
        <v>83</v>
      </c>
      <c r="CF98">
        <v>0</v>
      </c>
      <c r="CG98">
        <v>0</v>
      </c>
      <c r="CM98">
        <v>0</v>
      </c>
      <c r="CN98" t="s">
        <v>3</v>
      </c>
      <c r="CO98">
        <v>0</v>
      </c>
      <c r="CP98">
        <f t="shared" si="115"/>
        <v>0</v>
      </c>
      <c r="CQ98">
        <f t="shared" si="116"/>
        <v>0</v>
      </c>
      <c r="CR98">
        <f t="shared" si="117"/>
        <v>0</v>
      </c>
      <c r="CS98">
        <f t="shared" si="118"/>
        <v>0</v>
      </c>
      <c r="CT98">
        <f t="shared" si="119"/>
        <v>0</v>
      </c>
      <c r="CU98">
        <f t="shared" si="120"/>
        <v>0</v>
      </c>
      <c r="CV98">
        <f t="shared" si="121"/>
        <v>0</v>
      </c>
      <c r="CW98">
        <f t="shared" si="122"/>
        <v>0</v>
      </c>
      <c r="CX98">
        <f t="shared" si="123"/>
        <v>0</v>
      </c>
      <c r="CY98">
        <f t="shared" si="93"/>
        <v>0</v>
      </c>
      <c r="CZ98">
        <f t="shared" si="94"/>
        <v>0</v>
      </c>
      <c r="DC98" t="s">
        <v>3</v>
      </c>
      <c r="DD98" t="s">
        <v>3</v>
      </c>
      <c r="DE98" t="s">
        <v>3</v>
      </c>
      <c r="DF98" t="s">
        <v>3</v>
      </c>
      <c r="DG98" t="s">
        <v>3</v>
      </c>
      <c r="DH98" t="s">
        <v>3</v>
      </c>
      <c r="DI98" t="s">
        <v>3</v>
      </c>
      <c r="DJ98" t="s">
        <v>3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1010</v>
      </c>
      <c r="DV98" t="s">
        <v>28</v>
      </c>
      <c r="DW98" t="s">
        <v>28</v>
      </c>
      <c r="DX98">
        <v>1</v>
      </c>
      <c r="EE98">
        <v>20678683</v>
      </c>
      <c r="EF98">
        <v>2</v>
      </c>
      <c r="EG98" t="s">
        <v>20</v>
      </c>
      <c r="EH98">
        <v>0</v>
      </c>
      <c r="EI98" t="s">
        <v>3</v>
      </c>
      <c r="EJ98">
        <v>1</v>
      </c>
      <c r="EK98">
        <v>16001</v>
      </c>
      <c r="EL98" t="s">
        <v>128</v>
      </c>
      <c r="EM98" t="s">
        <v>129</v>
      </c>
      <c r="EO98" t="s">
        <v>3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Z98">
        <v>0</v>
      </c>
      <c r="FQ98">
        <v>0</v>
      </c>
      <c r="FR98">
        <f t="shared" si="124"/>
        <v>0</v>
      </c>
      <c r="FS98">
        <v>0</v>
      </c>
      <c r="FV98" t="s">
        <v>23</v>
      </c>
      <c r="FW98" t="s">
        <v>24</v>
      </c>
      <c r="FX98">
        <v>128</v>
      </c>
      <c r="FY98">
        <v>83</v>
      </c>
      <c r="GA98" t="s">
        <v>3</v>
      </c>
      <c r="GG98">
        <v>2</v>
      </c>
      <c r="GH98">
        <v>1</v>
      </c>
      <c r="GI98">
        <v>-2</v>
      </c>
      <c r="GJ98">
        <v>0</v>
      </c>
      <c r="GK98">
        <f>ROUND(R98*(R12)/100,2)</f>
        <v>0</v>
      </c>
      <c r="GL98">
        <f t="shared" si="125"/>
        <v>0</v>
      </c>
      <c r="GM98">
        <f t="shared" si="126"/>
        <v>0</v>
      </c>
      <c r="GN98">
        <f t="shared" si="127"/>
        <v>0</v>
      </c>
      <c r="GO98">
        <f t="shared" si="128"/>
        <v>0</v>
      </c>
      <c r="GP98">
        <f t="shared" si="129"/>
        <v>0</v>
      </c>
      <c r="GR98">
        <v>0</v>
      </c>
    </row>
    <row r="99" spans="1:200">
      <c r="A99">
        <v>17</v>
      </c>
      <c r="B99">
        <v>1</v>
      </c>
      <c r="C99">
        <f>ROW(SmtRes!A204)</f>
        <v>204</v>
      </c>
      <c r="D99">
        <f>ROW(EtalonRes!A189)</f>
        <v>189</v>
      </c>
      <c r="E99" t="s">
        <v>228</v>
      </c>
      <c r="F99" t="s">
        <v>229</v>
      </c>
      <c r="G99" t="s">
        <v>230</v>
      </c>
      <c r="H99" t="s">
        <v>200</v>
      </c>
      <c r="I99">
        <v>1</v>
      </c>
      <c r="J99">
        <v>0</v>
      </c>
      <c r="O99">
        <f t="shared" si="95"/>
        <v>170.64</v>
      </c>
      <c r="P99">
        <f t="shared" si="96"/>
        <v>135.41999999999999</v>
      </c>
      <c r="Q99">
        <f t="shared" si="97"/>
        <v>8.83</v>
      </c>
      <c r="R99">
        <f t="shared" si="98"/>
        <v>0.27</v>
      </c>
      <c r="S99">
        <f t="shared" si="99"/>
        <v>26.39</v>
      </c>
      <c r="T99">
        <f t="shared" si="100"/>
        <v>0</v>
      </c>
      <c r="U99">
        <f t="shared" si="101"/>
        <v>2.91</v>
      </c>
      <c r="V99">
        <f t="shared" si="102"/>
        <v>0.02</v>
      </c>
      <c r="W99">
        <f t="shared" si="103"/>
        <v>0</v>
      </c>
      <c r="X99">
        <f t="shared" si="104"/>
        <v>29.06</v>
      </c>
      <c r="Y99">
        <f t="shared" si="105"/>
        <v>17.600000000000001</v>
      </c>
      <c r="AA99">
        <v>22723180</v>
      </c>
      <c r="AB99">
        <f t="shared" si="106"/>
        <v>170.64</v>
      </c>
      <c r="AC99">
        <f t="shared" si="107"/>
        <v>135.41999999999999</v>
      </c>
      <c r="AD99">
        <f t="shared" si="108"/>
        <v>8.83</v>
      </c>
      <c r="AE99">
        <f t="shared" si="109"/>
        <v>0.27</v>
      </c>
      <c r="AF99">
        <f t="shared" si="110"/>
        <v>26.39</v>
      </c>
      <c r="AG99">
        <f t="shared" si="111"/>
        <v>0</v>
      </c>
      <c r="AH99">
        <f t="shared" si="112"/>
        <v>2.91</v>
      </c>
      <c r="AI99">
        <f t="shared" si="113"/>
        <v>0.02</v>
      </c>
      <c r="AJ99">
        <f t="shared" si="114"/>
        <v>0</v>
      </c>
      <c r="AK99">
        <v>170.64</v>
      </c>
      <c r="AL99">
        <v>135.41999999999999</v>
      </c>
      <c r="AM99">
        <v>8.83</v>
      </c>
      <c r="AN99">
        <v>0.27</v>
      </c>
      <c r="AO99">
        <v>26.39</v>
      </c>
      <c r="AP99">
        <v>0</v>
      </c>
      <c r="AQ99">
        <v>2.91</v>
      </c>
      <c r="AR99">
        <v>0.02</v>
      </c>
      <c r="AS99">
        <v>0</v>
      </c>
      <c r="AT99">
        <v>109</v>
      </c>
      <c r="AU99">
        <v>66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3</v>
      </c>
      <c r="BE99" t="s">
        <v>3</v>
      </c>
      <c r="BF99" t="s">
        <v>3</v>
      </c>
      <c r="BG99" t="s">
        <v>3</v>
      </c>
      <c r="BH99">
        <v>0</v>
      </c>
      <c r="BI99">
        <v>1</v>
      </c>
      <c r="BJ99" t="s">
        <v>231</v>
      </c>
      <c r="BM99">
        <v>16001</v>
      </c>
      <c r="BN99">
        <v>0</v>
      </c>
      <c r="BO99" t="s">
        <v>3</v>
      </c>
      <c r="BP99">
        <v>0</v>
      </c>
      <c r="BQ99">
        <v>2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128</v>
      </c>
      <c r="CA99">
        <v>83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15"/>
        <v>170.64</v>
      </c>
      <c r="CQ99">
        <f t="shared" si="116"/>
        <v>135.41999999999999</v>
      </c>
      <c r="CR99">
        <f t="shared" si="117"/>
        <v>8.83</v>
      </c>
      <c r="CS99">
        <f t="shared" si="118"/>
        <v>0.27</v>
      </c>
      <c r="CT99">
        <f t="shared" si="119"/>
        <v>26.39</v>
      </c>
      <c r="CU99">
        <f t="shared" si="120"/>
        <v>0</v>
      </c>
      <c r="CV99">
        <f t="shared" si="121"/>
        <v>2.91</v>
      </c>
      <c r="CW99">
        <f t="shared" si="122"/>
        <v>0.02</v>
      </c>
      <c r="CX99">
        <f t="shared" si="123"/>
        <v>0</v>
      </c>
      <c r="CY99">
        <f t="shared" ref="CY99:CY130" si="130">(((S99+R99)*AT99)/100)</f>
        <v>29.0594</v>
      </c>
      <c r="CZ99">
        <f t="shared" ref="CZ99:CZ130" si="131">(((S99+R99)*AU99)/100)</f>
        <v>17.595600000000001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1013</v>
      </c>
      <c r="DV99" t="s">
        <v>200</v>
      </c>
      <c r="DW99" t="s">
        <v>200</v>
      </c>
      <c r="DX99">
        <v>1</v>
      </c>
      <c r="EE99">
        <v>20678683</v>
      </c>
      <c r="EF99">
        <v>2</v>
      </c>
      <c r="EG99" t="s">
        <v>20</v>
      </c>
      <c r="EH99">
        <v>0</v>
      </c>
      <c r="EI99" t="s">
        <v>3</v>
      </c>
      <c r="EJ99">
        <v>1</v>
      </c>
      <c r="EK99">
        <v>16001</v>
      </c>
      <c r="EL99" t="s">
        <v>128</v>
      </c>
      <c r="EM99" t="s">
        <v>129</v>
      </c>
      <c r="EO99" t="s">
        <v>3</v>
      </c>
      <c r="EQ99">
        <v>0</v>
      </c>
      <c r="ER99">
        <v>170.64</v>
      </c>
      <c r="ES99">
        <v>135.41999999999999</v>
      </c>
      <c r="ET99">
        <v>8.83</v>
      </c>
      <c r="EU99">
        <v>0.27</v>
      </c>
      <c r="EV99">
        <v>26.39</v>
      </c>
      <c r="EW99">
        <v>2.91</v>
      </c>
      <c r="EX99">
        <v>0.02</v>
      </c>
      <c r="EY99">
        <v>0</v>
      </c>
      <c r="EZ99">
        <v>0</v>
      </c>
      <c r="FQ99">
        <v>0</v>
      </c>
      <c r="FR99">
        <f t="shared" si="124"/>
        <v>0</v>
      </c>
      <c r="FS99">
        <v>0</v>
      </c>
      <c r="FV99" t="s">
        <v>23</v>
      </c>
      <c r="FW99" t="s">
        <v>24</v>
      </c>
      <c r="FX99">
        <v>128</v>
      </c>
      <c r="FY99">
        <v>83</v>
      </c>
      <c r="GA99" t="s">
        <v>3</v>
      </c>
      <c r="GG99">
        <v>2</v>
      </c>
      <c r="GH99">
        <v>1</v>
      </c>
      <c r="GI99">
        <v>-2</v>
      </c>
      <c r="GJ99">
        <v>0</v>
      </c>
      <c r="GK99">
        <f>ROUND(R99*(R12)/100,2)</f>
        <v>0</v>
      </c>
      <c r="GL99">
        <f t="shared" si="125"/>
        <v>0</v>
      </c>
      <c r="GM99">
        <f t="shared" si="126"/>
        <v>217.29999999999998</v>
      </c>
      <c r="GN99">
        <f t="shared" si="127"/>
        <v>217.3</v>
      </c>
      <c r="GO99">
        <f t="shared" si="128"/>
        <v>0</v>
      </c>
      <c r="GP99">
        <f t="shared" si="129"/>
        <v>0</v>
      </c>
      <c r="GR99">
        <v>0</v>
      </c>
    </row>
    <row r="100" spans="1:200">
      <c r="A100">
        <v>18</v>
      </c>
      <c r="B100">
        <v>1</v>
      </c>
      <c r="C100">
        <v>202</v>
      </c>
      <c r="E100" t="s">
        <v>232</v>
      </c>
      <c r="F100" t="s">
        <v>225</v>
      </c>
      <c r="G100" t="s">
        <v>226</v>
      </c>
      <c r="H100" t="s">
        <v>28</v>
      </c>
      <c r="I100">
        <f>I99*J100</f>
        <v>1</v>
      </c>
      <c r="J100">
        <v>1</v>
      </c>
      <c r="O100">
        <f t="shared" si="95"/>
        <v>0</v>
      </c>
      <c r="P100">
        <f t="shared" si="96"/>
        <v>0</v>
      </c>
      <c r="Q100">
        <f t="shared" si="97"/>
        <v>0</v>
      </c>
      <c r="R100">
        <f t="shared" si="98"/>
        <v>0</v>
      </c>
      <c r="S100">
        <f t="shared" si="99"/>
        <v>0</v>
      </c>
      <c r="T100">
        <f t="shared" si="100"/>
        <v>0</v>
      </c>
      <c r="U100">
        <f t="shared" si="101"/>
        <v>0</v>
      </c>
      <c r="V100">
        <f t="shared" si="102"/>
        <v>0</v>
      </c>
      <c r="W100">
        <f t="shared" si="103"/>
        <v>0</v>
      </c>
      <c r="X100">
        <f t="shared" si="104"/>
        <v>0</v>
      </c>
      <c r="Y100">
        <f t="shared" si="105"/>
        <v>0</v>
      </c>
      <c r="AA100">
        <v>22723180</v>
      </c>
      <c r="AB100">
        <f t="shared" si="106"/>
        <v>0</v>
      </c>
      <c r="AC100">
        <f t="shared" si="107"/>
        <v>0</v>
      </c>
      <c r="AD100">
        <f t="shared" si="108"/>
        <v>0</v>
      </c>
      <c r="AE100">
        <f t="shared" si="109"/>
        <v>0</v>
      </c>
      <c r="AF100">
        <f t="shared" si="110"/>
        <v>0</v>
      </c>
      <c r="AG100">
        <f t="shared" si="111"/>
        <v>0</v>
      </c>
      <c r="AH100">
        <f t="shared" si="112"/>
        <v>0</v>
      </c>
      <c r="AI100">
        <f t="shared" si="113"/>
        <v>0</v>
      </c>
      <c r="AJ100">
        <f t="shared" si="114"/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109</v>
      </c>
      <c r="AU100">
        <v>66</v>
      </c>
      <c r="AV100">
        <v>1</v>
      </c>
      <c r="AW100">
        <v>1</v>
      </c>
      <c r="AZ100">
        <v>1</v>
      </c>
      <c r="BA100">
        <v>1</v>
      </c>
      <c r="BB100">
        <v>1</v>
      </c>
      <c r="BC100">
        <v>1</v>
      </c>
      <c r="BD100" t="s">
        <v>3</v>
      </c>
      <c r="BE100" t="s">
        <v>3</v>
      </c>
      <c r="BF100" t="s">
        <v>3</v>
      </c>
      <c r="BG100" t="s">
        <v>3</v>
      </c>
      <c r="BH100">
        <v>3</v>
      </c>
      <c r="BI100">
        <v>1</v>
      </c>
      <c r="BJ100" t="s">
        <v>227</v>
      </c>
      <c r="BM100">
        <v>16001</v>
      </c>
      <c r="BN100">
        <v>0</v>
      </c>
      <c r="BO100" t="s">
        <v>3</v>
      </c>
      <c r="BP100">
        <v>0</v>
      </c>
      <c r="BQ100">
        <v>2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128</v>
      </c>
      <c r="CA100">
        <v>83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115"/>
        <v>0</v>
      </c>
      <c r="CQ100">
        <f t="shared" si="116"/>
        <v>0</v>
      </c>
      <c r="CR100">
        <f t="shared" si="117"/>
        <v>0</v>
      </c>
      <c r="CS100">
        <f t="shared" si="118"/>
        <v>0</v>
      </c>
      <c r="CT100">
        <f t="shared" si="119"/>
        <v>0</v>
      </c>
      <c r="CU100">
        <f t="shared" si="120"/>
        <v>0</v>
      </c>
      <c r="CV100">
        <f t="shared" si="121"/>
        <v>0</v>
      </c>
      <c r="CW100">
        <f t="shared" si="122"/>
        <v>0</v>
      </c>
      <c r="CX100">
        <f t="shared" si="123"/>
        <v>0</v>
      </c>
      <c r="CY100">
        <f t="shared" si="130"/>
        <v>0</v>
      </c>
      <c r="CZ100">
        <f t="shared" si="131"/>
        <v>0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0</v>
      </c>
      <c r="DO100">
        <v>0</v>
      </c>
      <c r="DP100">
        <v>1</v>
      </c>
      <c r="DQ100">
        <v>1</v>
      </c>
      <c r="DU100">
        <v>1010</v>
      </c>
      <c r="DV100" t="s">
        <v>28</v>
      </c>
      <c r="DW100" t="s">
        <v>28</v>
      </c>
      <c r="DX100">
        <v>1</v>
      </c>
      <c r="EE100">
        <v>20678683</v>
      </c>
      <c r="EF100">
        <v>2</v>
      </c>
      <c r="EG100" t="s">
        <v>20</v>
      </c>
      <c r="EH100">
        <v>0</v>
      </c>
      <c r="EI100" t="s">
        <v>3</v>
      </c>
      <c r="EJ100">
        <v>1</v>
      </c>
      <c r="EK100">
        <v>16001</v>
      </c>
      <c r="EL100" t="s">
        <v>128</v>
      </c>
      <c r="EM100" t="s">
        <v>129</v>
      </c>
      <c r="EO100" t="s">
        <v>3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0</v>
      </c>
      <c r="EX100">
        <v>0</v>
      </c>
      <c r="EZ100">
        <v>0</v>
      </c>
      <c r="FQ100">
        <v>0</v>
      </c>
      <c r="FR100">
        <f t="shared" si="124"/>
        <v>0</v>
      </c>
      <c r="FS100">
        <v>0</v>
      </c>
      <c r="FV100" t="s">
        <v>23</v>
      </c>
      <c r="FW100" t="s">
        <v>24</v>
      </c>
      <c r="FX100">
        <v>128</v>
      </c>
      <c r="FY100">
        <v>83</v>
      </c>
      <c r="GA100" t="s">
        <v>3</v>
      </c>
      <c r="GG100">
        <v>2</v>
      </c>
      <c r="GH100">
        <v>1</v>
      </c>
      <c r="GI100">
        <v>-2</v>
      </c>
      <c r="GJ100">
        <v>0</v>
      </c>
      <c r="GK100">
        <f>ROUND(R100*(R12)/100,2)</f>
        <v>0</v>
      </c>
      <c r="GL100">
        <f t="shared" si="125"/>
        <v>0</v>
      </c>
      <c r="GM100">
        <f t="shared" si="126"/>
        <v>0</v>
      </c>
      <c r="GN100">
        <f t="shared" si="127"/>
        <v>0</v>
      </c>
      <c r="GO100">
        <f t="shared" si="128"/>
        <v>0</v>
      </c>
      <c r="GP100">
        <f t="shared" si="129"/>
        <v>0</v>
      </c>
      <c r="GR100">
        <v>0</v>
      </c>
    </row>
    <row r="101" spans="1:200">
      <c r="A101">
        <v>17</v>
      </c>
      <c r="B101">
        <v>1</v>
      </c>
      <c r="E101" t="s">
        <v>233</v>
      </c>
      <c r="F101" t="s">
        <v>26</v>
      </c>
      <c r="G101" t="s">
        <v>234</v>
      </c>
      <c r="H101" t="s">
        <v>28</v>
      </c>
      <c r="I101">
        <v>1</v>
      </c>
      <c r="J101">
        <v>0</v>
      </c>
      <c r="O101">
        <f t="shared" si="95"/>
        <v>41558.28</v>
      </c>
      <c r="P101">
        <f t="shared" si="96"/>
        <v>41558.28</v>
      </c>
      <c r="Q101">
        <f t="shared" si="97"/>
        <v>0</v>
      </c>
      <c r="R101">
        <f t="shared" si="98"/>
        <v>0</v>
      </c>
      <c r="S101">
        <f t="shared" si="99"/>
        <v>0</v>
      </c>
      <c r="T101">
        <f t="shared" si="100"/>
        <v>0</v>
      </c>
      <c r="U101">
        <f t="shared" si="101"/>
        <v>0</v>
      </c>
      <c r="V101">
        <f t="shared" si="102"/>
        <v>0</v>
      </c>
      <c r="W101">
        <f t="shared" si="103"/>
        <v>0</v>
      </c>
      <c r="X101">
        <f t="shared" si="104"/>
        <v>0</v>
      </c>
      <c r="Y101">
        <f t="shared" si="105"/>
        <v>0</v>
      </c>
      <c r="AA101">
        <v>22723180</v>
      </c>
      <c r="AB101">
        <f t="shared" si="106"/>
        <v>41558.28</v>
      </c>
      <c r="AC101">
        <f t="shared" si="107"/>
        <v>41558.28</v>
      </c>
      <c r="AD101">
        <f t="shared" si="108"/>
        <v>0</v>
      </c>
      <c r="AE101">
        <f t="shared" si="109"/>
        <v>0</v>
      </c>
      <c r="AF101">
        <f t="shared" si="110"/>
        <v>0</v>
      </c>
      <c r="AG101">
        <f t="shared" si="111"/>
        <v>0</v>
      </c>
      <c r="AH101">
        <f t="shared" si="112"/>
        <v>0</v>
      </c>
      <c r="AI101">
        <f t="shared" si="113"/>
        <v>0</v>
      </c>
      <c r="AJ101">
        <f t="shared" si="114"/>
        <v>0</v>
      </c>
      <c r="AK101">
        <v>41558.28</v>
      </c>
      <c r="AL101">
        <v>41558.28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1</v>
      </c>
      <c r="AZ101">
        <v>1</v>
      </c>
      <c r="BA101">
        <v>1</v>
      </c>
      <c r="BB101">
        <v>1</v>
      </c>
      <c r="BC101">
        <v>1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1</v>
      </c>
      <c r="BJ101" t="s">
        <v>3</v>
      </c>
      <c r="BM101">
        <v>1100</v>
      </c>
      <c r="BN101">
        <v>0</v>
      </c>
      <c r="BO101" t="s">
        <v>3</v>
      </c>
      <c r="BP101">
        <v>0</v>
      </c>
      <c r="BQ101">
        <v>8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0</v>
      </c>
      <c r="CA101">
        <v>0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15"/>
        <v>41558.28</v>
      </c>
      <c r="CQ101">
        <f t="shared" si="116"/>
        <v>41558.28</v>
      </c>
      <c r="CR101">
        <f t="shared" si="117"/>
        <v>0</v>
      </c>
      <c r="CS101">
        <f t="shared" si="118"/>
        <v>0</v>
      </c>
      <c r="CT101">
        <f t="shared" si="119"/>
        <v>0</v>
      </c>
      <c r="CU101">
        <f t="shared" si="120"/>
        <v>0</v>
      </c>
      <c r="CV101">
        <f t="shared" si="121"/>
        <v>0</v>
      </c>
      <c r="CW101">
        <f t="shared" si="122"/>
        <v>0</v>
      </c>
      <c r="CX101">
        <f t="shared" si="123"/>
        <v>0</v>
      </c>
      <c r="CY101">
        <f t="shared" si="130"/>
        <v>0</v>
      </c>
      <c r="CZ101">
        <f t="shared" si="131"/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28</v>
      </c>
      <c r="DW101" t="s">
        <v>28</v>
      </c>
      <c r="DX101">
        <v>1</v>
      </c>
      <c r="EE101">
        <v>20678837</v>
      </c>
      <c r="EF101">
        <v>8</v>
      </c>
      <c r="EG101" t="s">
        <v>44</v>
      </c>
      <c r="EH101">
        <v>0</v>
      </c>
      <c r="EI101" t="s">
        <v>3</v>
      </c>
      <c r="EJ101">
        <v>1</v>
      </c>
      <c r="EK101">
        <v>1100</v>
      </c>
      <c r="EL101" t="s">
        <v>45</v>
      </c>
      <c r="EM101" t="s">
        <v>46</v>
      </c>
      <c r="EO101" t="s">
        <v>3</v>
      </c>
      <c r="EQ101">
        <v>0</v>
      </c>
      <c r="ER101">
        <v>0</v>
      </c>
      <c r="ES101">
        <v>41558.28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Q101">
        <v>0</v>
      </c>
      <c r="FR101">
        <f t="shared" si="124"/>
        <v>0</v>
      </c>
      <c r="FS101">
        <v>0</v>
      </c>
      <c r="FX101">
        <v>0</v>
      </c>
      <c r="FY101">
        <v>0</v>
      </c>
      <c r="GA101" t="s">
        <v>29</v>
      </c>
      <c r="GG101">
        <v>2</v>
      </c>
      <c r="GH101">
        <v>0</v>
      </c>
      <c r="GI101">
        <v>-2</v>
      </c>
      <c r="GJ101">
        <v>0</v>
      </c>
      <c r="GK101">
        <f>ROUND(R101*(R12)/100,2)</f>
        <v>0</v>
      </c>
      <c r="GL101">
        <f t="shared" si="125"/>
        <v>0</v>
      </c>
      <c r="GM101">
        <f t="shared" si="126"/>
        <v>41558.28</v>
      </c>
      <c r="GN101">
        <f t="shared" si="127"/>
        <v>41558.28</v>
      </c>
      <c r="GO101">
        <f t="shared" si="128"/>
        <v>0</v>
      </c>
      <c r="GP101">
        <f t="shared" si="129"/>
        <v>0</v>
      </c>
      <c r="GR101">
        <v>0</v>
      </c>
    </row>
    <row r="102" spans="1:200">
      <c r="A102">
        <v>17</v>
      </c>
      <c r="B102">
        <v>1</v>
      </c>
      <c r="C102">
        <f>ROW(SmtRes!A218)</f>
        <v>218</v>
      </c>
      <c r="D102">
        <f>ROW(EtalonRes!A199)</f>
        <v>199</v>
      </c>
      <c r="E102" t="s">
        <v>235</v>
      </c>
      <c r="F102" t="s">
        <v>236</v>
      </c>
      <c r="G102" t="s">
        <v>237</v>
      </c>
      <c r="H102" t="s">
        <v>238</v>
      </c>
      <c r="I102">
        <v>0.24</v>
      </c>
      <c r="J102">
        <v>0</v>
      </c>
      <c r="O102">
        <f t="shared" si="95"/>
        <v>725.37</v>
      </c>
      <c r="P102">
        <f t="shared" si="96"/>
        <v>143.41</v>
      </c>
      <c r="Q102">
        <f t="shared" si="97"/>
        <v>53.24</v>
      </c>
      <c r="R102">
        <f t="shared" si="98"/>
        <v>3.24</v>
      </c>
      <c r="S102">
        <f t="shared" si="99"/>
        <v>528.72</v>
      </c>
      <c r="T102">
        <f t="shared" si="100"/>
        <v>0</v>
      </c>
      <c r="U102">
        <f t="shared" si="101"/>
        <v>54.96</v>
      </c>
      <c r="V102">
        <f t="shared" si="102"/>
        <v>0.24</v>
      </c>
      <c r="W102">
        <f t="shared" si="103"/>
        <v>0</v>
      </c>
      <c r="X102">
        <f t="shared" si="104"/>
        <v>361.73</v>
      </c>
      <c r="Y102">
        <f t="shared" si="105"/>
        <v>255.34</v>
      </c>
      <c r="AA102">
        <v>22723180</v>
      </c>
      <c r="AB102">
        <f t="shared" si="106"/>
        <v>3022.36</v>
      </c>
      <c r="AC102">
        <f t="shared" si="107"/>
        <v>597.55999999999995</v>
      </c>
      <c r="AD102">
        <f t="shared" si="108"/>
        <v>221.82</v>
      </c>
      <c r="AE102">
        <f t="shared" si="109"/>
        <v>13.5</v>
      </c>
      <c r="AF102">
        <f t="shared" si="110"/>
        <v>2202.98</v>
      </c>
      <c r="AG102">
        <f t="shared" si="111"/>
        <v>0</v>
      </c>
      <c r="AH102">
        <f t="shared" si="112"/>
        <v>229</v>
      </c>
      <c r="AI102">
        <f t="shared" si="113"/>
        <v>1</v>
      </c>
      <c r="AJ102">
        <f t="shared" si="114"/>
        <v>0</v>
      </c>
      <c r="AK102">
        <v>3022.36</v>
      </c>
      <c r="AL102">
        <v>597.55999999999995</v>
      </c>
      <c r="AM102">
        <v>221.82</v>
      </c>
      <c r="AN102">
        <v>13.5</v>
      </c>
      <c r="AO102">
        <v>2202.98</v>
      </c>
      <c r="AP102">
        <v>0</v>
      </c>
      <c r="AQ102">
        <v>229</v>
      </c>
      <c r="AR102">
        <v>1</v>
      </c>
      <c r="AS102">
        <v>0</v>
      </c>
      <c r="AT102">
        <v>68</v>
      </c>
      <c r="AU102">
        <v>48</v>
      </c>
      <c r="AV102">
        <v>1</v>
      </c>
      <c r="AW102">
        <v>1</v>
      </c>
      <c r="AZ102">
        <v>1</v>
      </c>
      <c r="BA102">
        <v>1</v>
      </c>
      <c r="BB102">
        <v>1</v>
      </c>
      <c r="BC102">
        <v>1</v>
      </c>
      <c r="BD102" t="s">
        <v>3</v>
      </c>
      <c r="BE102" t="s">
        <v>3</v>
      </c>
      <c r="BF102" t="s">
        <v>3</v>
      </c>
      <c r="BG102" t="s">
        <v>3</v>
      </c>
      <c r="BH102">
        <v>0</v>
      </c>
      <c r="BI102">
        <v>2</v>
      </c>
      <c r="BJ102" t="s">
        <v>239</v>
      </c>
      <c r="BM102">
        <v>112001</v>
      </c>
      <c r="BN102">
        <v>0</v>
      </c>
      <c r="BO102" t="s">
        <v>3</v>
      </c>
      <c r="BP102">
        <v>0</v>
      </c>
      <c r="BQ102">
        <v>3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80</v>
      </c>
      <c r="CA102">
        <v>60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115"/>
        <v>725.37</v>
      </c>
      <c r="CQ102">
        <f t="shared" si="116"/>
        <v>597.55999999999995</v>
      </c>
      <c r="CR102">
        <f t="shared" si="117"/>
        <v>221.82</v>
      </c>
      <c r="CS102">
        <f t="shared" si="118"/>
        <v>13.5</v>
      </c>
      <c r="CT102">
        <f t="shared" si="119"/>
        <v>2202.98</v>
      </c>
      <c r="CU102">
        <f t="shared" si="120"/>
        <v>0</v>
      </c>
      <c r="CV102">
        <f t="shared" si="121"/>
        <v>229</v>
      </c>
      <c r="CW102">
        <f t="shared" si="122"/>
        <v>1</v>
      </c>
      <c r="CX102">
        <f t="shared" si="123"/>
        <v>0</v>
      </c>
      <c r="CY102">
        <f t="shared" si="130"/>
        <v>361.7328</v>
      </c>
      <c r="CZ102">
        <f t="shared" si="131"/>
        <v>255.34080000000003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0</v>
      </c>
      <c r="DO102">
        <v>0</v>
      </c>
      <c r="DP102">
        <v>1</v>
      </c>
      <c r="DQ102">
        <v>1</v>
      </c>
      <c r="DU102">
        <v>1010</v>
      </c>
      <c r="DV102" t="s">
        <v>238</v>
      </c>
      <c r="DW102" t="s">
        <v>238</v>
      </c>
      <c r="DX102">
        <v>100</v>
      </c>
      <c r="EE102">
        <v>20678545</v>
      </c>
      <c r="EF102">
        <v>3</v>
      </c>
      <c r="EG102" t="s">
        <v>111</v>
      </c>
      <c r="EH102">
        <v>0</v>
      </c>
      <c r="EI102" t="s">
        <v>3</v>
      </c>
      <c r="EJ102">
        <v>2</v>
      </c>
      <c r="EK102">
        <v>112001</v>
      </c>
      <c r="EL102" t="s">
        <v>112</v>
      </c>
      <c r="EM102" t="s">
        <v>113</v>
      </c>
      <c r="EO102" t="s">
        <v>3</v>
      </c>
      <c r="EQ102">
        <v>0</v>
      </c>
      <c r="ER102">
        <v>3022.36</v>
      </c>
      <c r="ES102">
        <v>597.55999999999995</v>
      </c>
      <c r="ET102">
        <v>221.82</v>
      </c>
      <c r="EU102">
        <v>13.5</v>
      </c>
      <c r="EV102">
        <v>2202.98</v>
      </c>
      <c r="EW102">
        <v>229</v>
      </c>
      <c r="EX102">
        <v>1</v>
      </c>
      <c r="EY102">
        <v>0</v>
      </c>
      <c r="EZ102">
        <v>0</v>
      </c>
      <c r="FQ102">
        <v>0</v>
      </c>
      <c r="FR102">
        <f t="shared" si="124"/>
        <v>0</v>
      </c>
      <c r="FS102">
        <v>0</v>
      </c>
      <c r="FV102" t="s">
        <v>23</v>
      </c>
      <c r="FW102" t="s">
        <v>24</v>
      </c>
      <c r="FX102">
        <v>80</v>
      </c>
      <c r="FY102">
        <v>60</v>
      </c>
      <c r="GA102" t="s">
        <v>3</v>
      </c>
      <c r="GG102">
        <v>2</v>
      </c>
      <c r="GH102">
        <v>1</v>
      </c>
      <c r="GI102">
        <v>-2</v>
      </c>
      <c r="GJ102">
        <v>0</v>
      </c>
      <c r="GK102">
        <f>ROUND(R102*(R12)/100,2)</f>
        <v>0</v>
      </c>
      <c r="GL102">
        <f t="shared" si="125"/>
        <v>0</v>
      </c>
      <c r="GM102">
        <f t="shared" si="126"/>
        <v>1342.4399999999998</v>
      </c>
      <c r="GN102">
        <f t="shared" si="127"/>
        <v>0</v>
      </c>
      <c r="GO102">
        <f t="shared" si="128"/>
        <v>1342.44</v>
      </c>
      <c r="GP102">
        <f t="shared" si="129"/>
        <v>0</v>
      </c>
      <c r="GR102">
        <v>0</v>
      </c>
    </row>
    <row r="103" spans="1:200">
      <c r="A103">
        <v>18</v>
      </c>
      <c r="B103">
        <v>1</v>
      </c>
      <c r="C103">
        <v>212</v>
      </c>
      <c r="E103" t="s">
        <v>240</v>
      </c>
      <c r="F103" t="s">
        <v>241</v>
      </c>
      <c r="G103" t="s">
        <v>242</v>
      </c>
      <c r="H103" t="s">
        <v>28</v>
      </c>
      <c r="I103">
        <f>I102*J103</f>
        <v>7.9999999200000005</v>
      </c>
      <c r="J103">
        <v>33.333333000000003</v>
      </c>
      <c r="O103">
        <f t="shared" si="95"/>
        <v>485.6</v>
      </c>
      <c r="P103">
        <f t="shared" si="96"/>
        <v>485.6</v>
      </c>
      <c r="Q103">
        <f t="shared" si="97"/>
        <v>0</v>
      </c>
      <c r="R103">
        <f t="shared" si="98"/>
        <v>0</v>
      </c>
      <c r="S103">
        <f t="shared" si="99"/>
        <v>0</v>
      </c>
      <c r="T103">
        <f t="shared" si="100"/>
        <v>0</v>
      </c>
      <c r="U103">
        <f t="shared" si="101"/>
        <v>0</v>
      </c>
      <c r="V103">
        <f t="shared" si="102"/>
        <v>0</v>
      </c>
      <c r="W103">
        <f t="shared" si="103"/>
        <v>0.08</v>
      </c>
      <c r="X103">
        <f t="shared" si="104"/>
        <v>0</v>
      </c>
      <c r="Y103">
        <f t="shared" si="105"/>
        <v>0</v>
      </c>
      <c r="AA103">
        <v>22723180</v>
      </c>
      <c r="AB103">
        <f t="shared" si="106"/>
        <v>60.7</v>
      </c>
      <c r="AC103">
        <f t="shared" si="107"/>
        <v>60.7</v>
      </c>
      <c r="AD103">
        <f t="shared" si="108"/>
        <v>0</v>
      </c>
      <c r="AE103">
        <f t="shared" si="109"/>
        <v>0</v>
      </c>
      <c r="AF103">
        <f t="shared" si="110"/>
        <v>0</v>
      </c>
      <c r="AG103">
        <f t="shared" si="111"/>
        <v>0</v>
      </c>
      <c r="AH103">
        <f t="shared" si="112"/>
        <v>0</v>
      </c>
      <c r="AI103">
        <f t="shared" si="113"/>
        <v>0</v>
      </c>
      <c r="AJ103">
        <f t="shared" si="114"/>
        <v>0.01</v>
      </c>
      <c r="AK103">
        <v>60.7</v>
      </c>
      <c r="AL103">
        <v>60.7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0.01</v>
      </c>
      <c r="AT103">
        <v>68</v>
      </c>
      <c r="AU103">
        <v>48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2</v>
      </c>
      <c r="BJ103" t="s">
        <v>243</v>
      </c>
      <c r="BM103">
        <v>112001</v>
      </c>
      <c r="BN103">
        <v>0</v>
      </c>
      <c r="BO103" t="s">
        <v>3</v>
      </c>
      <c r="BP103">
        <v>0</v>
      </c>
      <c r="BQ103">
        <v>3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80</v>
      </c>
      <c r="CA103">
        <v>60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15"/>
        <v>485.6</v>
      </c>
      <c r="CQ103">
        <f t="shared" si="116"/>
        <v>60.7</v>
      </c>
      <c r="CR103">
        <f t="shared" si="117"/>
        <v>0</v>
      </c>
      <c r="CS103">
        <f t="shared" si="118"/>
        <v>0</v>
      </c>
      <c r="CT103">
        <f t="shared" si="119"/>
        <v>0</v>
      </c>
      <c r="CU103">
        <f t="shared" si="120"/>
        <v>0</v>
      </c>
      <c r="CV103">
        <f t="shared" si="121"/>
        <v>0</v>
      </c>
      <c r="CW103">
        <f t="shared" si="122"/>
        <v>0</v>
      </c>
      <c r="CX103">
        <f t="shared" si="123"/>
        <v>0.01</v>
      </c>
      <c r="CY103">
        <f t="shared" si="130"/>
        <v>0</v>
      </c>
      <c r="CZ103">
        <f t="shared" si="131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1010</v>
      </c>
      <c r="DV103" t="s">
        <v>28</v>
      </c>
      <c r="DW103" t="s">
        <v>28</v>
      </c>
      <c r="DX103">
        <v>1</v>
      </c>
      <c r="EE103">
        <v>20678545</v>
      </c>
      <c r="EF103">
        <v>3</v>
      </c>
      <c r="EG103" t="s">
        <v>111</v>
      </c>
      <c r="EH103">
        <v>0</v>
      </c>
      <c r="EI103" t="s">
        <v>3</v>
      </c>
      <c r="EJ103">
        <v>2</v>
      </c>
      <c r="EK103">
        <v>112001</v>
      </c>
      <c r="EL103" t="s">
        <v>112</v>
      </c>
      <c r="EM103" t="s">
        <v>113</v>
      </c>
      <c r="EO103" t="s">
        <v>3</v>
      </c>
      <c r="EQ103">
        <v>0</v>
      </c>
      <c r="ER103">
        <v>60.7</v>
      </c>
      <c r="ES103">
        <v>60.7</v>
      </c>
      <c r="ET103">
        <v>0</v>
      </c>
      <c r="EU103">
        <v>0</v>
      </c>
      <c r="EV103">
        <v>0</v>
      </c>
      <c r="EW103">
        <v>0</v>
      </c>
      <c r="EX103">
        <v>0</v>
      </c>
      <c r="EZ103">
        <v>0</v>
      </c>
      <c r="FQ103">
        <v>0</v>
      </c>
      <c r="FR103">
        <f t="shared" si="124"/>
        <v>0</v>
      </c>
      <c r="FS103">
        <v>0</v>
      </c>
      <c r="FV103" t="s">
        <v>23</v>
      </c>
      <c r="FW103" t="s">
        <v>24</v>
      </c>
      <c r="FX103">
        <v>80</v>
      </c>
      <c r="FY103">
        <v>60</v>
      </c>
      <c r="GA103" t="s">
        <v>3</v>
      </c>
      <c r="GG103">
        <v>2</v>
      </c>
      <c r="GH103">
        <v>1</v>
      </c>
      <c r="GI103">
        <v>-2</v>
      </c>
      <c r="GJ103">
        <v>0</v>
      </c>
      <c r="GK103">
        <f>ROUND(R103*(R12)/100,2)</f>
        <v>0</v>
      </c>
      <c r="GL103">
        <f t="shared" si="125"/>
        <v>0</v>
      </c>
      <c r="GM103">
        <f t="shared" si="126"/>
        <v>485.6</v>
      </c>
      <c r="GN103">
        <f t="shared" si="127"/>
        <v>0</v>
      </c>
      <c r="GO103">
        <f t="shared" si="128"/>
        <v>485.6</v>
      </c>
      <c r="GP103">
        <f t="shared" si="129"/>
        <v>0</v>
      </c>
      <c r="GR103">
        <v>0</v>
      </c>
    </row>
    <row r="104" spans="1:200">
      <c r="A104">
        <v>18</v>
      </c>
      <c r="B104">
        <v>1</v>
      </c>
      <c r="C104">
        <v>213</v>
      </c>
      <c r="E104" t="s">
        <v>244</v>
      </c>
      <c r="F104" t="s">
        <v>245</v>
      </c>
      <c r="G104" t="s">
        <v>1301</v>
      </c>
      <c r="H104" t="s">
        <v>28</v>
      </c>
      <c r="I104">
        <f>I102*J104</f>
        <v>4.9999999199999996</v>
      </c>
      <c r="J104">
        <v>20.833333</v>
      </c>
      <c r="O104">
        <f t="shared" si="95"/>
        <v>2059.8000000000002</v>
      </c>
      <c r="P104">
        <f t="shared" si="96"/>
        <v>2059.8000000000002</v>
      </c>
      <c r="Q104">
        <f t="shared" si="97"/>
        <v>0</v>
      </c>
      <c r="R104">
        <f t="shared" si="98"/>
        <v>0</v>
      </c>
      <c r="S104">
        <f t="shared" si="99"/>
        <v>0</v>
      </c>
      <c r="T104">
        <f t="shared" si="100"/>
        <v>0</v>
      </c>
      <c r="U104">
        <f t="shared" si="101"/>
        <v>0</v>
      </c>
      <c r="V104">
        <f t="shared" si="102"/>
        <v>0</v>
      </c>
      <c r="W104">
        <f t="shared" si="103"/>
        <v>1</v>
      </c>
      <c r="X104">
        <f t="shared" si="104"/>
        <v>0</v>
      </c>
      <c r="Y104">
        <f t="shared" si="105"/>
        <v>0</v>
      </c>
      <c r="AA104">
        <v>22723180</v>
      </c>
      <c r="AB104">
        <f t="shared" si="106"/>
        <v>411.96</v>
      </c>
      <c r="AC104">
        <f t="shared" si="107"/>
        <v>411.96</v>
      </c>
      <c r="AD104">
        <f t="shared" si="108"/>
        <v>0</v>
      </c>
      <c r="AE104">
        <f t="shared" si="109"/>
        <v>0</v>
      </c>
      <c r="AF104">
        <f t="shared" si="110"/>
        <v>0</v>
      </c>
      <c r="AG104">
        <f t="shared" si="111"/>
        <v>0</v>
      </c>
      <c r="AH104">
        <f t="shared" si="112"/>
        <v>0</v>
      </c>
      <c r="AI104">
        <f t="shared" si="113"/>
        <v>0</v>
      </c>
      <c r="AJ104">
        <f t="shared" si="114"/>
        <v>0.2</v>
      </c>
      <c r="AK104">
        <v>411.96</v>
      </c>
      <c r="AL104">
        <v>411.96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0.2</v>
      </c>
      <c r="AT104">
        <v>68</v>
      </c>
      <c r="AU104">
        <v>48</v>
      </c>
      <c r="AV104">
        <v>1</v>
      </c>
      <c r="AW104">
        <v>1</v>
      </c>
      <c r="AZ104">
        <v>1</v>
      </c>
      <c r="BA104">
        <v>1</v>
      </c>
      <c r="BB104">
        <v>1</v>
      </c>
      <c r="BC104">
        <v>1</v>
      </c>
      <c r="BD104" t="s">
        <v>3</v>
      </c>
      <c r="BE104" t="s">
        <v>3</v>
      </c>
      <c r="BF104" t="s">
        <v>3</v>
      </c>
      <c r="BG104" t="s">
        <v>3</v>
      </c>
      <c r="BH104">
        <v>3</v>
      </c>
      <c r="BI104">
        <v>2</v>
      </c>
      <c r="BJ104" t="s">
        <v>247</v>
      </c>
      <c r="BM104">
        <v>112001</v>
      </c>
      <c r="BN104">
        <v>0</v>
      </c>
      <c r="BO104" t="s">
        <v>3</v>
      </c>
      <c r="BP104">
        <v>0</v>
      </c>
      <c r="BQ104">
        <v>3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80</v>
      </c>
      <c r="CA104">
        <v>60</v>
      </c>
      <c r="CF104">
        <v>0</v>
      </c>
      <c r="CG104">
        <v>0</v>
      </c>
      <c r="CM104">
        <v>0</v>
      </c>
      <c r="CN104" t="s">
        <v>3</v>
      </c>
      <c r="CO104">
        <v>0</v>
      </c>
      <c r="CP104">
        <f t="shared" si="115"/>
        <v>2059.8000000000002</v>
      </c>
      <c r="CQ104">
        <f t="shared" si="116"/>
        <v>411.96</v>
      </c>
      <c r="CR104">
        <f t="shared" si="117"/>
        <v>0</v>
      </c>
      <c r="CS104">
        <f t="shared" si="118"/>
        <v>0</v>
      </c>
      <c r="CT104">
        <f t="shared" si="119"/>
        <v>0</v>
      </c>
      <c r="CU104">
        <f t="shared" si="120"/>
        <v>0</v>
      </c>
      <c r="CV104">
        <f t="shared" si="121"/>
        <v>0</v>
      </c>
      <c r="CW104">
        <f t="shared" si="122"/>
        <v>0</v>
      </c>
      <c r="CX104">
        <f t="shared" si="123"/>
        <v>0.2</v>
      </c>
      <c r="CY104">
        <f t="shared" si="130"/>
        <v>0</v>
      </c>
      <c r="CZ104">
        <f t="shared" si="131"/>
        <v>0</v>
      </c>
      <c r="DC104" t="s">
        <v>3</v>
      </c>
      <c r="DD104" t="s">
        <v>3</v>
      </c>
      <c r="DE104" t="s">
        <v>3</v>
      </c>
      <c r="DF104" t="s">
        <v>3</v>
      </c>
      <c r="DG104" t="s">
        <v>3</v>
      </c>
      <c r="DH104" t="s">
        <v>3</v>
      </c>
      <c r="DI104" t="s">
        <v>3</v>
      </c>
      <c r="DJ104" t="s">
        <v>3</v>
      </c>
      <c r="DK104" t="s">
        <v>3</v>
      </c>
      <c r="DL104" t="s">
        <v>3</v>
      </c>
      <c r="DM104" t="s">
        <v>3</v>
      </c>
      <c r="DN104">
        <v>0</v>
      </c>
      <c r="DO104">
        <v>0</v>
      </c>
      <c r="DP104">
        <v>1</v>
      </c>
      <c r="DQ104">
        <v>1</v>
      </c>
      <c r="DU104">
        <v>1010</v>
      </c>
      <c r="DV104" t="s">
        <v>28</v>
      </c>
      <c r="DW104" t="s">
        <v>28</v>
      </c>
      <c r="DX104">
        <v>1</v>
      </c>
      <c r="EE104">
        <v>20678545</v>
      </c>
      <c r="EF104">
        <v>3</v>
      </c>
      <c r="EG104" t="s">
        <v>111</v>
      </c>
      <c r="EH104">
        <v>0</v>
      </c>
      <c r="EI104" t="s">
        <v>3</v>
      </c>
      <c r="EJ104">
        <v>2</v>
      </c>
      <c r="EK104">
        <v>112001</v>
      </c>
      <c r="EL104" t="s">
        <v>112</v>
      </c>
      <c r="EM104" t="s">
        <v>113</v>
      </c>
      <c r="EO104" t="s">
        <v>3</v>
      </c>
      <c r="EQ104">
        <v>0</v>
      </c>
      <c r="ER104">
        <v>411.96</v>
      </c>
      <c r="ES104">
        <v>411.96</v>
      </c>
      <c r="ET104">
        <v>0</v>
      </c>
      <c r="EU104">
        <v>0</v>
      </c>
      <c r="EV104">
        <v>0</v>
      </c>
      <c r="EW104">
        <v>0</v>
      </c>
      <c r="EX104">
        <v>0</v>
      </c>
      <c r="EZ104">
        <v>0</v>
      </c>
      <c r="FQ104">
        <v>0</v>
      </c>
      <c r="FR104">
        <f t="shared" si="124"/>
        <v>0</v>
      </c>
      <c r="FS104">
        <v>0</v>
      </c>
      <c r="FV104" t="s">
        <v>23</v>
      </c>
      <c r="FW104" t="s">
        <v>24</v>
      </c>
      <c r="FX104">
        <v>80</v>
      </c>
      <c r="FY104">
        <v>60</v>
      </c>
      <c r="GA104" t="s">
        <v>3</v>
      </c>
      <c r="GG104">
        <v>2</v>
      </c>
      <c r="GH104">
        <v>1</v>
      </c>
      <c r="GI104">
        <v>-2</v>
      </c>
      <c r="GJ104">
        <v>0</v>
      </c>
      <c r="GK104">
        <f>ROUND(R104*(R12)/100,2)</f>
        <v>0</v>
      </c>
      <c r="GL104">
        <f t="shared" si="125"/>
        <v>0</v>
      </c>
      <c r="GM104">
        <f t="shared" si="126"/>
        <v>2059.8000000000002</v>
      </c>
      <c r="GN104">
        <f t="shared" si="127"/>
        <v>0</v>
      </c>
      <c r="GO104">
        <f t="shared" si="128"/>
        <v>2059.8000000000002</v>
      </c>
      <c r="GP104">
        <f t="shared" si="129"/>
        <v>0</v>
      </c>
      <c r="GR104">
        <v>0</v>
      </c>
    </row>
    <row r="105" spans="1:200">
      <c r="A105">
        <v>18</v>
      </c>
      <c r="B105">
        <v>1</v>
      </c>
      <c r="C105">
        <v>214</v>
      </c>
      <c r="E105" t="s">
        <v>248</v>
      </c>
      <c r="F105" t="s">
        <v>249</v>
      </c>
      <c r="G105" t="s">
        <v>1302</v>
      </c>
      <c r="H105" t="s">
        <v>28</v>
      </c>
      <c r="I105">
        <f>I102*J105</f>
        <v>4.0000000799999995</v>
      </c>
      <c r="J105">
        <v>16.666667</v>
      </c>
      <c r="O105">
        <f t="shared" si="95"/>
        <v>1671.2</v>
      </c>
      <c r="P105">
        <f t="shared" si="96"/>
        <v>1671.2</v>
      </c>
      <c r="Q105">
        <f t="shared" si="97"/>
        <v>0</v>
      </c>
      <c r="R105">
        <f t="shared" si="98"/>
        <v>0</v>
      </c>
      <c r="S105">
        <f t="shared" si="99"/>
        <v>0</v>
      </c>
      <c r="T105">
        <f t="shared" si="100"/>
        <v>0</v>
      </c>
      <c r="U105">
        <f t="shared" si="101"/>
        <v>0</v>
      </c>
      <c r="V105">
        <f t="shared" si="102"/>
        <v>0</v>
      </c>
      <c r="W105">
        <f t="shared" si="103"/>
        <v>0.8</v>
      </c>
      <c r="X105">
        <f t="shared" si="104"/>
        <v>0</v>
      </c>
      <c r="Y105">
        <f t="shared" si="105"/>
        <v>0</v>
      </c>
      <c r="AA105">
        <v>22723180</v>
      </c>
      <c r="AB105">
        <f t="shared" si="106"/>
        <v>417.8</v>
      </c>
      <c r="AC105">
        <f t="shared" si="107"/>
        <v>417.8</v>
      </c>
      <c r="AD105">
        <f t="shared" si="108"/>
        <v>0</v>
      </c>
      <c r="AE105">
        <f t="shared" si="109"/>
        <v>0</v>
      </c>
      <c r="AF105">
        <f t="shared" si="110"/>
        <v>0</v>
      </c>
      <c r="AG105">
        <f t="shared" si="111"/>
        <v>0</v>
      </c>
      <c r="AH105">
        <f t="shared" si="112"/>
        <v>0</v>
      </c>
      <c r="AI105">
        <f t="shared" si="113"/>
        <v>0</v>
      </c>
      <c r="AJ105">
        <f t="shared" si="114"/>
        <v>0.2</v>
      </c>
      <c r="AK105">
        <v>417.8</v>
      </c>
      <c r="AL105">
        <v>417.8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0.2</v>
      </c>
      <c r="AT105">
        <v>68</v>
      </c>
      <c r="AU105">
        <v>48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2</v>
      </c>
      <c r="BJ105" t="s">
        <v>251</v>
      </c>
      <c r="BM105">
        <v>112001</v>
      </c>
      <c r="BN105">
        <v>0</v>
      </c>
      <c r="BO105" t="s">
        <v>3</v>
      </c>
      <c r="BP105">
        <v>0</v>
      </c>
      <c r="BQ105">
        <v>3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80</v>
      </c>
      <c r="CA105">
        <v>60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15"/>
        <v>1671.2</v>
      </c>
      <c r="CQ105">
        <f t="shared" si="116"/>
        <v>417.8</v>
      </c>
      <c r="CR105">
        <f t="shared" si="117"/>
        <v>0</v>
      </c>
      <c r="CS105">
        <f t="shared" si="118"/>
        <v>0</v>
      </c>
      <c r="CT105">
        <f t="shared" si="119"/>
        <v>0</v>
      </c>
      <c r="CU105">
        <f t="shared" si="120"/>
        <v>0</v>
      </c>
      <c r="CV105">
        <f t="shared" si="121"/>
        <v>0</v>
      </c>
      <c r="CW105">
        <f t="shared" si="122"/>
        <v>0</v>
      </c>
      <c r="CX105">
        <f t="shared" si="123"/>
        <v>0.2</v>
      </c>
      <c r="CY105">
        <f t="shared" si="130"/>
        <v>0</v>
      </c>
      <c r="CZ105">
        <f t="shared" si="131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1010</v>
      </c>
      <c r="DV105" t="s">
        <v>28</v>
      </c>
      <c r="DW105" t="s">
        <v>28</v>
      </c>
      <c r="DX105">
        <v>1</v>
      </c>
      <c r="EE105">
        <v>20678545</v>
      </c>
      <c r="EF105">
        <v>3</v>
      </c>
      <c r="EG105" t="s">
        <v>111</v>
      </c>
      <c r="EH105">
        <v>0</v>
      </c>
      <c r="EI105" t="s">
        <v>3</v>
      </c>
      <c r="EJ105">
        <v>2</v>
      </c>
      <c r="EK105">
        <v>112001</v>
      </c>
      <c r="EL105" t="s">
        <v>112</v>
      </c>
      <c r="EM105" t="s">
        <v>113</v>
      </c>
      <c r="EO105" t="s">
        <v>3</v>
      </c>
      <c r="EQ105">
        <v>0</v>
      </c>
      <c r="ER105">
        <v>417.8</v>
      </c>
      <c r="ES105">
        <v>417.8</v>
      </c>
      <c r="ET105">
        <v>0</v>
      </c>
      <c r="EU105">
        <v>0</v>
      </c>
      <c r="EV105">
        <v>0</v>
      </c>
      <c r="EW105">
        <v>0</v>
      </c>
      <c r="EX105">
        <v>0</v>
      </c>
      <c r="EZ105">
        <v>0</v>
      </c>
      <c r="FQ105">
        <v>0</v>
      </c>
      <c r="FR105">
        <f t="shared" si="124"/>
        <v>0</v>
      </c>
      <c r="FS105">
        <v>0</v>
      </c>
      <c r="FV105" t="s">
        <v>23</v>
      </c>
      <c r="FW105" t="s">
        <v>24</v>
      </c>
      <c r="FX105">
        <v>80</v>
      </c>
      <c r="FY105">
        <v>60</v>
      </c>
      <c r="GA105" t="s">
        <v>3</v>
      </c>
      <c r="GG105">
        <v>2</v>
      </c>
      <c r="GH105">
        <v>1</v>
      </c>
      <c r="GI105">
        <v>-2</v>
      </c>
      <c r="GJ105">
        <v>0</v>
      </c>
      <c r="GK105">
        <f>ROUND(R105*(R12)/100,2)</f>
        <v>0</v>
      </c>
      <c r="GL105">
        <f t="shared" si="125"/>
        <v>0</v>
      </c>
      <c r="GM105">
        <f t="shared" si="126"/>
        <v>1671.2</v>
      </c>
      <c r="GN105">
        <f t="shared" si="127"/>
        <v>0</v>
      </c>
      <c r="GO105">
        <f t="shared" si="128"/>
        <v>1671.2</v>
      </c>
      <c r="GP105">
        <f t="shared" si="129"/>
        <v>0</v>
      </c>
      <c r="GR105">
        <v>0</v>
      </c>
    </row>
    <row r="106" spans="1:200">
      <c r="A106">
        <v>18</v>
      </c>
      <c r="B106">
        <v>1</v>
      </c>
      <c r="C106">
        <v>215</v>
      </c>
      <c r="E106" t="s">
        <v>252</v>
      </c>
      <c r="F106" t="s">
        <v>253</v>
      </c>
      <c r="G106" t="s">
        <v>1303</v>
      </c>
      <c r="H106" t="s">
        <v>28</v>
      </c>
      <c r="I106">
        <f>I102*J106</f>
        <v>1.9999999199999998</v>
      </c>
      <c r="J106">
        <v>8.3333329999999997</v>
      </c>
      <c r="O106">
        <f t="shared" si="95"/>
        <v>968.64</v>
      </c>
      <c r="P106">
        <f t="shared" si="96"/>
        <v>968.64</v>
      </c>
      <c r="Q106">
        <f t="shared" si="97"/>
        <v>0</v>
      </c>
      <c r="R106">
        <f t="shared" si="98"/>
        <v>0</v>
      </c>
      <c r="S106">
        <f t="shared" si="99"/>
        <v>0</v>
      </c>
      <c r="T106">
        <f t="shared" si="100"/>
        <v>0</v>
      </c>
      <c r="U106">
        <f t="shared" si="101"/>
        <v>0</v>
      </c>
      <c r="V106">
        <f t="shared" si="102"/>
        <v>0</v>
      </c>
      <c r="W106">
        <f t="shared" si="103"/>
        <v>0.48</v>
      </c>
      <c r="X106">
        <f t="shared" si="104"/>
        <v>0</v>
      </c>
      <c r="Y106">
        <f t="shared" si="105"/>
        <v>0</v>
      </c>
      <c r="AA106">
        <v>22723180</v>
      </c>
      <c r="AB106">
        <f t="shared" si="106"/>
        <v>484.32</v>
      </c>
      <c r="AC106">
        <f t="shared" si="107"/>
        <v>484.32</v>
      </c>
      <c r="AD106">
        <f t="shared" si="108"/>
        <v>0</v>
      </c>
      <c r="AE106">
        <f t="shared" si="109"/>
        <v>0</v>
      </c>
      <c r="AF106">
        <f t="shared" si="110"/>
        <v>0</v>
      </c>
      <c r="AG106">
        <f t="shared" si="111"/>
        <v>0</v>
      </c>
      <c r="AH106">
        <f t="shared" si="112"/>
        <v>0</v>
      </c>
      <c r="AI106">
        <f t="shared" si="113"/>
        <v>0</v>
      </c>
      <c r="AJ106">
        <f t="shared" si="114"/>
        <v>0.24</v>
      </c>
      <c r="AK106">
        <v>484.32</v>
      </c>
      <c r="AL106">
        <v>484.32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0.24</v>
      </c>
      <c r="AT106">
        <v>68</v>
      </c>
      <c r="AU106">
        <v>48</v>
      </c>
      <c r="AV106">
        <v>1</v>
      </c>
      <c r="AW106">
        <v>1</v>
      </c>
      <c r="AZ106">
        <v>1</v>
      </c>
      <c r="BA106">
        <v>1</v>
      </c>
      <c r="BB106">
        <v>1</v>
      </c>
      <c r="BC106">
        <v>1</v>
      </c>
      <c r="BD106" t="s">
        <v>3</v>
      </c>
      <c r="BE106" t="s">
        <v>3</v>
      </c>
      <c r="BF106" t="s">
        <v>3</v>
      </c>
      <c r="BG106" t="s">
        <v>3</v>
      </c>
      <c r="BH106">
        <v>3</v>
      </c>
      <c r="BI106">
        <v>2</v>
      </c>
      <c r="BJ106" t="s">
        <v>255</v>
      </c>
      <c r="BM106">
        <v>112001</v>
      </c>
      <c r="BN106">
        <v>0</v>
      </c>
      <c r="BO106" t="s">
        <v>3</v>
      </c>
      <c r="BP106">
        <v>0</v>
      </c>
      <c r="BQ106">
        <v>3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80</v>
      </c>
      <c r="CA106">
        <v>60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115"/>
        <v>968.64</v>
      </c>
      <c r="CQ106">
        <f t="shared" si="116"/>
        <v>484.32</v>
      </c>
      <c r="CR106">
        <f t="shared" si="117"/>
        <v>0</v>
      </c>
      <c r="CS106">
        <f t="shared" si="118"/>
        <v>0</v>
      </c>
      <c r="CT106">
        <f t="shared" si="119"/>
        <v>0</v>
      </c>
      <c r="CU106">
        <f t="shared" si="120"/>
        <v>0</v>
      </c>
      <c r="CV106">
        <f t="shared" si="121"/>
        <v>0</v>
      </c>
      <c r="CW106">
        <f t="shared" si="122"/>
        <v>0</v>
      </c>
      <c r="CX106">
        <f t="shared" si="123"/>
        <v>0.24</v>
      </c>
      <c r="CY106">
        <f t="shared" si="130"/>
        <v>0</v>
      </c>
      <c r="CZ106">
        <f t="shared" si="131"/>
        <v>0</v>
      </c>
      <c r="DC106" t="s">
        <v>3</v>
      </c>
      <c r="DD106" t="s">
        <v>3</v>
      </c>
      <c r="DE106" t="s">
        <v>3</v>
      </c>
      <c r="DF106" t="s">
        <v>3</v>
      </c>
      <c r="DG106" t="s">
        <v>3</v>
      </c>
      <c r="DH106" t="s">
        <v>3</v>
      </c>
      <c r="DI106" t="s">
        <v>3</v>
      </c>
      <c r="DJ106" t="s">
        <v>3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1010</v>
      </c>
      <c r="DV106" t="s">
        <v>28</v>
      </c>
      <c r="DW106" t="s">
        <v>28</v>
      </c>
      <c r="DX106">
        <v>1</v>
      </c>
      <c r="EE106">
        <v>20678545</v>
      </c>
      <c r="EF106">
        <v>3</v>
      </c>
      <c r="EG106" t="s">
        <v>111</v>
      </c>
      <c r="EH106">
        <v>0</v>
      </c>
      <c r="EI106" t="s">
        <v>3</v>
      </c>
      <c r="EJ106">
        <v>2</v>
      </c>
      <c r="EK106">
        <v>112001</v>
      </c>
      <c r="EL106" t="s">
        <v>112</v>
      </c>
      <c r="EM106" t="s">
        <v>113</v>
      </c>
      <c r="EO106" t="s">
        <v>3</v>
      </c>
      <c r="EQ106">
        <v>0</v>
      </c>
      <c r="ER106">
        <v>484.32</v>
      </c>
      <c r="ES106">
        <v>484.32</v>
      </c>
      <c r="ET106">
        <v>0</v>
      </c>
      <c r="EU106">
        <v>0</v>
      </c>
      <c r="EV106">
        <v>0</v>
      </c>
      <c r="EW106">
        <v>0</v>
      </c>
      <c r="EX106">
        <v>0</v>
      </c>
      <c r="EZ106">
        <v>0</v>
      </c>
      <c r="FQ106">
        <v>0</v>
      </c>
      <c r="FR106">
        <f t="shared" si="124"/>
        <v>0</v>
      </c>
      <c r="FS106">
        <v>0</v>
      </c>
      <c r="FV106" t="s">
        <v>23</v>
      </c>
      <c r="FW106" t="s">
        <v>24</v>
      </c>
      <c r="FX106">
        <v>80</v>
      </c>
      <c r="FY106">
        <v>60</v>
      </c>
      <c r="GA106" t="s">
        <v>3</v>
      </c>
      <c r="GG106">
        <v>2</v>
      </c>
      <c r="GH106">
        <v>1</v>
      </c>
      <c r="GI106">
        <v>-2</v>
      </c>
      <c r="GJ106">
        <v>0</v>
      </c>
      <c r="GK106">
        <f>ROUND(R106*(R12)/100,2)</f>
        <v>0</v>
      </c>
      <c r="GL106">
        <f t="shared" si="125"/>
        <v>0</v>
      </c>
      <c r="GM106">
        <f t="shared" si="126"/>
        <v>968.64</v>
      </c>
      <c r="GN106">
        <f t="shared" si="127"/>
        <v>0</v>
      </c>
      <c r="GO106">
        <f t="shared" si="128"/>
        <v>968.64</v>
      </c>
      <c r="GP106">
        <f t="shared" si="129"/>
        <v>0</v>
      </c>
      <c r="GR106">
        <v>0</v>
      </c>
    </row>
    <row r="107" spans="1:200">
      <c r="A107">
        <v>17</v>
      </c>
      <c r="B107">
        <v>1</v>
      </c>
      <c r="C107">
        <f>ROW(SmtRes!A229)</f>
        <v>229</v>
      </c>
      <c r="D107">
        <f>ROW(EtalonRes!A209)</f>
        <v>209</v>
      </c>
      <c r="E107" t="s">
        <v>256</v>
      </c>
      <c r="F107" t="s">
        <v>257</v>
      </c>
      <c r="G107" t="s">
        <v>258</v>
      </c>
      <c r="H107" t="s">
        <v>238</v>
      </c>
      <c r="I107">
        <v>0.12</v>
      </c>
      <c r="J107">
        <v>0</v>
      </c>
      <c r="O107">
        <f t="shared" si="95"/>
        <v>863.67</v>
      </c>
      <c r="P107">
        <f t="shared" si="96"/>
        <v>263.54000000000002</v>
      </c>
      <c r="Q107">
        <f t="shared" si="97"/>
        <v>84.11</v>
      </c>
      <c r="R107">
        <f t="shared" si="98"/>
        <v>5.12</v>
      </c>
      <c r="S107">
        <f t="shared" si="99"/>
        <v>516.02</v>
      </c>
      <c r="T107">
        <f t="shared" si="100"/>
        <v>0</v>
      </c>
      <c r="U107">
        <f t="shared" si="101"/>
        <v>53.64</v>
      </c>
      <c r="V107">
        <f t="shared" si="102"/>
        <v>0.37919999999999998</v>
      </c>
      <c r="W107">
        <f t="shared" si="103"/>
        <v>0</v>
      </c>
      <c r="X107">
        <f t="shared" si="104"/>
        <v>354.38</v>
      </c>
      <c r="Y107">
        <f t="shared" si="105"/>
        <v>250.15</v>
      </c>
      <c r="AA107">
        <v>22723180</v>
      </c>
      <c r="AB107">
        <f t="shared" si="106"/>
        <v>7197.27</v>
      </c>
      <c r="AC107">
        <f t="shared" si="107"/>
        <v>2196.1799999999998</v>
      </c>
      <c r="AD107">
        <f t="shared" si="108"/>
        <v>700.95</v>
      </c>
      <c r="AE107">
        <f t="shared" si="109"/>
        <v>42.66</v>
      </c>
      <c r="AF107">
        <f t="shared" si="110"/>
        <v>4300.1400000000003</v>
      </c>
      <c r="AG107">
        <f t="shared" si="111"/>
        <v>0</v>
      </c>
      <c r="AH107">
        <f t="shared" si="112"/>
        <v>447</v>
      </c>
      <c r="AI107">
        <f t="shared" si="113"/>
        <v>3.16</v>
      </c>
      <c r="AJ107">
        <f t="shared" si="114"/>
        <v>0</v>
      </c>
      <c r="AK107">
        <v>7197.27</v>
      </c>
      <c r="AL107">
        <v>2196.1799999999998</v>
      </c>
      <c r="AM107">
        <v>700.95</v>
      </c>
      <c r="AN107">
        <v>42.66</v>
      </c>
      <c r="AO107">
        <v>4300.1400000000003</v>
      </c>
      <c r="AP107">
        <v>0</v>
      </c>
      <c r="AQ107">
        <v>447</v>
      </c>
      <c r="AR107">
        <v>3.16</v>
      </c>
      <c r="AS107">
        <v>0</v>
      </c>
      <c r="AT107">
        <v>68</v>
      </c>
      <c r="AU107">
        <v>48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2</v>
      </c>
      <c r="BJ107" t="s">
        <v>259</v>
      </c>
      <c r="BM107">
        <v>112001</v>
      </c>
      <c r="BN107">
        <v>0</v>
      </c>
      <c r="BO107" t="s">
        <v>3</v>
      </c>
      <c r="BP107">
        <v>0</v>
      </c>
      <c r="BQ107">
        <v>3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80</v>
      </c>
      <c r="CA107">
        <v>60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15"/>
        <v>863.67000000000007</v>
      </c>
      <c r="CQ107">
        <f t="shared" si="116"/>
        <v>2196.1799999999998</v>
      </c>
      <c r="CR107">
        <f t="shared" si="117"/>
        <v>700.95</v>
      </c>
      <c r="CS107">
        <f t="shared" si="118"/>
        <v>42.66</v>
      </c>
      <c r="CT107">
        <f t="shared" si="119"/>
        <v>4300.1400000000003</v>
      </c>
      <c r="CU107">
        <f t="shared" si="120"/>
        <v>0</v>
      </c>
      <c r="CV107">
        <f t="shared" si="121"/>
        <v>447</v>
      </c>
      <c r="CW107">
        <f t="shared" si="122"/>
        <v>3.16</v>
      </c>
      <c r="CX107">
        <f t="shared" si="123"/>
        <v>0</v>
      </c>
      <c r="CY107">
        <f t="shared" si="130"/>
        <v>354.37519999999995</v>
      </c>
      <c r="CZ107">
        <f t="shared" si="131"/>
        <v>250.1472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238</v>
      </c>
      <c r="DW107" t="s">
        <v>238</v>
      </c>
      <c r="DX107">
        <v>100</v>
      </c>
      <c r="EE107">
        <v>20678545</v>
      </c>
      <c r="EF107">
        <v>3</v>
      </c>
      <c r="EG107" t="s">
        <v>111</v>
      </c>
      <c r="EH107">
        <v>0</v>
      </c>
      <c r="EI107" t="s">
        <v>3</v>
      </c>
      <c r="EJ107">
        <v>2</v>
      </c>
      <c r="EK107">
        <v>112001</v>
      </c>
      <c r="EL107" t="s">
        <v>112</v>
      </c>
      <c r="EM107" t="s">
        <v>113</v>
      </c>
      <c r="EO107" t="s">
        <v>3</v>
      </c>
      <c r="EQ107">
        <v>0</v>
      </c>
      <c r="ER107">
        <v>7197.27</v>
      </c>
      <c r="ES107">
        <v>2196.1799999999998</v>
      </c>
      <c r="ET107">
        <v>700.95</v>
      </c>
      <c r="EU107">
        <v>42.66</v>
      </c>
      <c r="EV107">
        <v>4300.1400000000003</v>
      </c>
      <c r="EW107">
        <v>447</v>
      </c>
      <c r="EX107">
        <v>3.16</v>
      </c>
      <c r="EY107">
        <v>0</v>
      </c>
      <c r="EZ107">
        <v>0</v>
      </c>
      <c r="FQ107">
        <v>0</v>
      </c>
      <c r="FR107">
        <f t="shared" si="124"/>
        <v>0</v>
      </c>
      <c r="FS107">
        <v>0</v>
      </c>
      <c r="FV107" t="s">
        <v>23</v>
      </c>
      <c r="FW107" t="s">
        <v>24</v>
      </c>
      <c r="FX107">
        <v>80</v>
      </c>
      <c r="FY107">
        <v>60</v>
      </c>
      <c r="GA107" t="s">
        <v>3</v>
      </c>
      <c r="GG107">
        <v>2</v>
      </c>
      <c r="GH107">
        <v>1</v>
      </c>
      <c r="GI107">
        <v>-2</v>
      </c>
      <c r="GJ107">
        <v>0</v>
      </c>
      <c r="GK107">
        <f>ROUND(R107*(R12)/100,2)</f>
        <v>0</v>
      </c>
      <c r="GL107">
        <f t="shared" si="125"/>
        <v>0</v>
      </c>
      <c r="GM107">
        <f t="shared" si="126"/>
        <v>1468.2</v>
      </c>
      <c r="GN107">
        <f t="shared" si="127"/>
        <v>0</v>
      </c>
      <c r="GO107">
        <f t="shared" si="128"/>
        <v>1468.2</v>
      </c>
      <c r="GP107">
        <f t="shared" si="129"/>
        <v>0</v>
      </c>
      <c r="GR107">
        <v>0</v>
      </c>
    </row>
    <row r="108" spans="1:200">
      <c r="A108">
        <v>18</v>
      </c>
      <c r="B108">
        <v>1</v>
      </c>
      <c r="C108">
        <v>226</v>
      </c>
      <c r="E108" t="s">
        <v>260</v>
      </c>
      <c r="F108" t="s">
        <v>261</v>
      </c>
      <c r="G108" t="s">
        <v>1304</v>
      </c>
      <c r="H108" t="s">
        <v>28</v>
      </c>
      <c r="I108">
        <f>I107*J108</f>
        <v>12</v>
      </c>
      <c r="J108">
        <v>100</v>
      </c>
      <c r="O108">
        <f t="shared" si="95"/>
        <v>10609.08</v>
      </c>
      <c r="P108">
        <f t="shared" si="96"/>
        <v>10609.08</v>
      </c>
      <c r="Q108">
        <f t="shared" si="97"/>
        <v>0</v>
      </c>
      <c r="R108">
        <f t="shared" si="98"/>
        <v>0</v>
      </c>
      <c r="S108">
        <f t="shared" si="99"/>
        <v>0</v>
      </c>
      <c r="T108">
        <f t="shared" si="100"/>
        <v>0</v>
      </c>
      <c r="U108">
        <f t="shared" si="101"/>
        <v>0</v>
      </c>
      <c r="V108">
        <f t="shared" si="102"/>
        <v>0</v>
      </c>
      <c r="W108">
        <f t="shared" si="103"/>
        <v>5.16</v>
      </c>
      <c r="X108">
        <f t="shared" si="104"/>
        <v>0</v>
      </c>
      <c r="Y108">
        <f t="shared" si="105"/>
        <v>0</v>
      </c>
      <c r="AA108">
        <v>22723180</v>
      </c>
      <c r="AB108">
        <f t="shared" si="106"/>
        <v>884.09</v>
      </c>
      <c r="AC108">
        <f t="shared" si="107"/>
        <v>884.09</v>
      </c>
      <c r="AD108">
        <f t="shared" si="108"/>
        <v>0</v>
      </c>
      <c r="AE108">
        <f t="shared" si="109"/>
        <v>0</v>
      </c>
      <c r="AF108">
        <f t="shared" si="110"/>
        <v>0</v>
      </c>
      <c r="AG108">
        <f t="shared" si="111"/>
        <v>0</v>
      </c>
      <c r="AH108">
        <f t="shared" si="112"/>
        <v>0</v>
      </c>
      <c r="AI108">
        <f t="shared" si="113"/>
        <v>0</v>
      </c>
      <c r="AJ108">
        <f t="shared" si="114"/>
        <v>0.43</v>
      </c>
      <c r="AK108">
        <v>884.09</v>
      </c>
      <c r="AL108">
        <v>884.09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0.43</v>
      </c>
      <c r="AT108">
        <v>68</v>
      </c>
      <c r="AU108">
        <v>48</v>
      </c>
      <c r="AV108">
        <v>1</v>
      </c>
      <c r="AW108">
        <v>1</v>
      </c>
      <c r="AZ108">
        <v>1</v>
      </c>
      <c r="BA108">
        <v>1</v>
      </c>
      <c r="BB108">
        <v>1</v>
      </c>
      <c r="BC108">
        <v>1</v>
      </c>
      <c r="BD108" t="s">
        <v>3</v>
      </c>
      <c r="BE108" t="s">
        <v>3</v>
      </c>
      <c r="BF108" t="s">
        <v>3</v>
      </c>
      <c r="BG108" t="s">
        <v>3</v>
      </c>
      <c r="BH108">
        <v>3</v>
      </c>
      <c r="BI108">
        <v>2</v>
      </c>
      <c r="BJ108" t="s">
        <v>263</v>
      </c>
      <c r="BM108">
        <v>112001</v>
      </c>
      <c r="BN108">
        <v>0</v>
      </c>
      <c r="BO108" t="s">
        <v>3</v>
      </c>
      <c r="BP108">
        <v>0</v>
      </c>
      <c r="BQ108">
        <v>3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80</v>
      </c>
      <c r="CA108">
        <v>60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115"/>
        <v>10609.08</v>
      </c>
      <c r="CQ108">
        <f t="shared" si="116"/>
        <v>884.09</v>
      </c>
      <c r="CR108">
        <f t="shared" si="117"/>
        <v>0</v>
      </c>
      <c r="CS108">
        <f t="shared" si="118"/>
        <v>0</v>
      </c>
      <c r="CT108">
        <f t="shared" si="119"/>
        <v>0</v>
      </c>
      <c r="CU108">
        <f t="shared" si="120"/>
        <v>0</v>
      </c>
      <c r="CV108">
        <f t="shared" si="121"/>
        <v>0</v>
      </c>
      <c r="CW108">
        <f t="shared" si="122"/>
        <v>0</v>
      </c>
      <c r="CX108">
        <f t="shared" si="123"/>
        <v>0.43</v>
      </c>
      <c r="CY108">
        <f t="shared" si="130"/>
        <v>0</v>
      </c>
      <c r="CZ108">
        <f t="shared" si="131"/>
        <v>0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1010</v>
      </c>
      <c r="DV108" t="s">
        <v>28</v>
      </c>
      <c r="DW108" t="s">
        <v>28</v>
      </c>
      <c r="DX108">
        <v>1</v>
      </c>
      <c r="EE108">
        <v>20678545</v>
      </c>
      <c r="EF108">
        <v>3</v>
      </c>
      <c r="EG108" t="s">
        <v>111</v>
      </c>
      <c r="EH108">
        <v>0</v>
      </c>
      <c r="EI108" t="s">
        <v>3</v>
      </c>
      <c r="EJ108">
        <v>2</v>
      </c>
      <c r="EK108">
        <v>112001</v>
      </c>
      <c r="EL108" t="s">
        <v>112</v>
      </c>
      <c r="EM108" t="s">
        <v>113</v>
      </c>
      <c r="EO108" t="s">
        <v>3</v>
      </c>
      <c r="EQ108">
        <v>0</v>
      </c>
      <c r="ER108">
        <v>884.09</v>
      </c>
      <c r="ES108">
        <v>884.09</v>
      </c>
      <c r="ET108">
        <v>0</v>
      </c>
      <c r="EU108">
        <v>0</v>
      </c>
      <c r="EV108">
        <v>0</v>
      </c>
      <c r="EW108">
        <v>0</v>
      </c>
      <c r="EX108">
        <v>0</v>
      </c>
      <c r="EZ108">
        <v>0</v>
      </c>
      <c r="FQ108">
        <v>0</v>
      </c>
      <c r="FR108">
        <f t="shared" si="124"/>
        <v>0</v>
      </c>
      <c r="FS108">
        <v>0</v>
      </c>
      <c r="FV108" t="s">
        <v>23</v>
      </c>
      <c r="FW108" t="s">
        <v>24</v>
      </c>
      <c r="FX108">
        <v>80</v>
      </c>
      <c r="FY108">
        <v>60</v>
      </c>
      <c r="GA108" t="s">
        <v>3</v>
      </c>
      <c r="GG108">
        <v>2</v>
      </c>
      <c r="GH108">
        <v>1</v>
      </c>
      <c r="GI108">
        <v>-2</v>
      </c>
      <c r="GJ108">
        <v>0</v>
      </c>
      <c r="GK108">
        <f>ROUND(R108*(R12)/100,2)</f>
        <v>0</v>
      </c>
      <c r="GL108">
        <f t="shared" si="125"/>
        <v>0</v>
      </c>
      <c r="GM108">
        <f t="shared" si="126"/>
        <v>10609.08</v>
      </c>
      <c r="GN108">
        <f t="shared" si="127"/>
        <v>0</v>
      </c>
      <c r="GO108">
        <f t="shared" si="128"/>
        <v>10609.08</v>
      </c>
      <c r="GP108">
        <f t="shared" si="129"/>
        <v>0</v>
      </c>
      <c r="GR108">
        <v>0</v>
      </c>
    </row>
    <row r="109" spans="1:200">
      <c r="A109">
        <v>17</v>
      </c>
      <c r="B109">
        <v>1</v>
      </c>
      <c r="C109">
        <f>ROW(SmtRes!A236)</f>
        <v>236</v>
      </c>
      <c r="D109">
        <f>ROW(EtalonRes!A216)</f>
        <v>216</v>
      </c>
      <c r="E109" t="s">
        <v>264</v>
      </c>
      <c r="F109" t="s">
        <v>265</v>
      </c>
      <c r="G109" t="s">
        <v>266</v>
      </c>
      <c r="H109" t="s">
        <v>267</v>
      </c>
      <c r="I109">
        <v>11</v>
      </c>
      <c r="J109">
        <v>0</v>
      </c>
      <c r="O109">
        <f t="shared" si="95"/>
        <v>2704.46</v>
      </c>
      <c r="P109">
        <f t="shared" si="96"/>
        <v>2291.41</v>
      </c>
      <c r="Q109">
        <f t="shared" si="97"/>
        <v>145.75</v>
      </c>
      <c r="R109">
        <f t="shared" si="98"/>
        <v>0</v>
      </c>
      <c r="S109">
        <f t="shared" si="99"/>
        <v>267.3</v>
      </c>
      <c r="T109">
        <f t="shared" si="100"/>
        <v>0</v>
      </c>
      <c r="U109">
        <f t="shared" si="101"/>
        <v>26.950000000000003</v>
      </c>
      <c r="V109">
        <f t="shared" si="102"/>
        <v>0</v>
      </c>
      <c r="W109">
        <f t="shared" si="103"/>
        <v>0</v>
      </c>
      <c r="X109">
        <f t="shared" si="104"/>
        <v>291.36</v>
      </c>
      <c r="Y109">
        <f t="shared" si="105"/>
        <v>176.42</v>
      </c>
      <c r="AA109">
        <v>22723180</v>
      </c>
      <c r="AB109">
        <f t="shared" si="106"/>
        <v>245.86</v>
      </c>
      <c r="AC109">
        <f t="shared" si="107"/>
        <v>208.31</v>
      </c>
      <c r="AD109">
        <f t="shared" si="108"/>
        <v>13.25</v>
      </c>
      <c r="AE109">
        <f t="shared" si="109"/>
        <v>0</v>
      </c>
      <c r="AF109">
        <f t="shared" si="110"/>
        <v>24.3</v>
      </c>
      <c r="AG109">
        <f t="shared" si="111"/>
        <v>0</v>
      </c>
      <c r="AH109">
        <f t="shared" si="112"/>
        <v>2.4500000000000002</v>
      </c>
      <c r="AI109">
        <f t="shared" si="113"/>
        <v>0</v>
      </c>
      <c r="AJ109">
        <f t="shared" si="114"/>
        <v>0</v>
      </c>
      <c r="AK109">
        <v>245.86</v>
      </c>
      <c r="AL109">
        <v>208.31</v>
      </c>
      <c r="AM109">
        <v>13.25</v>
      </c>
      <c r="AN109">
        <v>0</v>
      </c>
      <c r="AO109">
        <v>24.3</v>
      </c>
      <c r="AP109">
        <v>0</v>
      </c>
      <c r="AQ109">
        <v>2.4500000000000002</v>
      </c>
      <c r="AR109">
        <v>0</v>
      </c>
      <c r="AS109">
        <v>0</v>
      </c>
      <c r="AT109">
        <v>109</v>
      </c>
      <c r="AU109">
        <v>66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268</v>
      </c>
      <c r="BM109">
        <v>16001</v>
      </c>
      <c r="BN109">
        <v>0</v>
      </c>
      <c r="BO109" t="s">
        <v>3</v>
      </c>
      <c r="BP109">
        <v>0</v>
      </c>
      <c r="BQ109">
        <v>2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128</v>
      </c>
      <c r="CA109">
        <v>83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15"/>
        <v>2704.46</v>
      </c>
      <c r="CQ109">
        <f t="shared" si="116"/>
        <v>208.31</v>
      </c>
      <c r="CR109">
        <f t="shared" si="117"/>
        <v>13.25</v>
      </c>
      <c r="CS109">
        <f t="shared" si="118"/>
        <v>0</v>
      </c>
      <c r="CT109">
        <f t="shared" si="119"/>
        <v>24.3</v>
      </c>
      <c r="CU109">
        <f t="shared" si="120"/>
        <v>0</v>
      </c>
      <c r="CV109">
        <f t="shared" si="121"/>
        <v>2.4500000000000002</v>
      </c>
      <c r="CW109">
        <f t="shared" si="122"/>
        <v>0</v>
      </c>
      <c r="CX109">
        <f t="shared" si="123"/>
        <v>0</v>
      </c>
      <c r="CY109">
        <f t="shared" si="130"/>
        <v>291.35700000000003</v>
      </c>
      <c r="CZ109">
        <f t="shared" si="131"/>
        <v>176.41800000000001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1013</v>
      </c>
      <c r="DV109" t="s">
        <v>267</v>
      </c>
      <c r="DW109" t="s">
        <v>267</v>
      </c>
      <c r="DX109">
        <v>1</v>
      </c>
      <c r="EE109">
        <v>20678683</v>
      </c>
      <c r="EF109">
        <v>2</v>
      </c>
      <c r="EG109" t="s">
        <v>20</v>
      </c>
      <c r="EH109">
        <v>0</v>
      </c>
      <c r="EI109" t="s">
        <v>3</v>
      </c>
      <c r="EJ109">
        <v>1</v>
      </c>
      <c r="EK109">
        <v>16001</v>
      </c>
      <c r="EL109" t="s">
        <v>128</v>
      </c>
      <c r="EM109" t="s">
        <v>129</v>
      </c>
      <c r="EO109" t="s">
        <v>3</v>
      </c>
      <c r="EQ109">
        <v>0</v>
      </c>
      <c r="ER109">
        <v>245.86</v>
      </c>
      <c r="ES109">
        <v>208.31</v>
      </c>
      <c r="ET109">
        <v>13.25</v>
      </c>
      <c r="EU109">
        <v>0</v>
      </c>
      <c r="EV109">
        <v>24.3</v>
      </c>
      <c r="EW109">
        <v>2.4500000000000002</v>
      </c>
      <c r="EX109">
        <v>0</v>
      </c>
      <c r="EY109">
        <v>0</v>
      </c>
      <c r="EZ109">
        <v>0</v>
      </c>
      <c r="FQ109">
        <v>0</v>
      </c>
      <c r="FR109">
        <f t="shared" si="124"/>
        <v>0</v>
      </c>
      <c r="FS109">
        <v>0</v>
      </c>
      <c r="FV109" t="s">
        <v>23</v>
      </c>
      <c r="FW109" t="s">
        <v>24</v>
      </c>
      <c r="FX109">
        <v>128</v>
      </c>
      <c r="FY109">
        <v>83</v>
      </c>
      <c r="GA109" t="s">
        <v>3</v>
      </c>
      <c r="GG109">
        <v>2</v>
      </c>
      <c r="GH109">
        <v>1</v>
      </c>
      <c r="GI109">
        <v>-2</v>
      </c>
      <c r="GJ109">
        <v>0</v>
      </c>
      <c r="GK109">
        <f>ROUND(R109*(R12)/100,2)</f>
        <v>0</v>
      </c>
      <c r="GL109">
        <f t="shared" si="125"/>
        <v>0</v>
      </c>
      <c r="GM109">
        <f t="shared" si="126"/>
        <v>3172.2400000000002</v>
      </c>
      <c r="GN109">
        <f t="shared" si="127"/>
        <v>3172.24</v>
      </c>
      <c r="GO109">
        <f t="shared" si="128"/>
        <v>0</v>
      </c>
      <c r="GP109">
        <f t="shared" si="129"/>
        <v>0</v>
      </c>
      <c r="GR109">
        <v>0</v>
      </c>
    </row>
    <row r="110" spans="1:200">
      <c r="A110">
        <v>18</v>
      </c>
      <c r="B110">
        <v>1</v>
      </c>
      <c r="C110">
        <v>235</v>
      </c>
      <c r="E110" t="s">
        <v>269</v>
      </c>
      <c r="F110" t="s">
        <v>270</v>
      </c>
      <c r="G110" t="s">
        <v>271</v>
      </c>
      <c r="H110" t="s">
        <v>28</v>
      </c>
      <c r="I110">
        <f>I109*J110</f>
        <v>22</v>
      </c>
      <c r="J110">
        <v>2</v>
      </c>
      <c r="O110">
        <f t="shared" si="95"/>
        <v>13945.14</v>
      </c>
      <c r="P110">
        <f t="shared" si="96"/>
        <v>13945.14</v>
      </c>
      <c r="Q110">
        <f t="shared" si="97"/>
        <v>0</v>
      </c>
      <c r="R110">
        <f t="shared" si="98"/>
        <v>0</v>
      </c>
      <c r="S110">
        <f t="shared" si="99"/>
        <v>0</v>
      </c>
      <c r="T110">
        <f t="shared" si="100"/>
        <v>0</v>
      </c>
      <c r="U110">
        <f t="shared" si="101"/>
        <v>0</v>
      </c>
      <c r="V110">
        <f t="shared" si="102"/>
        <v>0</v>
      </c>
      <c r="W110">
        <f t="shared" si="103"/>
        <v>2.64</v>
      </c>
      <c r="X110">
        <f t="shared" si="104"/>
        <v>0</v>
      </c>
      <c r="Y110">
        <f t="shared" si="105"/>
        <v>0</v>
      </c>
      <c r="AA110">
        <v>22723180</v>
      </c>
      <c r="AB110">
        <f t="shared" si="106"/>
        <v>633.87</v>
      </c>
      <c r="AC110">
        <f t="shared" si="107"/>
        <v>633.87</v>
      </c>
      <c r="AD110">
        <f t="shared" si="108"/>
        <v>0</v>
      </c>
      <c r="AE110">
        <f t="shared" si="109"/>
        <v>0</v>
      </c>
      <c r="AF110">
        <f t="shared" si="110"/>
        <v>0</v>
      </c>
      <c r="AG110">
        <f t="shared" si="111"/>
        <v>0</v>
      </c>
      <c r="AH110">
        <f t="shared" si="112"/>
        <v>0</v>
      </c>
      <c r="AI110">
        <f t="shared" si="113"/>
        <v>0</v>
      </c>
      <c r="AJ110">
        <f t="shared" si="114"/>
        <v>0.12</v>
      </c>
      <c r="AK110">
        <v>633.87</v>
      </c>
      <c r="AL110">
        <v>633.87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0.12</v>
      </c>
      <c r="AT110">
        <v>128</v>
      </c>
      <c r="AU110">
        <v>83</v>
      </c>
      <c r="AV110">
        <v>1</v>
      </c>
      <c r="AW110">
        <v>1</v>
      </c>
      <c r="AZ110">
        <v>1</v>
      </c>
      <c r="BA110">
        <v>1</v>
      </c>
      <c r="BB110">
        <v>1</v>
      </c>
      <c r="BC110">
        <v>1</v>
      </c>
      <c r="BD110" t="s">
        <v>3</v>
      </c>
      <c r="BE110" t="s">
        <v>3</v>
      </c>
      <c r="BF110" t="s">
        <v>3</v>
      </c>
      <c r="BG110" t="s">
        <v>3</v>
      </c>
      <c r="BH110">
        <v>3</v>
      </c>
      <c r="BI110">
        <v>2</v>
      </c>
      <c r="BJ110" t="s">
        <v>272</v>
      </c>
      <c r="BM110">
        <v>500002</v>
      </c>
      <c r="BN110">
        <v>0</v>
      </c>
      <c r="BO110" t="s">
        <v>3</v>
      </c>
      <c r="BP110">
        <v>0</v>
      </c>
      <c r="BQ110">
        <v>12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128</v>
      </c>
      <c r="CA110">
        <v>83</v>
      </c>
      <c r="CF110">
        <v>0</v>
      </c>
      <c r="CG110">
        <v>0</v>
      </c>
      <c r="CM110">
        <v>0</v>
      </c>
      <c r="CN110" t="s">
        <v>3</v>
      </c>
      <c r="CO110">
        <v>0</v>
      </c>
      <c r="CP110">
        <f t="shared" si="115"/>
        <v>13945.14</v>
      </c>
      <c r="CQ110">
        <f t="shared" si="116"/>
        <v>633.87</v>
      </c>
      <c r="CR110">
        <f t="shared" si="117"/>
        <v>0</v>
      </c>
      <c r="CS110">
        <f t="shared" si="118"/>
        <v>0</v>
      </c>
      <c r="CT110">
        <f t="shared" si="119"/>
        <v>0</v>
      </c>
      <c r="CU110">
        <f t="shared" si="120"/>
        <v>0</v>
      </c>
      <c r="CV110">
        <f t="shared" si="121"/>
        <v>0</v>
      </c>
      <c r="CW110">
        <f t="shared" si="122"/>
        <v>0</v>
      </c>
      <c r="CX110">
        <f t="shared" si="123"/>
        <v>0.12</v>
      </c>
      <c r="CY110">
        <f t="shared" si="130"/>
        <v>0</v>
      </c>
      <c r="CZ110">
        <f t="shared" si="131"/>
        <v>0</v>
      </c>
      <c r="DC110" t="s">
        <v>3</v>
      </c>
      <c r="DD110" t="s">
        <v>3</v>
      </c>
      <c r="DE110" t="s">
        <v>3</v>
      </c>
      <c r="DF110" t="s">
        <v>3</v>
      </c>
      <c r="DG110" t="s">
        <v>3</v>
      </c>
      <c r="DH110" t="s">
        <v>3</v>
      </c>
      <c r="DI110" t="s">
        <v>3</v>
      </c>
      <c r="DJ110" t="s">
        <v>3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1010</v>
      </c>
      <c r="DV110" t="s">
        <v>28</v>
      </c>
      <c r="DW110" t="s">
        <v>28</v>
      </c>
      <c r="DX110">
        <v>1</v>
      </c>
      <c r="EE110">
        <v>20678590</v>
      </c>
      <c r="EF110">
        <v>12</v>
      </c>
      <c r="EG110" t="s">
        <v>273</v>
      </c>
      <c r="EH110">
        <v>0</v>
      </c>
      <c r="EI110" t="s">
        <v>3</v>
      </c>
      <c r="EJ110">
        <v>2</v>
      </c>
      <c r="EK110">
        <v>500002</v>
      </c>
      <c r="EL110" t="s">
        <v>274</v>
      </c>
      <c r="EM110" t="s">
        <v>275</v>
      </c>
      <c r="EO110" t="s">
        <v>3</v>
      </c>
      <c r="EQ110">
        <v>0</v>
      </c>
      <c r="ER110">
        <v>633.87</v>
      </c>
      <c r="ES110">
        <v>633.87</v>
      </c>
      <c r="ET110">
        <v>0</v>
      </c>
      <c r="EU110">
        <v>0</v>
      </c>
      <c r="EV110">
        <v>0</v>
      </c>
      <c r="EW110">
        <v>0</v>
      </c>
      <c r="EX110">
        <v>0</v>
      </c>
      <c r="EZ110">
        <v>0</v>
      </c>
      <c r="FQ110">
        <v>0</v>
      </c>
      <c r="FR110">
        <f t="shared" si="124"/>
        <v>0</v>
      </c>
      <c r="FS110">
        <v>0</v>
      </c>
      <c r="FX110">
        <v>128</v>
      </c>
      <c r="FY110">
        <v>83</v>
      </c>
      <c r="GA110" t="s">
        <v>3</v>
      </c>
      <c r="GG110">
        <v>2</v>
      </c>
      <c r="GH110">
        <v>1</v>
      </c>
      <c r="GI110">
        <v>-2</v>
      </c>
      <c r="GJ110">
        <v>0</v>
      </c>
      <c r="GK110">
        <f>ROUND(R110*(R12)/100,2)</f>
        <v>0</v>
      </c>
      <c r="GL110">
        <f t="shared" si="125"/>
        <v>0</v>
      </c>
      <c r="GM110">
        <f t="shared" si="126"/>
        <v>13945.14</v>
      </c>
      <c r="GN110">
        <f t="shared" si="127"/>
        <v>0</v>
      </c>
      <c r="GO110">
        <f t="shared" si="128"/>
        <v>13945.14</v>
      </c>
      <c r="GP110">
        <f t="shared" si="129"/>
        <v>0</v>
      </c>
      <c r="GR110">
        <v>0</v>
      </c>
    </row>
    <row r="111" spans="1:200">
      <c r="A111">
        <v>17</v>
      </c>
      <c r="B111">
        <v>1</v>
      </c>
      <c r="C111">
        <f>ROW(SmtRes!A250)</f>
        <v>250</v>
      </c>
      <c r="D111">
        <f>ROW(EtalonRes!A227)</f>
        <v>227</v>
      </c>
      <c r="E111" t="s">
        <v>276</v>
      </c>
      <c r="F111" t="s">
        <v>277</v>
      </c>
      <c r="G111" t="s">
        <v>278</v>
      </c>
      <c r="H111" t="s">
        <v>200</v>
      </c>
      <c r="I111">
        <v>8</v>
      </c>
      <c r="J111">
        <v>0</v>
      </c>
      <c r="O111">
        <f t="shared" si="95"/>
        <v>2530.8000000000002</v>
      </c>
      <c r="P111">
        <f t="shared" si="96"/>
        <v>1920.88</v>
      </c>
      <c r="Q111">
        <f t="shared" si="97"/>
        <v>122.32</v>
      </c>
      <c r="R111">
        <f t="shared" si="98"/>
        <v>4.32</v>
      </c>
      <c r="S111">
        <f t="shared" si="99"/>
        <v>487.6</v>
      </c>
      <c r="T111">
        <f t="shared" si="100"/>
        <v>0</v>
      </c>
      <c r="U111">
        <f t="shared" si="101"/>
        <v>53.76</v>
      </c>
      <c r="V111">
        <f t="shared" si="102"/>
        <v>0.32</v>
      </c>
      <c r="W111">
        <f t="shared" si="103"/>
        <v>0</v>
      </c>
      <c r="X111">
        <f t="shared" si="104"/>
        <v>536.19000000000005</v>
      </c>
      <c r="Y111">
        <f t="shared" si="105"/>
        <v>324.67</v>
      </c>
      <c r="AA111">
        <v>22723180</v>
      </c>
      <c r="AB111">
        <f t="shared" si="106"/>
        <v>316.35000000000002</v>
      </c>
      <c r="AC111">
        <f t="shared" si="107"/>
        <v>240.11</v>
      </c>
      <c r="AD111">
        <f t="shared" si="108"/>
        <v>15.29</v>
      </c>
      <c r="AE111">
        <f t="shared" si="109"/>
        <v>0.54</v>
      </c>
      <c r="AF111">
        <f t="shared" si="110"/>
        <v>60.95</v>
      </c>
      <c r="AG111">
        <f t="shared" si="111"/>
        <v>0</v>
      </c>
      <c r="AH111">
        <f t="shared" si="112"/>
        <v>6.72</v>
      </c>
      <c r="AI111">
        <f t="shared" si="113"/>
        <v>0.04</v>
      </c>
      <c r="AJ111">
        <f t="shared" si="114"/>
        <v>0</v>
      </c>
      <c r="AK111">
        <v>316.35000000000002</v>
      </c>
      <c r="AL111">
        <v>240.11</v>
      </c>
      <c r="AM111">
        <v>15.29</v>
      </c>
      <c r="AN111">
        <v>0.54</v>
      </c>
      <c r="AO111">
        <v>60.95</v>
      </c>
      <c r="AP111">
        <v>0</v>
      </c>
      <c r="AQ111">
        <v>6.72</v>
      </c>
      <c r="AR111">
        <v>0.04</v>
      </c>
      <c r="AS111">
        <v>0</v>
      </c>
      <c r="AT111">
        <v>109</v>
      </c>
      <c r="AU111">
        <v>66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3</v>
      </c>
      <c r="BE111" t="s">
        <v>3</v>
      </c>
      <c r="BF111" t="s">
        <v>3</v>
      </c>
      <c r="BG111" t="s">
        <v>3</v>
      </c>
      <c r="BH111">
        <v>0</v>
      </c>
      <c r="BI111">
        <v>1</v>
      </c>
      <c r="BJ111" t="s">
        <v>279</v>
      </c>
      <c r="BM111">
        <v>16001</v>
      </c>
      <c r="BN111">
        <v>0</v>
      </c>
      <c r="BO111" t="s">
        <v>3</v>
      </c>
      <c r="BP111">
        <v>0</v>
      </c>
      <c r="BQ111">
        <v>2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128</v>
      </c>
      <c r="CA111">
        <v>83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15"/>
        <v>2530.8000000000002</v>
      </c>
      <c r="CQ111">
        <f t="shared" si="116"/>
        <v>240.11</v>
      </c>
      <c r="CR111">
        <f t="shared" si="117"/>
        <v>15.29</v>
      </c>
      <c r="CS111">
        <f t="shared" si="118"/>
        <v>0.54</v>
      </c>
      <c r="CT111">
        <f t="shared" si="119"/>
        <v>60.95</v>
      </c>
      <c r="CU111">
        <f t="shared" si="120"/>
        <v>0</v>
      </c>
      <c r="CV111">
        <f t="shared" si="121"/>
        <v>6.72</v>
      </c>
      <c r="CW111">
        <f t="shared" si="122"/>
        <v>0.04</v>
      </c>
      <c r="CX111">
        <f t="shared" si="123"/>
        <v>0</v>
      </c>
      <c r="CY111">
        <f t="shared" si="130"/>
        <v>536.19280000000003</v>
      </c>
      <c r="CZ111">
        <f t="shared" si="131"/>
        <v>324.66720000000004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200</v>
      </c>
      <c r="DW111" t="s">
        <v>200</v>
      </c>
      <c r="DX111">
        <v>1</v>
      </c>
      <c r="EE111">
        <v>20678683</v>
      </c>
      <c r="EF111">
        <v>2</v>
      </c>
      <c r="EG111" t="s">
        <v>20</v>
      </c>
      <c r="EH111">
        <v>0</v>
      </c>
      <c r="EI111" t="s">
        <v>3</v>
      </c>
      <c r="EJ111">
        <v>1</v>
      </c>
      <c r="EK111">
        <v>16001</v>
      </c>
      <c r="EL111" t="s">
        <v>128</v>
      </c>
      <c r="EM111" t="s">
        <v>129</v>
      </c>
      <c r="EO111" t="s">
        <v>3</v>
      </c>
      <c r="EQ111">
        <v>0</v>
      </c>
      <c r="ER111">
        <v>316.35000000000002</v>
      </c>
      <c r="ES111">
        <v>240.11</v>
      </c>
      <c r="ET111">
        <v>15.29</v>
      </c>
      <c r="EU111">
        <v>0.54</v>
      </c>
      <c r="EV111">
        <v>60.95</v>
      </c>
      <c r="EW111">
        <v>6.72</v>
      </c>
      <c r="EX111">
        <v>0.04</v>
      </c>
      <c r="EY111">
        <v>0</v>
      </c>
      <c r="EZ111">
        <v>0</v>
      </c>
      <c r="FQ111">
        <v>0</v>
      </c>
      <c r="FR111">
        <f t="shared" si="124"/>
        <v>0</v>
      </c>
      <c r="FS111">
        <v>0</v>
      </c>
      <c r="FV111" t="s">
        <v>23</v>
      </c>
      <c r="FW111" t="s">
        <v>24</v>
      </c>
      <c r="FX111">
        <v>128</v>
      </c>
      <c r="FY111">
        <v>83</v>
      </c>
      <c r="GA111" t="s">
        <v>3</v>
      </c>
      <c r="GG111">
        <v>2</v>
      </c>
      <c r="GH111">
        <v>1</v>
      </c>
      <c r="GI111">
        <v>-2</v>
      </c>
      <c r="GJ111">
        <v>0</v>
      </c>
      <c r="GK111">
        <f>ROUND(R111*(R12)/100,2)</f>
        <v>0</v>
      </c>
      <c r="GL111">
        <f t="shared" si="125"/>
        <v>0</v>
      </c>
      <c r="GM111">
        <f t="shared" si="126"/>
        <v>3391.6600000000003</v>
      </c>
      <c r="GN111">
        <f t="shared" si="127"/>
        <v>3391.66</v>
      </c>
      <c r="GO111">
        <f t="shared" si="128"/>
        <v>0</v>
      </c>
      <c r="GP111">
        <f t="shared" si="129"/>
        <v>0</v>
      </c>
      <c r="GR111">
        <v>0</v>
      </c>
    </row>
    <row r="112" spans="1:200">
      <c r="A112">
        <v>18</v>
      </c>
      <c r="B112">
        <v>1</v>
      </c>
      <c r="C112">
        <v>246</v>
      </c>
      <c r="E112" t="s">
        <v>280</v>
      </c>
      <c r="F112" t="s">
        <v>281</v>
      </c>
      <c r="G112" t="s">
        <v>1305</v>
      </c>
      <c r="H112" t="s">
        <v>28</v>
      </c>
      <c r="I112">
        <f>I111*J112</f>
        <v>6</v>
      </c>
      <c r="J112">
        <v>0.75</v>
      </c>
      <c r="O112">
        <f t="shared" si="95"/>
        <v>6583.8</v>
      </c>
      <c r="P112">
        <f t="shared" si="96"/>
        <v>6583.8</v>
      </c>
      <c r="Q112">
        <f t="shared" si="97"/>
        <v>0</v>
      </c>
      <c r="R112">
        <f t="shared" si="98"/>
        <v>0</v>
      </c>
      <c r="S112">
        <f t="shared" si="99"/>
        <v>0</v>
      </c>
      <c r="T112">
        <f t="shared" si="100"/>
        <v>0</v>
      </c>
      <c r="U112">
        <f t="shared" si="101"/>
        <v>0</v>
      </c>
      <c r="V112">
        <f t="shared" si="102"/>
        <v>0</v>
      </c>
      <c r="W112">
        <f t="shared" si="103"/>
        <v>22.5</v>
      </c>
      <c r="X112">
        <f t="shared" si="104"/>
        <v>0</v>
      </c>
      <c r="Y112">
        <f t="shared" si="105"/>
        <v>0</v>
      </c>
      <c r="AA112">
        <v>22723180</v>
      </c>
      <c r="AB112">
        <f t="shared" si="106"/>
        <v>1097.3</v>
      </c>
      <c r="AC112">
        <f t="shared" si="107"/>
        <v>1097.3</v>
      </c>
      <c r="AD112">
        <f t="shared" si="108"/>
        <v>0</v>
      </c>
      <c r="AE112">
        <f t="shared" si="109"/>
        <v>0</v>
      </c>
      <c r="AF112">
        <f t="shared" si="110"/>
        <v>0</v>
      </c>
      <c r="AG112">
        <f t="shared" si="111"/>
        <v>0</v>
      </c>
      <c r="AH112">
        <f t="shared" si="112"/>
        <v>0</v>
      </c>
      <c r="AI112">
        <f t="shared" si="113"/>
        <v>0</v>
      </c>
      <c r="AJ112">
        <f t="shared" si="114"/>
        <v>3.75</v>
      </c>
      <c r="AK112">
        <v>1097.3</v>
      </c>
      <c r="AL112">
        <v>1097.3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3.75</v>
      </c>
      <c r="AT112">
        <v>109</v>
      </c>
      <c r="AU112">
        <v>66</v>
      </c>
      <c r="AV112">
        <v>1</v>
      </c>
      <c r="AW112">
        <v>1</v>
      </c>
      <c r="AZ112">
        <v>1</v>
      </c>
      <c r="BA112">
        <v>1</v>
      </c>
      <c r="BB112">
        <v>1</v>
      </c>
      <c r="BC112">
        <v>1</v>
      </c>
      <c r="BD112" t="s">
        <v>3</v>
      </c>
      <c r="BE112" t="s">
        <v>3</v>
      </c>
      <c r="BF112" t="s">
        <v>3</v>
      </c>
      <c r="BG112" t="s">
        <v>3</v>
      </c>
      <c r="BH112">
        <v>3</v>
      </c>
      <c r="BI112">
        <v>1</v>
      </c>
      <c r="BJ112" t="s">
        <v>283</v>
      </c>
      <c r="BM112">
        <v>16001</v>
      </c>
      <c r="BN112">
        <v>0</v>
      </c>
      <c r="BO112" t="s">
        <v>3</v>
      </c>
      <c r="BP112">
        <v>0</v>
      </c>
      <c r="BQ112">
        <v>2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128</v>
      </c>
      <c r="CA112">
        <v>83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115"/>
        <v>6583.8</v>
      </c>
      <c r="CQ112">
        <f t="shared" si="116"/>
        <v>1097.3</v>
      </c>
      <c r="CR112">
        <f t="shared" si="117"/>
        <v>0</v>
      </c>
      <c r="CS112">
        <f t="shared" si="118"/>
        <v>0</v>
      </c>
      <c r="CT112">
        <f t="shared" si="119"/>
        <v>0</v>
      </c>
      <c r="CU112">
        <f t="shared" si="120"/>
        <v>0</v>
      </c>
      <c r="CV112">
        <f t="shared" si="121"/>
        <v>0</v>
      </c>
      <c r="CW112">
        <f t="shared" si="122"/>
        <v>0</v>
      </c>
      <c r="CX112">
        <f t="shared" si="123"/>
        <v>3.75</v>
      </c>
      <c r="CY112">
        <f t="shared" si="130"/>
        <v>0</v>
      </c>
      <c r="CZ112">
        <f t="shared" si="131"/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1010</v>
      </c>
      <c r="DV112" t="s">
        <v>28</v>
      </c>
      <c r="DW112" t="s">
        <v>28</v>
      </c>
      <c r="DX112">
        <v>1</v>
      </c>
      <c r="EE112">
        <v>20678683</v>
      </c>
      <c r="EF112">
        <v>2</v>
      </c>
      <c r="EG112" t="s">
        <v>20</v>
      </c>
      <c r="EH112">
        <v>0</v>
      </c>
      <c r="EI112" t="s">
        <v>3</v>
      </c>
      <c r="EJ112">
        <v>1</v>
      </c>
      <c r="EK112">
        <v>16001</v>
      </c>
      <c r="EL112" t="s">
        <v>128</v>
      </c>
      <c r="EM112" t="s">
        <v>129</v>
      </c>
      <c r="EO112" t="s">
        <v>3</v>
      </c>
      <c r="EQ112">
        <v>0</v>
      </c>
      <c r="ER112">
        <v>1097.3</v>
      </c>
      <c r="ES112">
        <v>1097.3</v>
      </c>
      <c r="ET112">
        <v>0</v>
      </c>
      <c r="EU112">
        <v>0</v>
      </c>
      <c r="EV112">
        <v>0</v>
      </c>
      <c r="EW112">
        <v>0</v>
      </c>
      <c r="EX112">
        <v>0</v>
      </c>
      <c r="EZ112">
        <v>0</v>
      </c>
      <c r="FQ112">
        <v>0</v>
      </c>
      <c r="FR112">
        <f t="shared" si="124"/>
        <v>0</v>
      </c>
      <c r="FS112">
        <v>0</v>
      </c>
      <c r="FV112" t="s">
        <v>23</v>
      </c>
      <c r="FW112" t="s">
        <v>24</v>
      </c>
      <c r="FX112">
        <v>128</v>
      </c>
      <c r="FY112">
        <v>83</v>
      </c>
      <c r="GA112" t="s">
        <v>3</v>
      </c>
      <c r="GG112">
        <v>2</v>
      </c>
      <c r="GH112">
        <v>1</v>
      </c>
      <c r="GI112">
        <v>-2</v>
      </c>
      <c r="GJ112">
        <v>0</v>
      </c>
      <c r="GK112">
        <f>ROUND(R112*(R12)/100,2)</f>
        <v>0</v>
      </c>
      <c r="GL112">
        <f t="shared" si="125"/>
        <v>0</v>
      </c>
      <c r="GM112">
        <f t="shared" si="126"/>
        <v>6583.8</v>
      </c>
      <c r="GN112">
        <f t="shared" si="127"/>
        <v>6583.8</v>
      </c>
      <c r="GO112">
        <f t="shared" si="128"/>
        <v>0</v>
      </c>
      <c r="GP112">
        <f t="shared" si="129"/>
        <v>0</v>
      </c>
      <c r="GR112">
        <v>0</v>
      </c>
    </row>
    <row r="113" spans="1:200">
      <c r="A113">
        <v>18</v>
      </c>
      <c r="B113">
        <v>1</v>
      </c>
      <c r="C113">
        <v>248</v>
      </c>
      <c r="E113" t="s">
        <v>284</v>
      </c>
      <c r="F113" t="s">
        <v>285</v>
      </c>
      <c r="G113" t="s">
        <v>286</v>
      </c>
      <c r="H113" t="s">
        <v>28</v>
      </c>
      <c r="I113">
        <f>I111*J113</f>
        <v>1</v>
      </c>
      <c r="J113">
        <v>0.125</v>
      </c>
      <c r="O113">
        <f t="shared" si="95"/>
        <v>1229.26</v>
      </c>
      <c r="P113">
        <f t="shared" si="96"/>
        <v>1229.26</v>
      </c>
      <c r="Q113">
        <f t="shared" si="97"/>
        <v>0</v>
      </c>
      <c r="R113">
        <f t="shared" si="98"/>
        <v>0</v>
      </c>
      <c r="S113">
        <f t="shared" si="99"/>
        <v>0</v>
      </c>
      <c r="T113">
        <f t="shared" si="100"/>
        <v>0</v>
      </c>
      <c r="U113">
        <f t="shared" si="101"/>
        <v>0</v>
      </c>
      <c r="V113">
        <f t="shared" si="102"/>
        <v>0</v>
      </c>
      <c r="W113">
        <f t="shared" si="103"/>
        <v>0.48</v>
      </c>
      <c r="X113">
        <f t="shared" si="104"/>
        <v>0</v>
      </c>
      <c r="Y113">
        <f t="shared" si="105"/>
        <v>0</v>
      </c>
      <c r="AA113">
        <v>22723180</v>
      </c>
      <c r="AB113">
        <f t="shared" si="106"/>
        <v>1229.26</v>
      </c>
      <c r="AC113">
        <f t="shared" si="107"/>
        <v>1229.26</v>
      </c>
      <c r="AD113">
        <f t="shared" si="108"/>
        <v>0</v>
      </c>
      <c r="AE113">
        <f t="shared" si="109"/>
        <v>0</v>
      </c>
      <c r="AF113">
        <f t="shared" si="110"/>
        <v>0</v>
      </c>
      <c r="AG113">
        <f t="shared" si="111"/>
        <v>0</v>
      </c>
      <c r="AH113">
        <f t="shared" si="112"/>
        <v>0</v>
      </c>
      <c r="AI113">
        <f t="shared" si="113"/>
        <v>0</v>
      </c>
      <c r="AJ113">
        <f t="shared" si="114"/>
        <v>0.48</v>
      </c>
      <c r="AK113">
        <v>1229.26</v>
      </c>
      <c r="AL113">
        <v>1229.26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0.48</v>
      </c>
      <c r="AT113">
        <v>109</v>
      </c>
      <c r="AU113">
        <v>66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1</v>
      </c>
      <c r="BJ113" t="s">
        <v>287</v>
      </c>
      <c r="BM113">
        <v>16001</v>
      </c>
      <c r="BN113">
        <v>0</v>
      </c>
      <c r="BO113" t="s">
        <v>3</v>
      </c>
      <c r="BP113">
        <v>0</v>
      </c>
      <c r="BQ113">
        <v>2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128</v>
      </c>
      <c r="CA113">
        <v>83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15"/>
        <v>1229.26</v>
      </c>
      <c r="CQ113">
        <f t="shared" si="116"/>
        <v>1229.26</v>
      </c>
      <c r="CR113">
        <f t="shared" si="117"/>
        <v>0</v>
      </c>
      <c r="CS113">
        <f t="shared" si="118"/>
        <v>0</v>
      </c>
      <c r="CT113">
        <f t="shared" si="119"/>
        <v>0</v>
      </c>
      <c r="CU113">
        <f t="shared" si="120"/>
        <v>0</v>
      </c>
      <c r="CV113">
        <f t="shared" si="121"/>
        <v>0</v>
      </c>
      <c r="CW113">
        <f t="shared" si="122"/>
        <v>0</v>
      </c>
      <c r="CX113">
        <f t="shared" si="123"/>
        <v>0.48</v>
      </c>
      <c r="CY113">
        <f t="shared" si="130"/>
        <v>0</v>
      </c>
      <c r="CZ113">
        <f t="shared" si="131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1010</v>
      </c>
      <c r="DV113" t="s">
        <v>28</v>
      </c>
      <c r="DW113" t="s">
        <v>28</v>
      </c>
      <c r="DX113">
        <v>1</v>
      </c>
      <c r="EE113">
        <v>20678683</v>
      </c>
      <c r="EF113">
        <v>2</v>
      </c>
      <c r="EG113" t="s">
        <v>20</v>
      </c>
      <c r="EH113">
        <v>0</v>
      </c>
      <c r="EI113" t="s">
        <v>3</v>
      </c>
      <c r="EJ113">
        <v>1</v>
      </c>
      <c r="EK113">
        <v>16001</v>
      </c>
      <c r="EL113" t="s">
        <v>128</v>
      </c>
      <c r="EM113" t="s">
        <v>129</v>
      </c>
      <c r="EO113" t="s">
        <v>3</v>
      </c>
      <c r="EQ113">
        <v>0</v>
      </c>
      <c r="ER113">
        <v>1229.26</v>
      </c>
      <c r="ES113">
        <v>1229.26</v>
      </c>
      <c r="ET113">
        <v>0</v>
      </c>
      <c r="EU113">
        <v>0</v>
      </c>
      <c r="EV113">
        <v>0</v>
      </c>
      <c r="EW113">
        <v>0</v>
      </c>
      <c r="EX113">
        <v>0</v>
      </c>
      <c r="EZ113">
        <v>0</v>
      </c>
      <c r="FQ113">
        <v>0</v>
      </c>
      <c r="FR113">
        <f t="shared" si="124"/>
        <v>0</v>
      </c>
      <c r="FS113">
        <v>0</v>
      </c>
      <c r="FV113" t="s">
        <v>23</v>
      </c>
      <c r="FW113" t="s">
        <v>24</v>
      </c>
      <c r="FX113">
        <v>128</v>
      </c>
      <c r="FY113">
        <v>83</v>
      </c>
      <c r="GA113" t="s">
        <v>3</v>
      </c>
      <c r="GG113">
        <v>2</v>
      </c>
      <c r="GH113">
        <v>1</v>
      </c>
      <c r="GI113">
        <v>-2</v>
      </c>
      <c r="GJ113">
        <v>0</v>
      </c>
      <c r="GK113">
        <f>ROUND(R113*(R12)/100,2)</f>
        <v>0</v>
      </c>
      <c r="GL113">
        <f t="shared" si="125"/>
        <v>0</v>
      </c>
      <c r="GM113">
        <f t="shared" si="126"/>
        <v>1229.26</v>
      </c>
      <c r="GN113">
        <f t="shared" si="127"/>
        <v>1229.26</v>
      </c>
      <c r="GO113">
        <f t="shared" si="128"/>
        <v>0</v>
      </c>
      <c r="GP113">
        <f t="shared" si="129"/>
        <v>0</v>
      </c>
      <c r="GR113">
        <v>0</v>
      </c>
    </row>
    <row r="114" spans="1:200">
      <c r="A114">
        <v>18</v>
      </c>
      <c r="B114">
        <v>1</v>
      </c>
      <c r="C114">
        <v>247</v>
      </c>
      <c r="E114" t="s">
        <v>288</v>
      </c>
      <c r="F114" t="s">
        <v>289</v>
      </c>
      <c r="G114" t="s">
        <v>1306</v>
      </c>
      <c r="H114" t="s">
        <v>28</v>
      </c>
      <c r="I114">
        <f>I111*J114</f>
        <v>1</v>
      </c>
      <c r="J114">
        <v>0.125</v>
      </c>
      <c r="O114">
        <f t="shared" si="95"/>
        <v>5142.29</v>
      </c>
      <c r="P114">
        <f t="shared" si="96"/>
        <v>5142.29</v>
      </c>
      <c r="Q114">
        <f t="shared" si="97"/>
        <v>0</v>
      </c>
      <c r="R114">
        <f t="shared" si="98"/>
        <v>0</v>
      </c>
      <c r="S114">
        <f t="shared" si="99"/>
        <v>0</v>
      </c>
      <c r="T114">
        <f t="shared" si="100"/>
        <v>0</v>
      </c>
      <c r="U114">
        <f t="shared" si="101"/>
        <v>0</v>
      </c>
      <c r="V114">
        <f t="shared" si="102"/>
        <v>0</v>
      </c>
      <c r="W114">
        <f t="shared" si="103"/>
        <v>18.079999999999998</v>
      </c>
      <c r="X114">
        <f t="shared" si="104"/>
        <v>0</v>
      </c>
      <c r="Y114">
        <f t="shared" si="105"/>
        <v>0</v>
      </c>
      <c r="AA114">
        <v>22723180</v>
      </c>
      <c r="AB114">
        <f t="shared" si="106"/>
        <v>5142.29</v>
      </c>
      <c r="AC114">
        <f t="shared" si="107"/>
        <v>5142.29</v>
      </c>
      <c r="AD114">
        <f t="shared" si="108"/>
        <v>0</v>
      </c>
      <c r="AE114">
        <f t="shared" si="109"/>
        <v>0</v>
      </c>
      <c r="AF114">
        <f t="shared" si="110"/>
        <v>0</v>
      </c>
      <c r="AG114">
        <f t="shared" si="111"/>
        <v>0</v>
      </c>
      <c r="AH114">
        <f t="shared" si="112"/>
        <v>0</v>
      </c>
      <c r="AI114">
        <f t="shared" si="113"/>
        <v>0</v>
      </c>
      <c r="AJ114">
        <f t="shared" si="114"/>
        <v>18.079999999999998</v>
      </c>
      <c r="AK114">
        <v>5142.29</v>
      </c>
      <c r="AL114">
        <v>5142.29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18.079999999999998</v>
      </c>
      <c r="AT114">
        <v>128</v>
      </c>
      <c r="AU114">
        <v>83</v>
      </c>
      <c r="AV114">
        <v>1</v>
      </c>
      <c r="AW114">
        <v>1</v>
      </c>
      <c r="AZ114">
        <v>1</v>
      </c>
      <c r="BA114">
        <v>1</v>
      </c>
      <c r="BB114">
        <v>1</v>
      </c>
      <c r="BC114">
        <v>1</v>
      </c>
      <c r="BD114" t="s">
        <v>3</v>
      </c>
      <c r="BE114" t="s">
        <v>3</v>
      </c>
      <c r="BF114" t="s">
        <v>3</v>
      </c>
      <c r="BG114" t="s">
        <v>3</v>
      </c>
      <c r="BH114">
        <v>3</v>
      </c>
      <c r="BI114">
        <v>1</v>
      </c>
      <c r="BJ114" t="s">
        <v>291</v>
      </c>
      <c r="BM114">
        <v>500001</v>
      </c>
      <c r="BN114">
        <v>0</v>
      </c>
      <c r="BO114" t="s">
        <v>3</v>
      </c>
      <c r="BP114">
        <v>0</v>
      </c>
      <c r="BQ114">
        <v>8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128</v>
      </c>
      <c r="CA114">
        <v>83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115"/>
        <v>5142.29</v>
      </c>
      <c r="CQ114">
        <f t="shared" si="116"/>
        <v>5142.29</v>
      </c>
      <c r="CR114">
        <f t="shared" si="117"/>
        <v>0</v>
      </c>
      <c r="CS114">
        <f t="shared" si="118"/>
        <v>0</v>
      </c>
      <c r="CT114">
        <f t="shared" si="119"/>
        <v>0</v>
      </c>
      <c r="CU114">
        <f t="shared" si="120"/>
        <v>0</v>
      </c>
      <c r="CV114">
        <f t="shared" si="121"/>
        <v>0</v>
      </c>
      <c r="CW114">
        <f t="shared" si="122"/>
        <v>0</v>
      </c>
      <c r="CX114">
        <f t="shared" si="123"/>
        <v>18.079999999999998</v>
      </c>
      <c r="CY114">
        <f t="shared" si="130"/>
        <v>0</v>
      </c>
      <c r="CZ114">
        <f t="shared" si="131"/>
        <v>0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1010</v>
      </c>
      <c r="DV114" t="s">
        <v>28</v>
      </c>
      <c r="DW114" t="s">
        <v>28</v>
      </c>
      <c r="DX114">
        <v>1</v>
      </c>
      <c r="EE114">
        <v>20678589</v>
      </c>
      <c r="EF114">
        <v>8</v>
      </c>
      <c r="EG114" t="s">
        <v>44</v>
      </c>
      <c r="EH114">
        <v>0</v>
      </c>
      <c r="EI114" t="s">
        <v>3</v>
      </c>
      <c r="EJ114">
        <v>1</v>
      </c>
      <c r="EK114">
        <v>500001</v>
      </c>
      <c r="EL114" t="s">
        <v>218</v>
      </c>
      <c r="EM114" t="s">
        <v>219</v>
      </c>
      <c r="EO114" t="s">
        <v>3</v>
      </c>
      <c r="EQ114">
        <v>0</v>
      </c>
      <c r="ER114">
        <v>5142.29</v>
      </c>
      <c r="ES114">
        <v>5142.29</v>
      </c>
      <c r="ET114">
        <v>0</v>
      </c>
      <c r="EU114">
        <v>0</v>
      </c>
      <c r="EV114">
        <v>0</v>
      </c>
      <c r="EW114">
        <v>0</v>
      </c>
      <c r="EX114">
        <v>0</v>
      </c>
      <c r="EZ114">
        <v>0</v>
      </c>
      <c r="FQ114">
        <v>0</v>
      </c>
      <c r="FR114">
        <f t="shared" si="124"/>
        <v>0</v>
      </c>
      <c r="FS114">
        <v>0</v>
      </c>
      <c r="FX114">
        <v>128</v>
      </c>
      <c r="FY114">
        <v>83</v>
      </c>
      <c r="GA114" t="s">
        <v>3</v>
      </c>
      <c r="GG114">
        <v>2</v>
      </c>
      <c r="GH114">
        <v>1</v>
      </c>
      <c r="GI114">
        <v>-2</v>
      </c>
      <c r="GJ114">
        <v>0</v>
      </c>
      <c r="GK114">
        <f>ROUND(R114*(R12)/100,2)</f>
        <v>0</v>
      </c>
      <c r="GL114">
        <f t="shared" si="125"/>
        <v>0</v>
      </c>
      <c r="GM114">
        <f t="shared" si="126"/>
        <v>5142.29</v>
      </c>
      <c r="GN114">
        <f t="shared" si="127"/>
        <v>5142.29</v>
      </c>
      <c r="GO114">
        <f t="shared" si="128"/>
        <v>0</v>
      </c>
      <c r="GP114">
        <f t="shared" si="129"/>
        <v>0</v>
      </c>
      <c r="GR114">
        <v>0</v>
      </c>
    </row>
    <row r="115" spans="1:200">
      <c r="A115">
        <v>18</v>
      </c>
      <c r="B115">
        <v>1</v>
      </c>
      <c r="C115">
        <v>245</v>
      </c>
      <c r="E115" t="s">
        <v>292</v>
      </c>
      <c r="F115" t="s">
        <v>293</v>
      </c>
      <c r="G115" t="s">
        <v>294</v>
      </c>
      <c r="H115" t="s">
        <v>28</v>
      </c>
      <c r="I115">
        <f>I111*J115</f>
        <v>4</v>
      </c>
      <c r="J115">
        <v>0.5</v>
      </c>
      <c r="O115">
        <f t="shared" si="95"/>
        <v>4130.8</v>
      </c>
      <c r="P115">
        <f t="shared" si="96"/>
        <v>4130.8</v>
      </c>
      <c r="Q115">
        <f t="shared" si="97"/>
        <v>0</v>
      </c>
      <c r="R115">
        <f t="shared" si="98"/>
        <v>0</v>
      </c>
      <c r="S115">
        <f t="shared" si="99"/>
        <v>0</v>
      </c>
      <c r="T115">
        <f t="shared" si="100"/>
        <v>0</v>
      </c>
      <c r="U115">
        <f t="shared" si="101"/>
        <v>0</v>
      </c>
      <c r="V115">
        <f t="shared" si="102"/>
        <v>0</v>
      </c>
      <c r="W115">
        <f t="shared" si="103"/>
        <v>8.08</v>
      </c>
      <c r="X115">
        <f t="shared" si="104"/>
        <v>0</v>
      </c>
      <c r="Y115">
        <f t="shared" si="105"/>
        <v>0</v>
      </c>
      <c r="AA115">
        <v>22723180</v>
      </c>
      <c r="AB115">
        <f t="shared" si="106"/>
        <v>1032.7</v>
      </c>
      <c r="AC115">
        <f t="shared" si="107"/>
        <v>1032.7</v>
      </c>
      <c r="AD115">
        <f t="shared" si="108"/>
        <v>0</v>
      </c>
      <c r="AE115">
        <f t="shared" si="109"/>
        <v>0</v>
      </c>
      <c r="AF115">
        <f t="shared" si="110"/>
        <v>0</v>
      </c>
      <c r="AG115">
        <f t="shared" si="111"/>
        <v>0</v>
      </c>
      <c r="AH115">
        <f t="shared" si="112"/>
        <v>0</v>
      </c>
      <c r="AI115">
        <f t="shared" si="113"/>
        <v>0</v>
      </c>
      <c r="AJ115">
        <f t="shared" si="114"/>
        <v>2.02</v>
      </c>
      <c r="AK115">
        <v>1032.7</v>
      </c>
      <c r="AL115">
        <v>1032.7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2.02</v>
      </c>
      <c r="AT115">
        <v>109</v>
      </c>
      <c r="AU115">
        <v>66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295</v>
      </c>
      <c r="BM115">
        <v>16001</v>
      </c>
      <c r="BN115">
        <v>0</v>
      </c>
      <c r="BO115" t="s">
        <v>3</v>
      </c>
      <c r="BP115">
        <v>0</v>
      </c>
      <c r="BQ115">
        <v>2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128</v>
      </c>
      <c r="CA115">
        <v>83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15"/>
        <v>4130.8</v>
      </c>
      <c r="CQ115">
        <f t="shared" si="116"/>
        <v>1032.7</v>
      </c>
      <c r="CR115">
        <f t="shared" si="117"/>
        <v>0</v>
      </c>
      <c r="CS115">
        <f t="shared" si="118"/>
        <v>0</v>
      </c>
      <c r="CT115">
        <f t="shared" si="119"/>
        <v>0</v>
      </c>
      <c r="CU115">
        <f t="shared" si="120"/>
        <v>0</v>
      </c>
      <c r="CV115">
        <f t="shared" si="121"/>
        <v>0</v>
      </c>
      <c r="CW115">
        <f t="shared" si="122"/>
        <v>0</v>
      </c>
      <c r="CX115">
        <f t="shared" si="123"/>
        <v>2.02</v>
      </c>
      <c r="CY115">
        <f t="shared" si="130"/>
        <v>0</v>
      </c>
      <c r="CZ115">
        <f t="shared" si="131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1010</v>
      </c>
      <c r="DV115" t="s">
        <v>28</v>
      </c>
      <c r="DW115" t="s">
        <v>28</v>
      </c>
      <c r="DX115">
        <v>1</v>
      </c>
      <c r="EE115">
        <v>20678683</v>
      </c>
      <c r="EF115">
        <v>2</v>
      </c>
      <c r="EG115" t="s">
        <v>20</v>
      </c>
      <c r="EH115">
        <v>0</v>
      </c>
      <c r="EI115" t="s">
        <v>3</v>
      </c>
      <c r="EJ115">
        <v>1</v>
      </c>
      <c r="EK115">
        <v>16001</v>
      </c>
      <c r="EL115" t="s">
        <v>128</v>
      </c>
      <c r="EM115" t="s">
        <v>129</v>
      </c>
      <c r="EO115" t="s">
        <v>3</v>
      </c>
      <c r="EQ115">
        <v>0</v>
      </c>
      <c r="ER115">
        <v>1032.7</v>
      </c>
      <c r="ES115">
        <v>1032.7</v>
      </c>
      <c r="ET115">
        <v>0</v>
      </c>
      <c r="EU115">
        <v>0</v>
      </c>
      <c r="EV115">
        <v>0</v>
      </c>
      <c r="EW115">
        <v>0</v>
      </c>
      <c r="EX115">
        <v>0</v>
      </c>
      <c r="EZ115">
        <v>0</v>
      </c>
      <c r="FQ115">
        <v>0</v>
      </c>
      <c r="FR115">
        <f t="shared" si="124"/>
        <v>0</v>
      </c>
      <c r="FS115">
        <v>0</v>
      </c>
      <c r="FV115" t="s">
        <v>23</v>
      </c>
      <c r="FW115" t="s">
        <v>24</v>
      </c>
      <c r="FX115">
        <v>128</v>
      </c>
      <c r="FY115">
        <v>83</v>
      </c>
      <c r="GA115" t="s">
        <v>3</v>
      </c>
      <c r="GG115">
        <v>2</v>
      </c>
      <c r="GH115">
        <v>1</v>
      </c>
      <c r="GI115">
        <v>-2</v>
      </c>
      <c r="GJ115">
        <v>0</v>
      </c>
      <c r="GK115">
        <f>ROUND(R115*(R12)/100,2)</f>
        <v>0</v>
      </c>
      <c r="GL115">
        <f t="shared" si="125"/>
        <v>0</v>
      </c>
      <c r="GM115">
        <f t="shared" si="126"/>
        <v>4130.8</v>
      </c>
      <c r="GN115">
        <f t="shared" si="127"/>
        <v>4130.8</v>
      </c>
      <c r="GO115">
        <f t="shared" si="128"/>
        <v>0</v>
      </c>
      <c r="GP115">
        <f t="shared" si="129"/>
        <v>0</v>
      </c>
      <c r="GR115">
        <v>0</v>
      </c>
    </row>
    <row r="116" spans="1:200">
      <c r="A116">
        <v>17</v>
      </c>
      <c r="B116">
        <v>1</v>
      </c>
      <c r="C116">
        <f>ROW(SmtRes!A264)</f>
        <v>264</v>
      </c>
      <c r="D116">
        <f>ROW(EtalonRes!A241)</f>
        <v>241</v>
      </c>
      <c r="E116" t="s">
        <v>296</v>
      </c>
      <c r="F116" t="s">
        <v>297</v>
      </c>
      <c r="G116" t="s">
        <v>298</v>
      </c>
      <c r="H116" t="s">
        <v>299</v>
      </c>
      <c r="I116">
        <v>0.155</v>
      </c>
      <c r="J116">
        <v>0</v>
      </c>
      <c r="O116">
        <f t="shared" si="95"/>
        <v>8671.2000000000007</v>
      </c>
      <c r="P116">
        <f t="shared" si="96"/>
        <v>4634.78</v>
      </c>
      <c r="Q116">
        <f t="shared" si="97"/>
        <v>3960.16</v>
      </c>
      <c r="R116">
        <f t="shared" si="98"/>
        <v>297.85000000000002</v>
      </c>
      <c r="S116">
        <f t="shared" si="99"/>
        <v>76.260000000000005</v>
      </c>
      <c r="T116">
        <f t="shared" si="100"/>
        <v>0</v>
      </c>
      <c r="U116">
        <f t="shared" si="101"/>
        <v>7.5810499999999994</v>
      </c>
      <c r="V116">
        <f t="shared" si="102"/>
        <v>21.154399999999999</v>
      </c>
      <c r="W116">
        <f t="shared" si="103"/>
        <v>0</v>
      </c>
      <c r="X116">
        <f t="shared" si="104"/>
        <v>415.26</v>
      </c>
      <c r="Y116">
        <f t="shared" si="105"/>
        <v>265.62</v>
      </c>
      <c r="AA116">
        <v>22723180</v>
      </c>
      <c r="AB116">
        <f t="shared" si="106"/>
        <v>55943.3</v>
      </c>
      <c r="AC116">
        <f t="shared" si="107"/>
        <v>29901.83</v>
      </c>
      <c r="AD116">
        <f t="shared" si="108"/>
        <v>25549.439999999999</v>
      </c>
      <c r="AE116">
        <f t="shared" si="109"/>
        <v>1921.64</v>
      </c>
      <c r="AF116">
        <f t="shared" si="110"/>
        <v>492.03</v>
      </c>
      <c r="AG116">
        <f t="shared" si="111"/>
        <v>0</v>
      </c>
      <c r="AH116">
        <f t="shared" si="112"/>
        <v>48.91</v>
      </c>
      <c r="AI116">
        <f t="shared" si="113"/>
        <v>136.47999999999999</v>
      </c>
      <c r="AJ116">
        <f t="shared" si="114"/>
        <v>0</v>
      </c>
      <c r="AK116">
        <v>55943.3</v>
      </c>
      <c r="AL116">
        <v>29901.83</v>
      </c>
      <c r="AM116">
        <v>25549.439999999999</v>
      </c>
      <c r="AN116">
        <v>1921.64</v>
      </c>
      <c r="AO116">
        <v>492.03</v>
      </c>
      <c r="AP116">
        <v>0</v>
      </c>
      <c r="AQ116">
        <v>48.91</v>
      </c>
      <c r="AR116">
        <v>136.47999999999999</v>
      </c>
      <c r="AS116">
        <v>0</v>
      </c>
      <c r="AT116">
        <v>111</v>
      </c>
      <c r="AU116">
        <v>71</v>
      </c>
      <c r="AV116">
        <v>1</v>
      </c>
      <c r="AW116">
        <v>1</v>
      </c>
      <c r="AZ116">
        <v>1</v>
      </c>
      <c r="BA116">
        <v>1</v>
      </c>
      <c r="BB116">
        <v>1</v>
      </c>
      <c r="BC116">
        <v>1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1</v>
      </c>
      <c r="BJ116" t="s">
        <v>300</v>
      </c>
      <c r="BM116">
        <v>22001</v>
      </c>
      <c r="BN116">
        <v>0</v>
      </c>
      <c r="BO116" t="s">
        <v>3</v>
      </c>
      <c r="BP116">
        <v>0</v>
      </c>
      <c r="BQ116">
        <v>2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130</v>
      </c>
      <c r="CA116">
        <v>89</v>
      </c>
      <c r="CF116">
        <v>0</v>
      </c>
      <c r="CG116">
        <v>0</v>
      </c>
      <c r="CM116">
        <v>0</v>
      </c>
      <c r="CN116" t="s">
        <v>3</v>
      </c>
      <c r="CO116">
        <v>0</v>
      </c>
      <c r="CP116">
        <f t="shared" si="115"/>
        <v>8671.1999999999989</v>
      </c>
      <c r="CQ116">
        <f t="shared" si="116"/>
        <v>29901.83</v>
      </c>
      <c r="CR116">
        <f t="shared" si="117"/>
        <v>25549.439999999999</v>
      </c>
      <c r="CS116">
        <f t="shared" si="118"/>
        <v>1921.64</v>
      </c>
      <c r="CT116">
        <f t="shared" si="119"/>
        <v>492.03</v>
      </c>
      <c r="CU116">
        <f t="shared" si="120"/>
        <v>0</v>
      </c>
      <c r="CV116">
        <f t="shared" si="121"/>
        <v>48.91</v>
      </c>
      <c r="CW116">
        <f t="shared" si="122"/>
        <v>136.47999999999999</v>
      </c>
      <c r="CX116">
        <f t="shared" si="123"/>
        <v>0</v>
      </c>
      <c r="CY116">
        <f t="shared" si="130"/>
        <v>415.26209999999998</v>
      </c>
      <c r="CZ116">
        <f t="shared" si="131"/>
        <v>265.61810000000003</v>
      </c>
      <c r="DC116" t="s">
        <v>3</v>
      </c>
      <c r="DD116" t="s">
        <v>3</v>
      </c>
      <c r="DE116" t="s">
        <v>3</v>
      </c>
      <c r="DF116" t="s">
        <v>3</v>
      </c>
      <c r="DG116" t="s">
        <v>3</v>
      </c>
      <c r="DH116" t="s">
        <v>3</v>
      </c>
      <c r="DI116" t="s">
        <v>3</v>
      </c>
      <c r="DJ116" t="s">
        <v>3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1013</v>
      </c>
      <c r="DV116" t="s">
        <v>299</v>
      </c>
      <c r="DW116" t="s">
        <v>299</v>
      </c>
      <c r="DX116">
        <v>1</v>
      </c>
      <c r="EE116">
        <v>20678689</v>
      </c>
      <c r="EF116">
        <v>2</v>
      </c>
      <c r="EG116" t="s">
        <v>20</v>
      </c>
      <c r="EH116">
        <v>0</v>
      </c>
      <c r="EI116" t="s">
        <v>3</v>
      </c>
      <c r="EJ116">
        <v>1</v>
      </c>
      <c r="EK116">
        <v>22001</v>
      </c>
      <c r="EL116" t="s">
        <v>301</v>
      </c>
      <c r="EM116" t="s">
        <v>302</v>
      </c>
      <c r="EO116" t="s">
        <v>3</v>
      </c>
      <c r="EQ116">
        <v>0</v>
      </c>
      <c r="ER116">
        <v>55943.3</v>
      </c>
      <c r="ES116">
        <v>29901.83</v>
      </c>
      <c r="ET116">
        <v>25549.439999999999</v>
      </c>
      <c r="EU116">
        <v>1921.64</v>
      </c>
      <c r="EV116">
        <v>492.03</v>
      </c>
      <c r="EW116">
        <v>48.91</v>
      </c>
      <c r="EX116">
        <v>136.47999999999999</v>
      </c>
      <c r="EY116">
        <v>0</v>
      </c>
      <c r="EZ116">
        <v>0</v>
      </c>
      <c r="FQ116">
        <v>0</v>
      </c>
      <c r="FR116">
        <f t="shared" si="124"/>
        <v>0</v>
      </c>
      <c r="FS116">
        <v>0</v>
      </c>
      <c r="FV116" t="s">
        <v>23</v>
      </c>
      <c r="FW116" t="s">
        <v>24</v>
      </c>
      <c r="FX116">
        <v>130</v>
      </c>
      <c r="FY116">
        <v>89</v>
      </c>
      <c r="GA116" t="s">
        <v>3</v>
      </c>
      <c r="GG116">
        <v>2</v>
      </c>
      <c r="GH116">
        <v>1</v>
      </c>
      <c r="GI116">
        <v>-2</v>
      </c>
      <c r="GJ116">
        <v>0</v>
      </c>
      <c r="GK116">
        <f>ROUND(R116*(R12)/100,2)</f>
        <v>0</v>
      </c>
      <c r="GL116">
        <f t="shared" si="125"/>
        <v>0</v>
      </c>
      <c r="GM116">
        <f t="shared" si="126"/>
        <v>9352.0800000000017</v>
      </c>
      <c r="GN116">
        <f t="shared" si="127"/>
        <v>9352.08</v>
      </c>
      <c r="GO116">
        <f t="shared" si="128"/>
        <v>0</v>
      </c>
      <c r="GP116">
        <f t="shared" si="129"/>
        <v>0</v>
      </c>
      <c r="GR116">
        <v>0</v>
      </c>
    </row>
    <row r="117" spans="1:200">
      <c r="A117">
        <v>18</v>
      </c>
      <c r="B117">
        <v>1</v>
      </c>
      <c r="C117">
        <v>262</v>
      </c>
      <c r="E117" t="s">
        <v>303</v>
      </c>
      <c r="F117" t="s">
        <v>304</v>
      </c>
      <c r="G117" t="s">
        <v>1307</v>
      </c>
      <c r="H117" t="s">
        <v>306</v>
      </c>
      <c r="I117">
        <f>I116*J117</f>
        <v>134.85</v>
      </c>
      <c r="J117">
        <v>870</v>
      </c>
      <c r="O117">
        <f t="shared" si="95"/>
        <v>14108.01</v>
      </c>
      <c r="P117">
        <f t="shared" si="96"/>
        <v>14108.01</v>
      </c>
      <c r="Q117">
        <f t="shared" si="97"/>
        <v>0</v>
      </c>
      <c r="R117">
        <f t="shared" si="98"/>
        <v>0</v>
      </c>
      <c r="S117">
        <f t="shared" si="99"/>
        <v>0</v>
      </c>
      <c r="T117">
        <f t="shared" si="100"/>
        <v>0</v>
      </c>
      <c r="U117">
        <f t="shared" si="101"/>
        <v>0</v>
      </c>
      <c r="V117">
        <f t="shared" si="102"/>
        <v>0</v>
      </c>
      <c r="W117">
        <f t="shared" si="103"/>
        <v>90.35</v>
      </c>
      <c r="X117">
        <f t="shared" si="104"/>
        <v>0</v>
      </c>
      <c r="Y117">
        <f t="shared" si="105"/>
        <v>0</v>
      </c>
      <c r="AA117">
        <v>22723180</v>
      </c>
      <c r="AB117">
        <f t="shared" si="106"/>
        <v>104.62</v>
      </c>
      <c r="AC117">
        <f t="shared" si="107"/>
        <v>104.62</v>
      </c>
      <c r="AD117">
        <f t="shared" si="108"/>
        <v>0</v>
      </c>
      <c r="AE117">
        <f t="shared" si="109"/>
        <v>0</v>
      </c>
      <c r="AF117">
        <f t="shared" si="110"/>
        <v>0</v>
      </c>
      <c r="AG117">
        <f t="shared" si="111"/>
        <v>0</v>
      </c>
      <c r="AH117">
        <f t="shared" si="112"/>
        <v>0</v>
      </c>
      <c r="AI117">
        <f t="shared" si="113"/>
        <v>0</v>
      </c>
      <c r="AJ117">
        <f t="shared" si="114"/>
        <v>0.67</v>
      </c>
      <c r="AK117">
        <v>104.62</v>
      </c>
      <c r="AL117">
        <v>104.62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0.67</v>
      </c>
      <c r="AT117">
        <v>111</v>
      </c>
      <c r="AU117">
        <v>71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1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1</v>
      </c>
      <c r="BJ117" t="s">
        <v>307</v>
      </c>
      <c r="BM117">
        <v>22001</v>
      </c>
      <c r="BN117">
        <v>0</v>
      </c>
      <c r="BO117" t="s">
        <v>3</v>
      </c>
      <c r="BP117">
        <v>0</v>
      </c>
      <c r="BQ117">
        <v>2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130</v>
      </c>
      <c r="CA117">
        <v>89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15"/>
        <v>14108.01</v>
      </c>
      <c r="CQ117">
        <f t="shared" si="116"/>
        <v>104.62</v>
      </c>
      <c r="CR117">
        <f t="shared" si="117"/>
        <v>0</v>
      </c>
      <c r="CS117">
        <f t="shared" si="118"/>
        <v>0</v>
      </c>
      <c r="CT117">
        <f t="shared" si="119"/>
        <v>0</v>
      </c>
      <c r="CU117">
        <f t="shared" si="120"/>
        <v>0</v>
      </c>
      <c r="CV117">
        <f t="shared" si="121"/>
        <v>0</v>
      </c>
      <c r="CW117">
        <f t="shared" si="122"/>
        <v>0</v>
      </c>
      <c r="CX117">
        <f t="shared" si="123"/>
        <v>0.67</v>
      </c>
      <c r="CY117">
        <f t="shared" si="130"/>
        <v>0</v>
      </c>
      <c r="CZ117">
        <f t="shared" si="131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1005</v>
      </c>
      <c r="DV117" t="s">
        <v>306</v>
      </c>
      <c r="DW117" t="s">
        <v>306</v>
      </c>
      <c r="DX117">
        <v>1</v>
      </c>
      <c r="EE117">
        <v>20678689</v>
      </c>
      <c r="EF117">
        <v>2</v>
      </c>
      <c r="EG117" t="s">
        <v>20</v>
      </c>
      <c r="EH117">
        <v>0</v>
      </c>
      <c r="EI117" t="s">
        <v>3</v>
      </c>
      <c r="EJ117">
        <v>1</v>
      </c>
      <c r="EK117">
        <v>22001</v>
      </c>
      <c r="EL117" t="s">
        <v>301</v>
      </c>
      <c r="EM117" t="s">
        <v>302</v>
      </c>
      <c r="EO117" t="s">
        <v>3</v>
      </c>
      <c r="EQ117">
        <v>0</v>
      </c>
      <c r="ER117">
        <v>104.62</v>
      </c>
      <c r="ES117">
        <v>104.62</v>
      </c>
      <c r="ET117">
        <v>0</v>
      </c>
      <c r="EU117">
        <v>0</v>
      </c>
      <c r="EV117">
        <v>0</v>
      </c>
      <c r="EW117">
        <v>0</v>
      </c>
      <c r="EX117">
        <v>0</v>
      </c>
      <c r="EZ117">
        <v>0</v>
      </c>
      <c r="FQ117">
        <v>0</v>
      </c>
      <c r="FR117">
        <f t="shared" si="124"/>
        <v>0</v>
      </c>
      <c r="FS117">
        <v>0</v>
      </c>
      <c r="FV117" t="s">
        <v>23</v>
      </c>
      <c r="FW117" t="s">
        <v>24</v>
      </c>
      <c r="FX117">
        <v>130</v>
      </c>
      <c r="FY117">
        <v>89</v>
      </c>
      <c r="GA117" t="s">
        <v>3</v>
      </c>
      <c r="GG117">
        <v>2</v>
      </c>
      <c r="GH117">
        <v>1</v>
      </c>
      <c r="GI117">
        <v>-2</v>
      </c>
      <c r="GJ117">
        <v>0</v>
      </c>
      <c r="GK117">
        <f>ROUND(R117*(R12)/100,2)</f>
        <v>0</v>
      </c>
      <c r="GL117">
        <f t="shared" si="125"/>
        <v>0</v>
      </c>
      <c r="GM117">
        <f t="shared" si="126"/>
        <v>14108.01</v>
      </c>
      <c r="GN117">
        <f t="shared" si="127"/>
        <v>14108.01</v>
      </c>
      <c r="GO117">
        <f t="shared" si="128"/>
        <v>0</v>
      </c>
      <c r="GP117">
        <f t="shared" si="129"/>
        <v>0</v>
      </c>
      <c r="GR117">
        <v>0</v>
      </c>
    </row>
    <row r="118" spans="1:200">
      <c r="A118">
        <v>17</v>
      </c>
      <c r="B118">
        <v>1</v>
      </c>
      <c r="C118">
        <f>ROW(SmtRes!A278)</f>
        <v>278</v>
      </c>
      <c r="D118">
        <f>ROW(EtalonRes!A255)</f>
        <v>255</v>
      </c>
      <c r="E118" t="s">
        <v>308</v>
      </c>
      <c r="F118" t="s">
        <v>309</v>
      </c>
      <c r="G118" t="s">
        <v>310</v>
      </c>
      <c r="H118" t="s">
        <v>299</v>
      </c>
      <c r="I118">
        <v>0.13</v>
      </c>
      <c r="J118">
        <v>0</v>
      </c>
      <c r="O118">
        <f t="shared" si="95"/>
        <v>4989.1499999999996</v>
      </c>
      <c r="P118">
        <f t="shared" si="96"/>
        <v>2823.67</v>
      </c>
      <c r="Q118">
        <f t="shared" si="97"/>
        <v>2109.27</v>
      </c>
      <c r="R118">
        <f t="shared" si="98"/>
        <v>161.71</v>
      </c>
      <c r="S118">
        <f t="shared" si="99"/>
        <v>56.21</v>
      </c>
      <c r="T118">
        <f t="shared" si="100"/>
        <v>0</v>
      </c>
      <c r="U118">
        <f t="shared" si="101"/>
        <v>5.5873999999999997</v>
      </c>
      <c r="V118">
        <f t="shared" si="102"/>
        <v>11.460800000000001</v>
      </c>
      <c r="W118">
        <f t="shared" si="103"/>
        <v>0</v>
      </c>
      <c r="X118">
        <f t="shared" si="104"/>
        <v>241.89</v>
      </c>
      <c r="Y118">
        <f t="shared" si="105"/>
        <v>154.72</v>
      </c>
      <c r="AA118">
        <v>22723180</v>
      </c>
      <c r="AB118">
        <f t="shared" si="106"/>
        <v>38378.06</v>
      </c>
      <c r="AC118">
        <f t="shared" si="107"/>
        <v>21720.51</v>
      </c>
      <c r="AD118">
        <f t="shared" si="108"/>
        <v>16225.17</v>
      </c>
      <c r="AE118">
        <f t="shared" si="109"/>
        <v>1243.94</v>
      </c>
      <c r="AF118">
        <f t="shared" si="110"/>
        <v>432.38</v>
      </c>
      <c r="AG118">
        <f t="shared" si="111"/>
        <v>0</v>
      </c>
      <c r="AH118">
        <f t="shared" si="112"/>
        <v>42.98</v>
      </c>
      <c r="AI118">
        <f t="shared" si="113"/>
        <v>88.16</v>
      </c>
      <c r="AJ118">
        <f t="shared" si="114"/>
        <v>0</v>
      </c>
      <c r="AK118">
        <v>38378.06</v>
      </c>
      <c r="AL118">
        <v>21720.51</v>
      </c>
      <c r="AM118">
        <v>16225.17</v>
      </c>
      <c r="AN118">
        <v>1243.94</v>
      </c>
      <c r="AO118">
        <v>432.38</v>
      </c>
      <c r="AP118">
        <v>0</v>
      </c>
      <c r="AQ118">
        <v>42.98</v>
      </c>
      <c r="AR118">
        <v>88.16</v>
      </c>
      <c r="AS118">
        <v>0</v>
      </c>
      <c r="AT118">
        <v>111</v>
      </c>
      <c r="AU118">
        <v>71</v>
      </c>
      <c r="AV118">
        <v>1</v>
      </c>
      <c r="AW118">
        <v>1</v>
      </c>
      <c r="AZ118">
        <v>1</v>
      </c>
      <c r="BA118">
        <v>1</v>
      </c>
      <c r="BB118">
        <v>1</v>
      </c>
      <c r="BC118">
        <v>1</v>
      </c>
      <c r="BD118" t="s">
        <v>3</v>
      </c>
      <c r="BE118" t="s">
        <v>3</v>
      </c>
      <c r="BF118" t="s">
        <v>3</v>
      </c>
      <c r="BG118" t="s">
        <v>3</v>
      </c>
      <c r="BH118">
        <v>0</v>
      </c>
      <c r="BI118">
        <v>1</v>
      </c>
      <c r="BJ118" t="s">
        <v>311</v>
      </c>
      <c r="BM118">
        <v>22001</v>
      </c>
      <c r="BN118">
        <v>0</v>
      </c>
      <c r="BO118" t="s">
        <v>3</v>
      </c>
      <c r="BP118">
        <v>0</v>
      </c>
      <c r="BQ118">
        <v>2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130</v>
      </c>
      <c r="CA118">
        <v>89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115"/>
        <v>4989.1500000000005</v>
      </c>
      <c r="CQ118">
        <f t="shared" si="116"/>
        <v>21720.51</v>
      </c>
      <c r="CR118">
        <f t="shared" si="117"/>
        <v>16225.17</v>
      </c>
      <c r="CS118">
        <f t="shared" si="118"/>
        <v>1243.94</v>
      </c>
      <c r="CT118">
        <f t="shared" si="119"/>
        <v>432.38</v>
      </c>
      <c r="CU118">
        <f t="shared" si="120"/>
        <v>0</v>
      </c>
      <c r="CV118">
        <f t="shared" si="121"/>
        <v>42.98</v>
      </c>
      <c r="CW118">
        <f t="shared" si="122"/>
        <v>88.16</v>
      </c>
      <c r="CX118">
        <f t="shared" si="123"/>
        <v>0</v>
      </c>
      <c r="CY118">
        <f t="shared" si="130"/>
        <v>241.89120000000003</v>
      </c>
      <c r="CZ118">
        <f t="shared" si="131"/>
        <v>154.72320000000002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1013</v>
      </c>
      <c r="DV118" t="s">
        <v>299</v>
      </c>
      <c r="DW118" t="s">
        <v>299</v>
      </c>
      <c r="DX118">
        <v>1</v>
      </c>
      <c r="EE118">
        <v>20678689</v>
      </c>
      <c r="EF118">
        <v>2</v>
      </c>
      <c r="EG118" t="s">
        <v>20</v>
      </c>
      <c r="EH118">
        <v>0</v>
      </c>
      <c r="EI118" t="s">
        <v>3</v>
      </c>
      <c r="EJ118">
        <v>1</v>
      </c>
      <c r="EK118">
        <v>22001</v>
      </c>
      <c r="EL118" t="s">
        <v>301</v>
      </c>
      <c r="EM118" t="s">
        <v>302</v>
      </c>
      <c r="EO118" t="s">
        <v>3</v>
      </c>
      <c r="EQ118">
        <v>0</v>
      </c>
      <c r="ER118">
        <v>38378.06</v>
      </c>
      <c r="ES118">
        <v>21720.51</v>
      </c>
      <c r="ET118">
        <v>16225.17</v>
      </c>
      <c r="EU118">
        <v>1243.94</v>
      </c>
      <c r="EV118">
        <v>432.38</v>
      </c>
      <c r="EW118">
        <v>42.98</v>
      </c>
      <c r="EX118">
        <v>88.16</v>
      </c>
      <c r="EY118">
        <v>0</v>
      </c>
      <c r="EZ118">
        <v>0</v>
      </c>
      <c r="FQ118">
        <v>0</v>
      </c>
      <c r="FR118">
        <f t="shared" si="124"/>
        <v>0</v>
      </c>
      <c r="FS118">
        <v>0</v>
      </c>
      <c r="FV118" t="s">
        <v>23</v>
      </c>
      <c r="FW118" t="s">
        <v>24</v>
      </c>
      <c r="FX118">
        <v>130</v>
      </c>
      <c r="FY118">
        <v>89</v>
      </c>
      <c r="GA118" t="s">
        <v>3</v>
      </c>
      <c r="GG118">
        <v>2</v>
      </c>
      <c r="GH118">
        <v>1</v>
      </c>
      <c r="GI118">
        <v>-2</v>
      </c>
      <c r="GJ118">
        <v>0</v>
      </c>
      <c r="GK118">
        <f>ROUND(R118*(R12)/100,2)</f>
        <v>0</v>
      </c>
      <c r="GL118">
        <f t="shared" si="125"/>
        <v>0</v>
      </c>
      <c r="GM118">
        <f t="shared" si="126"/>
        <v>5385.76</v>
      </c>
      <c r="GN118">
        <f t="shared" si="127"/>
        <v>5385.76</v>
      </c>
      <c r="GO118">
        <f t="shared" si="128"/>
        <v>0</v>
      </c>
      <c r="GP118">
        <f t="shared" si="129"/>
        <v>0</v>
      </c>
      <c r="GR118">
        <v>0</v>
      </c>
    </row>
    <row r="119" spans="1:200">
      <c r="A119">
        <v>18</v>
      </c>
      <c r="B119">
        <v>1</v>
      </c>
      <c r="C119">
        <v>276</v>
      </c>
      <c r="E119" t="s">
        <v>312</v>
      </c>
      <c r="F119" t="s">
        <v>304</v>
      </c>
      <c r="G119" t="s">
        <v>1307</v>
      </c>
      <c r="H119" t="s">
        <v>306</v>
      </c>
      <c r="I119">
        <f>I118*J119</f>
        <v>80.600000000000009</v>
      </c>
      <c r="J119">
        <v>620</v>
      </c>
      <c r="O119">
        <f t="shared" si="95"/>
        <v>8432.3700000000008</v>
      </c>
      <c r="P119">
        <f t="shared" si="96"/>
        <v>8432.3700000000008</v>
      </c>
      <c r="Q119">
        <f t="shared" si="97"/>
        <v>0</v>
      </c>
      <c r="R119">
        <f t="shared" si="98"/>
        <v>0</v>
      </c>
      <c r="S119">
        <f t="shared" si="99"/>
        <v>0</v>
      </c>
      <c r="T119">
        <f t="shared" si="100"/>
        <v>0</v>
      </c>
      <c r="U119">
        <f t="shared" si="101"/>
        <v>0</v>
      </c>
      <c r="V119">
        <f t="shared" si="102"/>
        <v>0</v>
      </c>
      <c r="W119">
        <f t="shared" si="103"/>
        <v>54</v>
      </c>
      <c r="X119">
        <f t="shared" si="104"/>
        <v>0</v>
      </c>
      <c r="Y119">
        <f t="shared" si="105"/>
        <v>0</v>
      </c>
      <c r="AA119">
        <v>22723180</v>
      </c>
      <c r="AB119">
        <f t="shared" si="106"/>
        <v>104.62</v>
      </c>
      <c r="AC119">
        <f t="shared" si="107"/>
        <v>104.62</v>
      </c>
      <c r="AD119">
        <f t="shared" si="108"/>
        <v>0</v>
      </c>
      <c r="AE119">
        <f t="shared" si="109"/>
        <v>0</v>
      </c>
      <c r="AF119">
        <f t="shared" si="110"/>
        <v>0</v>
      </c>
      <c r="AG119">
        <f t="shared" si="111"/>
        <v>0</v>
      </c>
      <c r="AH119">
        <f t="shared" si="112"/>
        <v>0</v>
      </c>
      <c r="AI119">
        <f t="shared" si="113"/>
        <v>0</v>
      </c>
      <c r="AJ119">
        <f t="shared" si="114"/>
        <v>0.67</v>
      </c>
      <c r="AK119">
        <v>104.62</v>
      </c>
      <c r="AL119">
        <v>104.62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0.67</v>
      </c>
      <c r="AT119">
        <v>111</v>
      </c>
      <c r="AU119">
        <v>71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3</v>
      </c>
      <c r="BE119" t="s">
        <v>3</v>
      </c>
      <c r="BF119" t="s">
        <v>3</v>
      </c>
      <c r="BG119" t="s">
        <v>3</v>
      </c>
      <c r="BH119">
        <v>3</v>
      </c>
      <c r="BI119">
        <v>1</v>
      </c>
      <c r="BJ119" t="s">
        <v>307</v>
      </c>
      <c r="BM119">
        <v>22001</v>
      </c>
      <c r="BN119">
        <v>0</v>
      </c>
      <c r="BO119" t="s">
        <v>3</v>
      </c>
      <c r="BP119">
        <v>0</v>
      </c>
      <c r="BQ119">
        <v>2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130</v>
      </c>
      <c r="CA119">
        <v>89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15"/>
        <v>8432.3700000000008</v>
      </c>
      <c r="CQ119">
        <f t="shared" si="116"/>
        <v>104.62</v>
      </c>
      <c r="CR119">
        <f t="shared" si="117"/>
        <v>0</v>
      </c>
      <c r="CS119">
        <f t="shared" si="118"/>
        <v>0</v>
      </c>
      <c r="CT119">
        <f t="shared" si="119"/>
        <v>0</v>
      </c>
      <c r="CU119">
        <f t="shared" si="120"/>
        <v>0</v>
      </c>
      <c r="CV119">
        <f t="shared" si="121"/>
        <v>0</v>
      </c>
      <c r="CW119">
        <f t="shared" si="122"/>
        <v>0</v>
      </c>
      <c r="CX119">
        <f t="shared" si="123"/>
        <v>0.67</v>
      </c>
      <c r="CY119">
        <f t="shared" si="130"/>
        <v>0</v>
      </c>
      <c r="CZ119">
        <f t="shared" si="131"/>
        <v>0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306</v>
      </c>
      <c r="DW119" t="s">
        <v>306</v>
      </c>
      <c r="DX119">
        <v>1</v>
      </c>
      <c r="EE119">
        <v>20678689</v>
      </c>
      <c r="EF119">
        <v>2</v>
      </c>
      <c r="EG119" t="s">
        <v>20</v>
      </c>
      <c r="EH119">
        <v>0</v>
      </c>
      <c r="EI119" t="s">
        <v>3</v>
      </c>
      <c r="EJ119">
        <v>1</v>
      </c>
      <c r="EK119">
        <v>22001</v>
      </c>
      <c r="EL119" t="s">
        <v>301</v>
      </c>
      <c r="EM119" t="s">
        <v>302</v>
      </c>
      <c r="EO119" t="s">
        <v>3</v>
      </c>
      <c r="EQ119">
        <v>0</v>
      </c>
      <c r="ER119">
        <v>104.62</v>
      </c>
      <c r="ES119">
        <v>104.62</v>
      </c>
      <c r="ET119">
        <v>0</v>
      </c>
      <c r="EU119">
        <v>0</v>
      </c>
      <c r="EV119">
        <v>0</v>
      </c>
      <c r="EW119">
        <v>0</v>
      </c>
      <c r="EX119">
        <v>0</v>
      </c>
      <c r="EZ119">
        <v>0</v>
      </c>
      <c r="FQ119">
        <v>0</v>
      </c>
      <c r="FR119">
        <f t="shared" si="124"/>
        <v>0</v>
      </c>
      <c r="FS119">
        <v>0</v>
      </c>
      <c r="FV119" t="s">
        <v>23</v>
      </c>
      <c r="FW119" t="s">
        <v>24</v>
      </c>
      <c r="FX119">
        <v>130</v>
      </c>
      <c r="FY119">
        <v>89</v>
      </c>
      <c r="GA119" t="s">
        <v>3</v>
      </c>
      <c r="GG119">
        <v>2</v>
      </c>
      <c r="GH119">
        <v>1</v>
      </c>
      <c r="GI119">
        <v>-2</v>
      </c>
      <c r="GJ119">
        <v>0</v>
      </c>
      <c r="GK119">
        <f>ROUND(R119*(R12)/100,2)</f>
        <v>0</v>
      </c>
      <c r="GL119">
        <f t="shared" si="125"/>
        <v>0</v>
      </c>
      <c r="GM119">
        <f t="shared" si="126"/>
        <v>8432.3700000000008</v>
      </c>
      <c r="GN119">
        <f t="shared" si="127"/>
        <v>8432.3700000000008</v>
      </c>
      <c r="GO119">
        <f t="shared" si="128"/>
        <v>0</v>
      </c>
      <c r="GP119">
        <f t="shared" si="129"/>
        <v>0</v>
      </c>
      <c r="GR119">
        <v>0</v>
      </c>
    </row>
    <row r="120" spans="1:200">
      <c r="A120">
        <v>17</v>
      </c>
      <c r="B120">
        <v>1</v>
      </c>
      <c r="C120">
        <f>ROW(SmtRes!A290)</f>
        <v>290</v>
      </c>
      <c r="D120">
        <f>ROW(EtalonRes!A267)</f>
        <v>267</v>
      </c>
      <c r="E120" t="s">
        <v>313</v>
      </c>
      <c r="F120" t="s">
        <v>314</v>
      </c>
      <c r="G120" t="s">
        <v>315</v>
      </c>
      <c r="H120" t="s">
        <v>299</v>
      </c>
      <c r="I120">
        <v>0.01</v>
      </c>
      <c r="J120">
        <v>0</v>
      </c>
      <c r="O120">
        <f t="shared" si="95"/>
        <v>210.17</v>
      </c>
      <c r="P120">
        <f t="shared" si="96"/>
        <v>182.01</v>
      </c>
      <c r="Q120">
        <f t="shared" si="97"/>
        <v>17.12</v>
      </c>
      <c r="R120">
        <f t="shared" si="98"/>
        <v>1.04</v>
      </c>
      <c r="S120">
        <f t="shared" si="99"/>
        <v>11.04</v>
      </c>
      <c r="T120">
        <f t="shared" si="100"/>
        <v>0</v>
      </c>
      <c r="U120">
        <f t="shared" si="101"/>
        <v>1.1612</v>
      </c>
      <c r="V120">
        <f t="shared" si="102"/>
        <v>7.4700000000000003E-2</v>
      </c>
      <c r="W120">
        <f t="shared" si="103"/>
        <v>0</v>
      </c>
      <c r="X120">
        <f t="shared" si="104"/>
        <v>13.41</v>
      </c>
      <c r="Y120">
        <f t="shared" si="105"/>
        <v>8.58</v>
      </c>
      <c r="AA120">
        <v>22723180</v>
      </c>
      <c r="AB120">
        <f t="shared" si="106"/>
        <v>21016.799999999999</v>
      </c>
      <c r="AC120">
        <f t="shared" si="107"/>
        <v>18200.93</v>
      </c>
      <c r="AD120">
        <f t="shared" si="108"/>
        <v>1711.57</v>
      </c>
      <c r="AE120">
        <f t="shared" si="109"/>
        <v>103.98</v>
      </c>
      <c r="AF120">
        <f t="shared" si="110"/>
        <v>1104.3</v>
      </c>
      <c r="AG120">
        <f t="shared" si="111"/>
        <v>0</v>
      </c>
      <c r="AH120">
        <f t="shared" si="112"/>
        <v>116.12</v>
      </c>
      <c r="AI120">
        <f t="shared" si="113"/>
        <v>7.47</v>
      </c>
      <c r="AJ120">
        <f t="shared" si="114"/>
        <v>0</v>
      </c>
      <c r="AK120">
        <v>21016.799999999999</v>
      </c>
      <c r="AL120">
        <v>18200.93</v>
      </c>
      <c r="AM120">
        <v>1711.57</v>
      </c>
      <c r="AN120">
        <v>103.98</v>
      </c>
      <c r="AO120">
        <v>1104.3</v>
      </c>
      <c r="AP120">
        <v>0</v>
      </c>
      <c r="AQ120">
        <v>116.12</v>
      </c>
      <c r="AR120">
        <v>7.47</v>
      </c>
      <c r="AS120">
        <v>0</v>
      </c>
      <c r="AT120">
        <v>111</v>
      </c>
      <c r="AU120">
        <v>71</v>
      </c>
      <c r="AV120">
        <v>1</v>
      </c>
      <c r="AW120">
        <v>1</v>
      </c>
      <c r="AZ120">
        <v>1</v>
      </c>
      <c r="BA120">
        <v>1</v>
      </c>
      <c r="BB120">
        <v>1</v>
      </c>
      <c r="BC120">
        <v>1</v>
      </c>
      <c r="BD120" t="s">
        <v>3</v>
      </c>
      <c r="BE120" t="s">
        <v>3</v>
      </c>
      <c r="BF120" t="s">
        <v>3</v>
      </c>
      <c r="BG120" t="s">
        <v>3</v>
      </c>
      <c r="BH120">
        <v>0</v>
      </c>
      <c r="BI120">
        <v>1</v>
      </c>
      <c r="BJ120" t="s">
        <v>316</v>
      </c>
      <c r="BM120">
        <v>22001</v>
      </c>
      <c r="BN120">
        <v>0</v>
      </c>
      <c r="BO120" t="s">
        <v>3</v>
      </c>
      <c r="BP120">
        <v>0</v>
      </c>
      <c r="BQ120">
        <v>2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130</v>
      </c>
      <c r="CA120">
        <v>89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115"/>
        <v>210.17</v>
      </c>
      <c r="CQ120">
        <f t="shared" si="116"/>
        <v>18200.93</v>
      </c>
      <c r="CR120">
        <f t="shared" si="117"/>
        <v>1711.57</v>
      </c>
      <c r="CS120">
        <f t="shared" si="118"/>
        <v>103.98</v>
      </c>
      <c r="CT120">
        <f t="shared" si="119"/>
        <v>1104.3</v>
      </c>
      <c r="CU120">
        <f t="shared" si="120"/>
        <v>0</v>
      </c>
      <c r="CV120">
        <f t="shared" si="121"/>
        <v>116.12</v>
      </c>
      <c r="CW120">
        <f t="shared" si="122"/>
        <v>7.47</v>
      </c>
      <c r="CX120">
        <f t="shared" si="123"/>
        <v>0</v>
      </c>
      <c r="CY120">
        <f t="shared" si="130"/>
        <v>13.408799999999999</v>
      </c>
      <c r="CZ120">
        <f t="shared" si="131"/>
        <v>8.5767999999999986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1013</v>
      </c>
      <c r="DV120" t="s">
        <v>299</v>
      </c>
      <c r="DW120" t="s">
        <v>299</v>
      </c>
      <c r="DX120">
        <v>1</v>
      </c>
      <c r="EE120">
        <v>20678689</v>
      </c>
      <c r="EF120">
        <v>2</v>
      </c>
      <c r="EG120" t="s">
        <v>20</v>
      </c>
      <c r="EH120">
        <v>0</v>
      </c>
      <c r="EI120" t="s">
        <v>3</v>
      </c>
      <c r="EJ120">
        <v>1</v>
      </c>
      <c r="EK120">
        <v>22001</v>
      </c>
      <c r="EL120" t="s">
        <v>301</v>
      </c>
      <c r="EM120" t="s">
        <v>302</v>
      </c>
      <c r="EO120" t="s">
        <v>3</v>
      </c>
      <c r="EQ120">
        <v>0</v>
      </c>
      <c r="ER120">
        <v>21016.799999999999</v>
      </c>
      <c r="ES120">
        <v>18200.93</v>
      </c>
      <c r="ET120">
        <v>1711.57</v>
      </c>
      <c r="EU120">
        <v>103.98</v>
      </c>
      <c r="EV120">
        <v>1104.3</v>
      </c>
      <c r="EW120">
        <v>116.12</v>
      </c>
      <c r="EX120">
        <v>7.47</v>
      </c>
      <c r="EY120">
        <v>0</v>
      </c>
      <c r="EZ120">
        <v>0</v>
      </c>
      <c r="FQ120">
        <v>0</v>
      </c>
      <c r="FR120">
        <f t="shared" si="124"/>
        <v>0</v>
      </c>
      <c r="FS120">
        <v>0</v>
      </c>
      <c r="FV120" t="s">
        <v>23</v>
      </c>
      <c r="FW120" t="s">
        <v>24</v>
      </c>
      <c r="FX120">
        <v>130</v>
      </c>
      <c r="FY120">
        <v>89</v>
      </c>
      <c r="GA120" t="s">
        <v>3</v>
      </c>
      <c r="GG120">
        <v>2</v>
      </c>
      <c r="GH120">
        <v>1</v>
      </c>
      <c r="GI120">
        <v>-2</v>
      </c>
      <c r="GJ120">
        <v>0</v>
      </c>
      <c r="GK120">
        <f>ROUND(R120*(R12)/100,2)</f>
        <v>0</v>
      </c>
      <c r="GL120">
        <f t="shared" si="125"/>
        <v>0</v>
      </c>
      <c r="GM120">
        <f t="shared" si="126"/>
        <v>232.16</v>
      </c>
      <c r="GN120">
        <f t="shared" si="127"/>
        <v>232.16</v>
      </c>
      <c r="GO120">
        <f t="shared" si="128"/>
        <v>0</v>
      </c>
      <c r="GP120">
        <f t="shared" si="129"/>
        <v>0</v>
      </c>
      <c r="GR120">
        <v>0</v>
      </c>
    </row>
    <row r="121" spans="1:200">
      <c r="A121">
        <v>18</v>
      </c>
      <c r="B121">
        <v>1</v>
      </c>
      <c r="C121">
        <v>288</v>
      </c>
      <c r="E121" t="s">
        <v>317</v>
      </c>
      <c r="F121" t="s">
        <v>304</v>
      </c>
      <c r="G121" t="s">
        <v>1307</v>
      </c>
      <c r="H121" t="s">
        <v>306</v>
      </c>
      <c r="I121">
        <f>I120*J121</f>
        <v>5.3</v>
      </c>
      <c r="J121">
        <v>530</v>
      </c>
      <c r="O121">
        <f t="shared" si="95"/>
        <v>554.49</v>
      </c>
      <c r="P121">
        <f t="shared" si="96"/>
        <v>554.49</v>
      </c>
      <c r="Q121">
        <f t="shared" si="97"/>
        <v>0</v>
      </c>
      <c r="R121">
        <f t="shared" si="98"/>
        <v>0</v>
      </c>
      <c r="S121">
        <f t="shared" si="99"/>
        <v>0</v>
      </c>
      <c r="T121">
        <f t="shared" si="100"/>
        <v>0</v>
      </c>
      <c r="U121">
        <f t="shared" si="101"/>
        <v>0</v>
      </c>
      <c r="V121">
        <f t="shared" si="102"/>
        <v>0</v>
      </c>
      <c r="W121">
        <f t="shared" si="103"/>
        <v>3.55</v>
      </c>
      <c r="X121">
        <f t="shared" si="104"/>
        <v>0</v>
      </c>
      <c r="Y121">
        <f t="shared" si="105"/>
        <v>0</v>
      </c>
      <c r="AA121">
        <v>22723180</v>
      </c>
      <c r="AB121">
        <f t="shared" si="106"/>
        <v>104.62</v>
      </c>
      <c r="AC121">
        <f t="shared" si="107"/>
        <v>104.62</v>
      </c>
      <c r="AD121">
        <f t="shared" si="108"/>
        <v>0</v>
      </c>
      <c r="AE121">
        <f t="shared" si="109"/>
        <v>0</v>
      </c>
      <c r="AF121">
        <f t="shared" si="110"/>
        <v>0</v>
      </c>
      <c r="AG121">
        <f t="shared" si="111"/>
        <v>0</v>
      </c>
      <c r="AH121">
        <f t="shared" si="112"/>
        <v>0</v>
      </c>
      <c r="AI121">
        <f t="shared" si="113"/>
        <v>0</v>
      </c>
      <c r="AJ121">
        <f t="shared" si="114"/>
        <v>0.67</v>
      </c>
      <c r="AK121">
        <v>104.62</v>
      </c>
      <c r="AL121">
        <v>104.62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0.67</v>
      </c>
      <c r="AT121">
        <v>111</v>
      </c>
      <c r="AU121">
        <v>71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307</v>
      </c>
      <c r="BM121">
        <v>22001</v>
      </c>
      <c r="BN121">
        <v>0</v>
      </c>
      <c r="BO121" t="s">
        <v>3</v>
      </c>
      <c r="BP121">
        <v>0</v>
      </c>
      <c r="BQ121">
        <v>2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130</v>
      </c>
      <c r="CA121">
        <v>89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15"/>
        <v>554.49</v>
      </c>
      <c r="CQ121">
        <f t="shared" si="116"/>
        <v>104.62</v>
      </c>
      <c r="CR121">
        <f t="shared" si="117"/>
        <v>0</v>
      </c>
      <c r="CS121">
        <f t="shared" si="118"/>
        <v>0</v>
      </c>
      <c r="CT121">
        <f t="shared" si="119"/>
        <v>0</v>
      </c>
      <c r="CU121">
        <f t="shared" si="120"/>
        <v>0</v>
      </c>
      <c r="CV121">
        <f t="shared" si="121"/>
        <v>0</v>
      </c>
      <c r="CW121">
        <f t="shared" si="122"/>
        <v>0</v>
      </c>
      <c r="CX121">
        <f t="shared" si="123"/>
        <v>0.67</v>
      </c>
      <c r="CY121">
        <f t="shared" si="130"/>
        <v>0</v>
      </c>
      <c r="CZ121">
        <f t="shared" si="131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1005</v>
      </c>
      <c r="DV121" t="s">
        <v>306</v>
      </c>
      <c r="DW121" t="s">
        <v>306</v>
      </c>
      <c r="DX121">
        <v>1</v>
      </c>
      <c r="EE121">
        <v>20678689</v>
      </c>
      <c r="EF121">
        <v>2</v>
      </c>
      <c r="EG121" t="s">
        <v>20</v>
      </c>
      <c r="EH121">
        <v>0</v>
      </c>
      <c r="EI121" t="s">
        <v>3</v>
      </c>
      <c r="EJ121">
        <v>1</v>
      </c>
      <c r="EK121">
        <v>22001</v>
      </c>
      <c r="EL121" t="s">
        <v>301</v>
      </c>
      <c r="EM121" t="s">
        <v>302</v>
      </c>
      <c r="EO121" t="s">
        <v>3</v>
      </c>
      <c r="EQ121">
        <v>0</v>
      </c>
      <c r="ER121">
        <v>104.62</v>
      </c>
      <c r="ES121">
        <v>104.62</v>
      </c>
      <c r="ET121">
        <v>0</v>
      </c>
      <c r="EU121">
        <v>0</v>
      </c>
      <c r="EV121">
        <v>0</v>
      </c>
      <c r="EW121">
        <v>0</v>
      </c>
      <c r="EX121">
        <v>0</v>
      </c>
      <c r="EZ121">
        <v>0</v>
      </c>
      <c r="FQ121">
        <v>0</v>
      </c>
      <c r="FR121">
        <f t="shared" si="124"/>
        <v>0</v>
      </c>
      <c r="FS121">
        <v>0</v>
      </c>
      <c r="FV121" t="s">
        <v>23</v>
      </c>
      <c r="FW121" t="s">
        <v>24</v>
      </c>
      <c r="FX121">
        <v>130</v>
      </c>
      <c r="FY121">
        <v>89</v>
      </c>
      <c r="GA121" t="s">
        <v>3</v>
      </c>
      <c r="GG121">
        <v>2</v>
      </c>
      <c r="GH121">
        <v>1</v>
      </c>
      <c r="GI121">
        <v>-2</v>
      </c>
      <c r="GJ121">
        <v>0</v>
      </c>
      <c r="GK121">
        <f>ROUND(R121*(R12)/100,2)</f>
        <v>0</v>
      </c>
      <c r="GL121">
        <f t="shared" si="125"/>
        <v>0</v>
      </c>
      <c r="GM121">
        <f t="shared" si="126"/>
        <v>554.49</v>
      </c>
      <c r="GN121">
        <f t="shared" si="127"/>
        <v>554.49</v>
      </c>
      <c r="GO121">
        <f t="shared" si="128"/>
        <v>0</v>
      </c>
      <c r="GP121">
        <f t="shared" si="129"/>
        <v>0</v>
      </c>
      <c r="GR121">
        <v>0</v>
      </c>
    </row>
    <row r="122" spans="1:200">
      <c r="A122">
        <v>17</v>
      </c>
      <c r="B122">
        <v>1</v>
      </c>
      <c r="C122">
        <f>ROW(SmtRes!A302)</f>
        <v>302</v>
      </c>
      <c r="D122">
        <f>ROW(EtalonRes!A279)</f>
        <v>279</v>
      </c>
      <c r="E122" t="s">
        <v>318</v>
      </c>
      <c r="F122" t="s">
        <v>319</v>
      </c>
      <c r="G122" t="s">
        <v>320</v>
      </c>
      <c r="H122" t="s">
        <v>299</v>
      </c>
      <c r="I122">
        <v>3.2000000000000001E-2</v>
      </c>
      <c r="J122">
        <v>0</v>
      </c>
      <c r="O122">
        <f t="shared" si="95"/>
        <v>554.78</v>
      </c>
      <c r="P122">
        <f t="shared" si="96"/>
        <v>475.22</v>
      </c>
      <c r="Q122">
        <f t="shared" si="97"/>
        <v>46.48</v>
      </c>
      <c r="R122">
        <f t="shared" si="98"/>
        <v>2.81</v>
      </c>
      <c r="S122">
        <f t="shared" si="99"/>
        <v>33.08</v>
      </c>
      <c r="T122">
        <f t="shared" si="100"/>
        <v>0</v>
      </c>
      <c r="U122">
        <f t="shared" si="101"/>
        <v>3.4780799999999998</v>
      </c>
      <c r="V122">
        <f t="shared" si="102"/>
        <v>0.20191999999999999</v>
      </c>
      <c r="W122">
        <f t="shared" si="103"/>
        <v>0</v>
      </c>
      <c r="X122">
        <f t="shared" si="104"/>
        <v>39.840000000000003</v>
      </c>
      <c r="Y122">
        <f t="shared" si="105"/>
        <v>25.48</v>
      </c>
      <c r="AA122">
        <v>22723180</v>
      </c>
      <c r="AB122">
        <f t="shared" si="106"/>
        <v>17336.71</v>
      </c>
      <c r="AC122">
        <f t="shared" si="107"/>
        <v>14850.57</v>
      </c>
      <c r="AD122">
        <f t="shared" si="108"/>
        <v>1452.5</v>
      </c>
      <c r="AE122">
        <f t="shared" si="109"/>
        <v>87.84</v>
      </c>
      <c r="AF122">
        <f t="shared" si="110"/>
        <v>1033.6400000000001</v>
      </c>
      <c r="AG122">
        <f t="shared" si="111"/>
        <v>0</v>
      </c>
      <c r="AH122">
        <f t="shared" si="112"/>
        <v>108.69</v>
      </c>
      <c r="AI122">
        <f t="shared" si="113"/>
        <v>6.31</v>
      </c>
      <c r="AJ122">
        <f t="shared" si="114"/>
        <v>0</v>
      </c>
      <c r="AK122">
        <v>17336.71</v>
      </c>
      <c r="AL122">
        <v>14850.57</v>
      </c>
      <c r="AM122">
        <v>1452.5</v>
      </c>
      <c r="AN122">
        <v>87.84</v>
      </c>
      <c r="AO122">
        <v>1033.6400000000001</v>
      </c>
      <c r="AP122">
        <v>0</v>
      </c>
      <c r="AQ122">
        <v>108.69</v>
      </c>
      <c r="AR122">
        <v>6.31</v>
      </c>
      <c r="AS122">
        <v>0</v>
      </c>
      <c r="AT122">
        <v>111</v>
      </c>
      <c r="AU122">
        <v>71</v>
      </c>
      <c r="AV122">
        <v>1</v>
      </c>
      <c r="AW122">
        <v>1</v>
      </c>
      <c r="AZ122">
        <v>1</v>
      </c>
      <c r="BA122">
        <v>1</v>
      </c>
      <c r="BB122">
        <v>1</v>
      </c>
      <c r="BC122">
        <v>1</v>
      </c>
      <c r="BD122" t="s">
        <v>3</v>
      </c>
      <c r="BE122" t="s">
        <v>3</v>
      </c>
      <c r="BF122" t="s">
        <v>3</v>
      </c>
      <c r="BG122" t="s">
        <v>3</v>
      </c>
      <c r="BH122">
        <v>0</v>
      </c>
      <c r="BI122">
        <v>1</v>
      </c>
      <c r="BJ122" t="s">
        <v>321</v>
      </c>
      <c r="BM122">
        <v>22001</v>
      </c>
      <c r="BN122">
        <v>0</v>
      </c>
      <c r="BO122" t="s">
        <v>3</v>
      </c>
      <c r="BP122">
        <v>0</v>
      </c>
      <c r="BQ122">
        <v>2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130</v>
      </c>
      <c r="CA122">
        <v>89</v>
      </c>
      <c r="CF122">
        <v>0</v>
      </c>
      <c r="CG122">
        <v>0</v>
      </c>
      <c r="CM122">
        <v>0</v>
      </c>
      <c r="CN122" t="s">
        <v>3</v>
      </c>
      <c r="CO122">
        <v>0</v>
      </c>
      <c r="CP122">
        <f t="shared" si="115"/>
        <v>554.78000000000009</v>
      </c>
      <c r="CQ122">
        <f t="shared" si="116"/>
        <v>14850.57</v>
      </c>
      <c r="CR122">
        <f t="shared" si="117"/>
        <v>1452.5</v>
      </c>
      <c r="CS122">
        <f t="shared" si="118"/>
        <v>87.84</v>
      </c>
      <c r="CT122">
        <f t="shared" si="119"/>
        <v>1033.6400000000001</v>
      </c>
      <c r="CU122">
        <f t="shared" si="120"/>
        <v>0</v>
      </c>
      <c r="CV122">
        <f t="shared" si="121"/>
        <v>108.69</v>
      </c>
      <c r="CW122">
        <f t="shared" si="122"/>
        <v>6.31</v>
      </c>
      <c r="CX122">
        <f t="shared" si="123"/>
        <v>0</v>
      </c>
      <c r="CY122">
        <f t="shared" si="130"/>
        <v>39.837899999999998</v>
      </c>
      <c r="CZ122">
        <f t="shared" si="131"/>
        <v>25.4819</v>
      </c>
      <c r="DC122" t="s">
        <v>3</v>
      </c>
      <c r="DD122" t="s">
        <v>3</v>
      </c>
      <c r="DE122" t="s">
        <v>3</v>
      </c>
      <c r="DF122" t="s">
        <v>3</v>
      </c>
      <c r="DG122" t="s">
        <v>3</v>
      </c>
      <c r="DH122" t="s">
        <v>3</v>
      </c>
      <c r="DI122" t="s">
        <v>3</v>
      </c>
      <c r="DJ122" t="s">
        <v>3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1013</v>
      </c>
      <c r="DV122" t="s">
        <v>299</v>
      </c>
      <c r="DW122" t="s">
        <v>299</v>
      </c>
      <c r="DX122">
        <v>1</v>
      </c>
      <c r="EE122">
        <v>20678689</v>
      </c>
      <c r="EF122">
        <v>2</v>
      </c>
      <c r="EG122" t="s">
        <v>20</v>
      </c>
      <c r="EH122">
        <v>0</v>
      </c>
      <c r="EI122" t="s">
        <v>3</v>
      </c>
      <c r="EJ122">
        <v>1</v>
      </c>
      <c r="EK122">
        <v>22001</v>
      </c>
      <c r="EL122" t="s">
        <v>301</v>
      </c>
      <c r="EM122" t="s">
        <v>302</v>
      </c>
      <c r="EO122" t="s">
        <v>3</v>
      </c>
      <c r="EQ122">
        <v>0</v>
      </c>
      <c r="ER122">
        <v>17336.71</v>
      </c>
      <c r="ES122">
        <v>14850.57</v>
      </c>
      <c r="ET122">
        <v>1452.5</v>
      </c>
      <c r="EU122">
        <v>87.84</v>
      </c>
      <c r="EV122">
        <v>1033.6400000000001</v>
      </c>
      <c r="EW122">
        <v>108.69</v>
      </c>
      <c r="EX122">
        <v>6.31</v>
      </c>
      <c r="EY122">
        <v>0</v>
      </c>
      <c r="EZ122">
        <v>0</v>
      </c>
      <c r="FQ122">
        <v>0</v>
      </c>
      <c r="FR122">
        <f t="shared" si="124"/>
        <v>0</v>
      </c>
      <c r="FS122">
        <v>0</v>
      </c>
      <c r="FV122" t="s">
        <v>23</v>
      </c>
      <c r="FW122" t="s">
        <v>24</v>
      </c>
      <c r="FX122">
        <v>130</v>
      </c>
      <c r="FY122">
        <v>89</v>
      </c>
      <c r="GA122" t="s">
        <v>3</v>
      </c>
      <c r="GG122">
        <v>2</v>
      </c>
      <c r="GH122">
        <v>1</v>
      </c>
      <c r="GI122">
        <v>-2</v>
      </c>
      <c r="GJ122">
        <v>0</v>
      </c>
      <c r="GK122">
        <f>ROUND(R122*(R12)/100,2)</f>
        <v>0</v>
      </c>
      <c r="GL122">
        <f t="shared" si="125"/>
        <v>0</v>
      </c>
      <c r="GM122">
        <f t="shared" si="126"/>
        <v>620.1</v>
      </c>
      <c r="GN122">
        <f t="shared" si="127"/>
        <v>620.1</v>
      </c>
      <c r="GO122">
        <f t="shared" si="128"/>
        <v>0</v>
      </c>
      <c r="GP122">
        <f t="shared" si="129"/>
        <v>0</v>
      </c>
      <c r="GR122">
        <v>0</v>
      </c>
    </row>
    <row r="123" spans="1:200">
      <c r="A123">
        <v>18</v>
      </c>
      <c r="B123">
        <v>1</v>
      </c>
      <c r="C123">
        <v>300</v>
      </c>
      <c r="E123" t="s">
        <v>322</v>
      </c>
      <c r="F123" t="s">
        <v>304</v>
      </c>
      <c r="G123" t="s">
        <v>1307</v>
      </c>
      <c r="H123" t="s">
        <v>306</v>
      </c>
      <c r="I123">
        <f>I122*J123</f>
        <v>13.44</v>
      </c>
      <c r="J123">
        <v>420</v>
      </c>
      <c r="O123">
        <f t="shared" si="95"/>
        <v>1406.09</v>
      </c>
      <c r="P123">
        <f t="shared" si="96"/>
        <v>1406.09</v>
      </c>
      <c r="Q123">
        <f t="shared" si="97"/>
        <v>0</v>
      </c>
      <c r="R123">
        <f t="shared" si="98"/>
        <v>0</v>
      </c>
      <c r="S123">
        <f t="shared" si="99"/>
        <v>0</v>
      </c>
      <c r="T123">
        <f t="shared" si="100"/>
        <v>0</v>
      </c>
      <c r="U123">
        <f t="shared" si="101"/>
        <v>0</v>
      </c>
      <c r="V123">
        <f t="shared" si="102"/>
        <v>0</v>
      </c>
      <c r="W123">
        <f t="shared" si="103"/>
        <v>9</v>
      </c>
      <c r="X123">
        <f t="shared" si="104"/>
        <v>0</v>
      </c>
      <c r="Y123">
        <f t="shared" si="105"/>
        <v>0</v>
      </c>
      <c r="AA123">
        <v>22723180</v>
      </c>
      <c r="AB123">
        <f t="shared" si="106"/>
        <v>104.62</v>
      </c>
      <c r="AC123">
        <f t="shared" si="107"/>
        <v>104.62</v>
      </c>
      <c r="AD123">
        <f t="shared" si="108"/>
        <v>0</v>
      </c>
      <c r="AE123">
        <f t="shared" si="109"/>
        <v>0</v>
      </c>
      <c r="AF123">
        <f t="shared" si="110"/>
        <v>0</v>
      </c>
      <c r="AG123">
        <f t="shared" si="111"/>
        <v>0</v>
      </c>
      <c r="AH123">
        <f t="shared" si="112"/>
        <v>0</v>
      </c>
      <c r="AI123">
        <f t="shared" si="113"/>
        <v>0</v>
      </c>
      <c r="AJ123">
        <f t="shared" si="114"/>
        <v>0.67</v>
      </c>
      <c r="AK123">
        <v>104.62</v>
      </c>
      <c r="AL123">
        <v>104.62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0.67</v>
      </c>
      <c r="AT123">
        <v>111</v>
      </c>
      <c r="AU123">
        <v>71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1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307</v>
      </c>
      <c r="BM123">
        <v>22001</v>
      </c>
      <c r="BN123">
        <v>0</v>
      </c>
      <c r="BO123" t="s">
        <v>3</v>
      </c>
      <c r="BP123">
        <v>0</v>
      </c>
      <c r="BQ123">
        <v>2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130</v>
      </c>
      <c r="CA123">
        <v>89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15"/>
        <v>1406.09</v>
      </c>
      <c r="CQ123">
        <f t="shared" si="116"/>
        <v>104.62</v>
      </c>
      <c r="CR123">
        <f t="shared" si="117"/>
        <v>0</v>
      </c>
      <c r="CS123">
        <f t="shared" si="118"/>
        <v>0</v>
      </c>
      <c r="CT123">
        <f t="shared" si="119"/>
        <v>0</v>
      </c>
      <c r="CU123">
        <f t="shared" si="120"/>
        <v>0</v>
      </c>
      <c r="CV123">
        <f t="shared" si="121"/>
        <v>0</v>
      </c>
      <c r="CW123">
        <f t="shared" si="122"/>
        <v>0</v>
      </c>
      <c r="CX123">
        <f t="shared" si="123"/>
        <v>0.67</v>
      </c>
      <c r="CY123">
        <f t="shared" si="130"/>
        <v>0</v>
      </c>
      <c r="CZ123">
        <f t="shared" si="131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1005</v>
      </c>
      <c r="DV123" t="s">
        <v>306</v>
      </c>
      <c r="DW123" t="s">
        <v>306</v>
      </c>
      <c r="DX123">
        <v>1</v>
      </c>
      <c r="EE123">
        <v>20678689</v>
      </c>
      <c r="EF123">
        <v>2</v>
      </c>
      <c r="EG123" t="s">
        <v>20</v>
      </c>
      <c r="EH123">
        <v>0</v>
      </c>
      <c r="EI123" t="s">
        <v>3</v>
      </c>
      <c r="EJ123">
        <v>1</v>
      </c>
      <c r="EK123">
        <v>22001</v>
      </c>
      <c r="EL123" t="s">
        <v>301</v>
      </c>
      <c r="EM123" t="s">
        <v>302</v>
      </c>
      <c r="EO123" t="s">
        <v>3</v>
      </c>
      <c r="EQ123">
        <v>0</v>
      </c>
      <c r="ER123">
        <v>104.62</v>
      </c>
      <c r="ES123">
        <v>104.62</v>
      </c>
      <c r="ET123">
        <v>0</v>
      </c>
      <c r="EU123">
        <v>0</v>
      </c>
      <c r="EV123">
        <v>0</v>
      </c>
      <c r="EW123">
        <v>0</v>
      </c>
      <c r="EX123">
        <v>0</v>
      </c>
      <c r="EZ123">
        <v>0</v>
      </c>
      <c r="FQ123">
        <v>0</v>
      </c>
      <c r="FR123">
        <f t="shared" si="124"/>
        <v>0</v>
      </c>
      <c r="FS123">
        <v>0</v>
      </c>
      <c r="FV123" t="s">
        <v>23</v>
      </c>
      <c r="FW123" t="s">
        <v>24</v>
      </c>
      <c r="FX123">
        <v>130</v>
      </c>
      <c r="FY123">
        <v>89</v>
      </c>
      <c r="GA123" t="s">
        <v>3</v>
      </c>
      <c r="GG123">
        <v>2</v>
      </c>
      <c r="GH123">
        <v>1</v>
      </c>
      <c r="GI123">
        <v>-2</v>
      </c>
      <c r="GJ123">
        <v>0</v>
      </c>
      <c r="GK123">
        <f>ROUND(R123*(R12)/100,2)</f>
        <v>0</v>
      </c>
      <c r="GL123">
        <f t="shared" si="125"/>
        <v>0</v>
      </c>
      <c r="GM123">
        <f t="shared" si="126"/>
        <v>1406.09</v>
      </c>
      <c r="GN123">
        <f t="shared" si="127"/>
        <v>1406.09</v>
      </c>
      <c r="GO123">
        <f t="shared" si="128"/>
        <v>0</v>
      </c>
      <c r="GP123">
        <f t="shared" si="129"/>
        <v>0</v>
      </c>
      <c r="GR123">
        <v>0</v>
      </c>
    </row>
    <row r="124" spans="1:200">
      <c r="A124">
        <v>17</v>
      </c>
      <c r="B124">
        <v>1</v>
      </c>
      <c r="C124">
        <f>ROW(SmtRes!A314)</f>
        <v>314</v>
      </c>
      <c r="D124">
        <f>ROW(EtalonRes!A291)</f>
        <v>291</v>
      </c>
      <c r="E124" t="s">
        <v>323</v>
      </c>
      <c r="F124" t="s">
        <v>324</v>
      </c>
      <c r="G124" t="s">
        <v>325</v>
      </c>
      <c r="H124" t="s">
        <v>299</v>
      </c>
      <c r="I124">
        <v>3.2000000000000001E-2</v>
      </c>
      <c r="J124">
        <v>0</v>
      </c>
      <c r="O124">
        <f t="shared" si="95"/>
        <v>448.1</v>
      </c>
      <c r="P124">
        <f t="shared" si="96"/>
        <v>382.17</v>
      </c>
      <c r="Q124">
        <f t="shared" si="97"/>
        <v>35</v>
      </c>
      <c r="R124">
        <f t="shared" si="98"/>
        <v>2.08</v>
      </c>
      <c r="S124">
        <f t="shared" si="99"/>
        <v>30.93</v>
      </c>
      <c r="T124">
        <f t="shared" si="100"/>
        <v>0</v>
      </c>
      <c r="U124">
        <f t="shared" si="101"/>
        <v>3.2518400000000001</v>
      </c>
      <c r="V124">
        <f t="shared" si="102"/>
        <v>0.14976</v>
      </c>
      <c r="W124">
        <f t="shared" si="103"/>
        <v>0</v>
      </c>
      <c r="X124">
        <f t="shared" si="104"/>
        <v>36.64</v>
      </c>
      <c r="Y124">
        <f t="shared" si="105"/>
        <v>23.44</v>
      </c>
      <c r="AA124">
        <v>22723180</v>
      </c>
      <c r="AB124">
        <f t="shared" si="106"/>
        <v>14002.83</v>
      </c>
      <c r="AC124">
        <f t="shared" si="107"/>
        <v>11942.79</v>
      </c>
      <c r="AD124">
        <f t="shared" si="108"/>
        <v>1093.6300000000001</v>
      </c>
      <c r="AE124">
        <f t="shared" si="109"/>
        <v>65.150000000000006</v>
      </c>
      <c r="AF124">
        <f t="shared" si="110"/>
        <v>966.41</v>
      </c>
      <c r="AG124">
        <f t="shared" si="111"/>
        <v>0</v>
      </c>
      <c r="AH124">
        <f t="shared" si="112"/>
        <v>101.62</v>
      </c>
      <c r="AI124">
        <f t="shared" si="113"/>
        <v>4.68</v>
      </c>
      <c r="AJ124">
        <f t="shared" si="114"/>
        <v>0</v>
      </c>
      <c r="AK124">
        <v>14002.83</v>
      </c>
      <c r="AL124">
        <v>11942.79</v>
      </c>
      <c r="AM124">
        <v>1093.6300000000001</v>
      </c>
      <c r="AN124">
        <v>65.150000000000006</v>
      </c>
      <c r="AO124">
        <v>966.41</v>
      </c>
      <c r="AP124">
        <v>0</v>
      </c>
      <c r="AQ124">
        <v>101.62</v>
      </c>
      <c r="AR124">
        <v>4.68</v>
      </c>
      <c r="AS124">
        <v>0</v>
      </c>
      <c r="AT124">
        <v>111</v>
      </c>
      <c r="AU124">
        <v>71</v>
      </c>
      <c r="AV124">
        <v>1</v>
      </c>
      <c r="AW124">
        <v>1</v>
      </c>
      <c r="AZ124">
        <v>1</v>
      </c>
      <c r="BA124">
        <v>1</v>
      </c>
      <c r="BB124">
        <v>1</v>
      </c>
      <c r="BC124">
        <v>1</v>
      </c>
      <c r="BD124" t="s">
        <v>3</v>
      </c>
      <c r="BE124" t="s">
        <v>3</v>
      </c>
      <c r="BF124" t="s">
        <v>3</v>
      </c>
      <c r="BG124" t="s">
        <v>3</v>
      </c>
      <c r="BH124">
        <v>0</v>
      </c>
      <c r="BI124">
        <v>1</v>
      </c>
      <c r="BJ124" t="s">
        <v>326</v>
      </c>
      <c r="BM124">
        <v>22001</v>
      </c>
      <c r="BN124">
        <v>0</v>
      </c>
      <c r="BO124" t="s">
        <v>3</v>
      </c>
      <c r="BP124">
        <v>0</v>
      </c>
      <c r="BQ124">
        <v>2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130</v>
      </c>
      <c r="CA124">
        <v>89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si="115"/>
        <v>448.1</v>
      </c>
      <c r="CQ124">
        <f t="shared" si="116"/>
        <v>11942.79</v>
      </c>
      <c r="CR124">
        <f t="shared" si="117"/>
        <v>1093.6300000000001</v>
      </c>
      <c r="CS124">
        <f t="shared" si="118"/>
        <v>65.150000000000006</v>
      </c>
      <c r="CT124">
        <f t="shared" si="119"/>
        <v>966.41</v>
      </c>
      <c r="CU124">
        <f t="shared" si="120"/>
        <v>0</v>
      </c>
      <c r="CV124">
        <f t="shared" si="121"/>
        <v>101.62</v>
      </c>
      <c r="CW124">
        <f t="shared" si="122"/>
        <v>4.68</v>
      </c>
      <c r="CX124">
        <f t="shared" si="123"/>
        <v>0</v>
      </c>
      <c r="CY124">
        <f t="shared" si="130"/>
        <v>36.641099999999994</v>
      </c>
      <c r="CZ124">
        <f t="shared" si="131"/>
        <v>23.437100000000001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1013</v>
      </c>
      <c r="DV124" t="s">
        <v>299</v>
      </c>
      <c r="DW124" t="s">
        <v>299</v>
      </c>
      <c r="DX124">
        <v>1</v>
      </c>
      <c r="EE124">
        <v>20678689</v>
      </c>
      <c r="EF124">
        <v>2</v>
      </c>
      <c r="EG124" t="s">
        <v>20</v>
      </c>
      <c r="EH124">
        <v>0</v>
      </c>
      <c r="EI124" t="s">
        <v>3</v>
      </c>
      <c r="EJ124">
        <v>1</v>
      </c>
      <c r="EK124">
        <v>22001</v>
      </c>
      <c r="EL124" t="s">
        <v>301</v>
      </c>
      <c r="EM124" t="s">
        <v>302</v>
      </c>
      <c r="EO124" t="s">
        <v>3</v>
      </c>
      <c r="EQ124">
        <v>0</v>
      </c>
      <c r="ER124">
        <v>14002.83</v>
      </c>
      <c r="ES124">
        <v>11942.79</v>
      </c>
      <c r="ET124">
        <v>1093.6300000000001</v>
      </c>
      <c r="EU124">
        <v>65.150000000000006</v>
      </c>
      <c r="EV124">
        <v>966.41</v>
      </c>
      <c r="EW124">
        <v>101.62</v>
      </c>
      <c r="EX124">
        <v>4.68</v>
      </c>
      <c r="EY124">
        <v>0</v>
      </c>
      <c r="EZ124">
        <v>0</v>
      </c>
      <c r="FQ124">
        <v>0</v>
      </c>
      <c r="FR124">
        <f t="shared" si="124"/>
        <v>0</v>
      </c>
      <c r="FS124">
        <v>0</v>
      </c>
      <c r="FV124" t="s">
        <v>23</v>
      </c>
      <c r="FW124" t="s">
        <v>24</v>
      </c>
      <c r="FX124">
        <v>130</v>
      </c>
      <c r="FY124">
        <v>89</v>
      </c>
      <c r="GA124" t="s">
        <v>3</v>
      </c>
      <c r="GG124">
        <v>2</v>
      </c>
      <c r="GH124">
        <v>1</v>
      </c>
      <c r="GI124">
        <v>-2</v>
      </c>
      <c r="GJ124">
        <v>0</v>
      </c>
      <c r="GK124">
        <f>ROUND(R124*(R12)/100,2)</f>
        <v>0</v>
      </c>
      <c r="GL124">
        <f t="shared" si="125"/>
        <v>0</v>
      </c>
      <c r="GM124">
        <f t="shared" si="126"/>
        <v>508.18</v>
      </c>
      <c r="GN124">
        <f t="shared" si="127"/>
        <v>508.18</v>
      </c>
      <c r="GO124">
        <f t="shared" si="128"/>
        <v>0</v>
      </c>
      <c r="GP124">
        <f t="shared" si="129"/>
        <v>0</v>
      </c>
      <c r="GR124">
        <v>0</v>
      </c>
    </row>
    <row r="125" spans="1:200">
      <c r="A125">
        <v>18</v>
      </c>
      <c r="B125">
        <v>1</v>
      </c>
      <c r="C125">
        <v>312</v>
      </c>
      <c r="E125" t="s">
        <v>327</v>
      </c>
      <c r="F125" t="s">
        <v>304</v>
      </c>
      <c r="G125" t="s">
        <v>1307</v>
      </c>
      <c r="H125" t="s">
        <v>306</v>
      </c>
      <c r="I125">
        <f>I124*J125</f>
        <v>9.6</v>
      </c>
      <c r="J125">
        <v>300</v>
      </c>
      <c r="O125">
        <f t="shared" si="95"/>
        <v>1004.35</v>
      </c>
      <c r="P125">
        <f t="shared" si="96"/>
        <v>1004.35</v>
      </c>
      <c r="Q125">
        <f t="shared" si="97"/>
        <v>0</v>
      </c>
      <c r="R125">
        <f t="shared" si="98"/>
        <v>0</v>
      </c>
      <c r="S125">
        <f t="shared" si="99"/>
        <v>0</v>
      </c>
      <c r="T125">
        <f t="shared" si="100"/>
        <v>0</v>
      </c>
      <c r="U125">
        <f t="shared" si="101"/>
        <v>0</v>
      </c>
      <c r="V125">
        <f t="shared" si="102"/>
        <v>0</v>
      </c>
      <c r="W125">
        <f t="shared" si="103"/>
        <v>6.43</v>
      </c>
      <c r="X125">
        <f t="shared" si="104"/>
        <v>0</v>
      </c>
      <c r="Y125">
        <f t="shared" si="105"/>
        <v>0</v>
      </c>
      <c r="AA125">
        <v>22723180</v>
      </c>
      <c r="AB125">
        <f t="shared" si="106"/>
        <v>104.62</v>
      </c>
      <c r="AC125">
        <f t="shared" si="107"/>
        <v>104.62</v>
      </c>
      <c r="AD125">
        <f t="shared" si="108"/>
        <v>0</v>
      </c>
      <c r="AE125">
        <f t="shared" si="109"/>
        <v>0</v>
      </c>
      <c r="AF125">
        <f t="shared" si="110"/>
        <v>0</v>
      </c>
      <c r="AG125">
        <f t="shared" si="111"/>
        <v>0</v>
      </c>
      <c r="AH125">
        <f t="shared" si="112"/>
        <v>0</v>
      </c>
      <c r="AI125">
        <f t="shared" si="113"/>
        <v>0</v>
      </c>
      <c r="AJ125">
        <f t="shared" si="114"/>
        <v>0.67</v>
      </c>
      <c r="AK125">
        <v>104.62</v>
      </c>
      <c r="AL125">
        <v>104.62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0.67</v>
      </c>
      <c r="AT125">
        <v>111</v>
      </c>
      <c r="AU125">
        <v>71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3</v>
      </c>
      <c r="BE125" t="s">
        <v>3</v>
      </c>
      <c r="BF125" t="s">
        <v>3</v>
      </c>
      <c r="BG125" t="s">
        <v>3</v>
      </c>
      <c r="BH125">
        <v>3</v>
      </c>
      <c r="BI125">
        <v>1</v>
      </c>
      <c r="BJ125" t="s">
        <v>307</v>
      </c>
      <c r="BM125">
        <v>22001</v>
      </c>
      <c r="BN125">
        <v>0</v>
      </c>
      <c r="BO125" t="s">
        <v>3</v>
      </c>
      <c r="BP125">
        <v>0</v>
      </c>
      <c r="BQ125">
        <v>2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130</v>
      </c>
      <c r="CA125">
        <v>89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15"/>
        <v>1004.35</v>
      </c>
      <c r="CQ125">
        <f t="shared" si="116"/>
        <v>104.62</v>
      </c>
      <c r="CR125">
        <f t="shared" si="117"/>
        <v>0</v>
      </c>
      <c r="CS125">
        <f t="shared" si="118"/>
        <v>0</v>
      </c>
      <c r="CT125">
        <f t="shared" si="119"/>
        <v>0</v>
      </c>
      <c r="CU125">
        <f t="shared" si="120"/>
        <v>0</v>
      </c>
      <c r="CV125">
        <f t="shared" si="121"/>
        <v>0</v>
      </c>
      <c r="CW125">
        <f t="shared" si="122"/>
        <v>0</v>
      </c>
      <c r="CX125">
        <f t="shared" si="123"/>
        <v>0.67</v>
      </c>
      <c r="CY125">
        <f t="shared" si="130"/>
        <v>0</v>
      </c>
      <c r="CZ125">
        <f t="shared" si="131"/>
        <v>0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306</v>
      </c>
      <c r="DW125" t="s">
        <v>306</v>
      </c>
      <c r="DX125">
        <v>1</v>
      </c>
      <c r="EE125">
        <v>20678689</v>
      </c>
      <c r="EF125">
        <v>2</v>
      </c>
      <c r="EG125" t="s">
        <v>20</v>
      </c>
      <c r="EH125">
        <v>0</v>
      </c>
      <c r="EI125" t="s">
        <v>3</v>
      </c>
      <c r="EJ125">
        <v>1</v>
      </c>
      <c r="EK125">
        <v>22001</v>
      </c>
      <c r="EL125" t="s">
        <v>301</v>
      </c>
      <c r="EM125" t="s">
        <v>302</v>
      </c>
      <c r="EO125" t="s">
        <v>3</v>
      </c>
      <c r="EQ125">
        <v>0</v>
      </c>
      <c r="ER125">
        <v>104.62</v>
      </c>
      <c r="ES125">
        <v>104.62</v>
      </c>
      <c r="ET125">
        <v>0</v>
      </c>
      <c r="EU125">
        <v>0</v>
      </c>
      <c r="EV125">
        <v>0</v>
      </c>
      <c r="EW125">
        <v>0</v>
      </c>
      <c r="EX125">
        <v>0</v>
      </c>
      <c r="EZ125">
        <v>0</v>
      </c>
      <c r="FQ125">
        <v>0</v>
      </c>
      <c r="FR125">
        <f t="shared" si="124"/>
        <v>0</v>
      </c>
      <c r="FS125">
        <v>0</v>
      </c>
      <c r="FV125" t="s">
        <v>23</v>
      </c>
      <c r="FW125" t="s">
        <v>24</v>
      </c>
      <c r="FX125">
        <v>130</v>
      </c>
      <c r="FY125">
        <v>89</v>
      </c>
      <c r="GA125" t="s">
        <v>3</v>
      </c>
      <c r="GG125">
        <v>2</v>
      </c>
      <c r="GH125">
        <v>1</v>
      </c>
      <c r="GI125">
        <v>-2</v>
      </c>
      <c r="GJ125">
        <v>0</v>
      </c>
      <c r="GK125">
        <f>ROUND(R125*(R12)/100,2)</f>
        <v>0</v>
      </c>
      <c r="GL125">
        <f t="shared" si="125"/>
        <v>0</v>
      </c>
      <c r="GM125">
        <f t="shared" si="126"/>
        <v>1004.35</v>
      </c>
      <c r="GN125">
        <f t="shared" si="127"/>
        <v>1004.35</v>
      </c>
      <c r="GO125">
        <f t="shared" si="128"/>
        <v>0</v>
      </c>
      <c r="GP125">
        <f t="shared" si="129"/>
        <v>0</v>
      </c>
      <c r="GR125">
        <v>0</v>
      </c>
    </row>
    <row r="126" spans="1:200">
      <c r="A126">
        <v>17</v>
      </c>
      <c r="B126">
        <v>1</v>
      </c>
      <c r="C126">
        <f>ROW(SmtRes!A327)</f>
        <v>327</v>
      </c>
      <c r="D126">
        <f>ROW(EtalonRes!A308)</f>
        <v>308</v>
      </c>
      <c r="E126" t="s">
        <v>328</v>
      </c>
      <c r="F126" t="s">
        <v>329</v>
      </c>
      <c r="G126" t="s">
        <v>330</v>
      </c>
      <c r="H126" t="s">
        <v>331</v>
      </c>
      <c r="I126">
        <v>7.42</v>
      </c>
      <c r="J126">
        <v>0</v>
      </c>
      <c r="O126">
        <f t="shared" si="95"/>
        <v>25101.19</v>
      </c>
      <c r="P126">
        <f t="shared" si="96"/>
        <v>13138.89</v>
      </c>
      <c r="Q126">
        <f t="shared" si="97"/>
        <v>1076.42</v>
      </c>
      <c r="R126">
        <f t="shared" si="98"/>
        <v>52.09</v>
      </c>
      <c r="S126">
        <f t="shared" si="99"/>
        <v>10885.88</v>
      </c>
      <c r="T126">
        <f t="shared" si="100"/>
        <v>0</v>
      </c>
      <c r="U126">
        <f t="shared" si="101"/>
        <v>1245.5212000000001</v>
      </c>
      <c r="V126">
        <f t="shared" si="102"/>
        <v>3.8584000000000001</v>
      </c>
      <c r="W126">
        <f t="shared" si="103"/>
        <v>0</v>
      </c>
      <c r="X126">
        <f t="shared" si="104"/>
        <v>11922.39</v>
      </c>
      <c r="Y126">
        <f t="shared" si="105"/>
        <v>7219.06</v>
      </c>
      <c r="AA126">
        <v>22723180</v>
      </c>
      <c r="AB126">
        <f t="shared" si="106"/>
        <v>3382.91</v>
      </c>
      <c r="AC126">
        <f t="shared" si="107"/>
        <v>1770.74</v>
      </c>
      <c r="AD126">
        <f t="shared" si="108"/>
        <v>145.07</v>
      </c>
      <c r="AE126">
        <f t="shared" si="109"/>
        <v>7.02</v>
      </c>
      <c r="AF126">
        <f t="shared" si="110"/>
        <v>1467.1</v>
      </c>
      <c r="AG126">
        <f t="shared" si="111"/>
        <v>0</v>
      </c>
      <c r="AH126">
        <f t="shared" si="112"/>
        <v>167.86</v>
      </c>
      <c r="AI126">
        <f t="shared" si="113"/>
        <v>0.52</v>
      </c>
      <c r="AJ126">
        <f t="shared" si="114"/>
        <v>0</v>
      </c>
      <c r="AK126">
        <v>3382.91</v>
      </c>
      <c r="AL126">
        <v>1770.74</v>
      </c>
      <c r="AM126">
        <v>145.07</v>
      </c>
      <c r="AN126">
        <v>7.02</v>
      </c>
      <c r="AO126">
        <v>1467.1</v>
      </c>
      <c r="AP126">
        <v>0</v>
      </c>
      <c r="AQ126">
        <v>167.86</v>
      </c>
      <c r="AR126">
        <v>0.52</v>
      </c>
      <c r="AS126">
        <v>0</v>
      </c>
      <c r="AT126">
        <v>109</v>
      </c>
      <c r="AU126">
        <v>66</v>
      </c>
      <c r="AV126">
        <v>1</v>
      </c>
      <c r="AW126">
        <v>1</v>
      </c>
      <c r="AZ126">
        <v>1</v>
      </c>
      <c r="BA126">
        <v>1</v>
      </c>
      <c r="BB126">
        <v>1</v>
      </c>
      <c r="BC126">
        <v>1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332</v>
      </c>
      <c r="BM126">
        <v>20001</v>
      </c>
      <c r="BN126">
        <v>0</v>
      </c>
      <c r="BO126" t="s">
        <v>3</v>
      </c>
      <c r="BP126">
        <v>0</v>
      </c>
      <c r="BQ126">
        <v>2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128</v>
      </c>
      <c r="CA126">
        <v>83</v>
      </c>
      <c r="CF126">
        <v>0</v>
      </c>
      <c r="CG126">
        <v>0</v>
      </c>
      <c r="CM126">
        <v>0</v>
      </c>
      <c r="CN126" t="s">
        <v>3</v>
      </c>
      <c r="CO126">
        <v>0</v>
      </c>
      <c r="CP126">
        <f t="shared" si="115"/>
        <v>25101.19</v>
      </c>
      <c r="CQ126">
        <f t="shared" si="116"/>
        <v>1770.74</v>
      </c>
      <c r="CR126">
        <f t="shared" si="117"/>
        <v>145.07</v>
      </c>
      <c r="CS126">
        <f t="shared" si="118"/>
        <v>7.02</v>
      </c>
      <c r="CT126">
        <f t="shared" si="119"/>
        <v>1467.1</v>
      </c>
      <c r="CU126">
        <f t="shared" si="120"/>
        <v>0</v>
      </c>
      <c r="CV126">
        <f t="shared" si="121"/>
        <v>167.86</v>
      </c>
      <c r="CW126">
        <f t="shared" si="122"/>
        <v>0.52</v>
      </c>
      <c r="CX126">
        <f t="shared" si="123"/>
        <v>0</v>
      </c>
      <c r="CY126">
        <f t="shared" si="130"/>
        <v>11922.3873</v>
      </c>
      <c r="CZ126">
        <f t="shared" si="131"/>
        <v>7219.060199999999</v>
      </c>
      <c r="DC126" t="s">
        <v>3</v>
      </c>
      <c r="DD126" t="s">
        <v>3</v>
      </c>
      <c r="DE126" t="s">
        <v>3</v>
      </c>
      <c r="DF126" t="s">
        <v>3</v>
      </c>
      <c r="DG126" t="s">
        <v>3</v>
      </c>
      <c r="DH126" t="s">
        <v>3</v>
      </c>
      <c r="DI126" t="s">
        <v>3</v>
      </c>
      <c r="DJ126" t="s">
        <v>3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1013</v>
      </c>
      <c r="DV126" t="s">
        <v>331</v>
      </c>
      <c r="DW126" t="s">
        <v>331</v>
      </c>
      <c r="DX126">
        <v>1</v>
      </c>
      <c r="EE126">
        <v>20678687</v>
      </c>
      <c r="EF126">
        <v>2</v>
      </c>
      <c r="EG126" t="s">
        <v>20</v>
      </c>
      <c r="EH126">
        <v>0</v>
      </c>
      <c r="EI126" t="s">
        <v>3</v>
      </c>
      <c r="EJ126">
        <v>1</v>
      </c>
      <c r="EK126">
        <v>20001</v>
      </c>
      <c r="EL126" t="s">
        <v>333</v>
      </c>
      <c r="EM126" t="s">
        <v>334</v>
      </c>
      <c r="EO126" t="s">
        <v>3</v>
      </c>
      <c r="EQ126">
        <v>0</v>
      </c>
      <c r="ER126">
        <v>3382.91</v>
      </c>
      <c r="ES126">
        <v>1770.74</v>
      </c>
      <c r="ET126">
        <v>145.07</v>
      </c>
      <c r="EU126">
        <v>7.02</v>
      </c>
      <c r="EV126">
        <v>1467.1</v>
      </c>
      <c r="EW126">
        <v>167.86</v>
      </c>
      <c r="EX126">
        <v>0.52</v>
      </c>
      <c r="EY126">
        <v>0</v>
      </c>
      <c r="EZ126">
        <v>0</v>
      </c>
      <c r="FQ126">
        <v>0</v>
      </c>
      <c r="FR126">
        <f t="shared" si="124"/>
        <v>0</v>
      </c>
      <c r="FS126">
        <v>0</v>
      </c>
      <c r="FV126" t="s">
        <v>23</v>
      </c>
      <c r="FW126" t="s">
        <v>24</v>
      </c>
      <c r="FX126">
        <v>128</v>
      </c>
      <c r="FY126">
        <v>83</v>
      </c>
      <c r="GA126" t="s">
        <v>3</v>
      </c>
      <c r="GG126">
        <v>2</v>
      </c>
      <c r="GH126">
        <v>1</v>
      </c>
      <c r="GI126">
        <v>-2</v>
      </c>
      <c r="GJ126">
        <v>0</v>
      </c>
      <c r="GK126">
        <f>ROUND(R126*(R12)/100,2)</f>
        <v>0</v>
      </c>
      <c r="GL126">
        <f t="shared" si="125"/>
        <v>0</v>
      </c>
      <c r="GM126">
        <f t="shared" si="126"/>
        <v>44242.64</v>
      </c>
      <c r="GN126">
        <f t="shared" si="127"/>
        <v>44242.64</v>
      </c>
      <c r="GO126">
        <f t="shared" si="128"/>
        <v>0</v>
      </c>
      <c r="GP126">
        <f t="shared" si="129"/>
        <v>0</v>
      </c>
      <c r="GR126">
        <v>0</v>
      </c>
    </row>
    <row r="127" spans="1:200">
      <c r="A127">
        <v>18</v>
      </c>
      <c r="B127">
        <v>1</v>
      </c>
      <c r="C127">
        <v>326</v>
      </c>
      <c r="E127" t="s">
        <v>335</v>
      </c>
      <c r="F127" t="s">
        <v>336</v>
      </c>
      <c r="G127" t="s">
        <v>337</v>
      </c>
      <c r="H127" t="s">
        <v>306</v>
      </c>
      <c r="I127">
        <f>I126*J127</f>
        <v>111.00000197999999</v>
      </c>
      <c r="J127">
        <v>14.959569</v>
      </c>
      <c r="O127">
        <f t="shared" si="95"/>
        <v>20593.830000000002</v>
      </c>
      <c r="P127">
        <f t="shared" si="96"/>
        <v>20593.830000000002</v>
      </c>
      <c r="Q127">
        <f t="shared" si="97"/>
        <v>0</v>
      </c>
      <c r="R127">
        <f t="shared" si="98"/>
        <v>0</v>
      </c>
      <c r="S127">
        <f t="shared" si="99"/>
        <v>0</v>
      </c>
      <c r="T127">
        <f t="shared" si="100"/>
        <v>0</v>
      </c>
      <c r="U127">
        <f t="shared" si="101"/>
        <v>0</v>
      </c>
      <c r="V127">
        <f t="shared" si="102"/>
        <v>0</v>
      </c>
      <c r="W127">
        <f t="shared" si="103"/>
        <v>4.4400000000000004</v>
      </c>
      <c r="X127">
        <f t="shared" si="104"/>
        <v>0</v>
      </c>
      <c r="Y127">
        <f t="shared" si="105"/>
        <v>0</v>
      </c>
      <c r="AA127">
        <v>22723180</v>
      </c>
      <c r="AB127">
        <f t="shared" si="106"/>
        <v>185.53</v>
      </c>
      <c r="AC127">
        <f t="shared" si="107"/>
        <v>185.53</v>
      </c>
      <c r="AD127">
        <f t="shared" si="108"/>
        <v>0</v>
      </c>
      <c r="AE127">
        <f t="shared" si="109"/>
        <v>0</v>
      </c>
      <c r="AF127">
        <f t="shared" si="110"/>
        <v>0</v>
      </c>
      <c r="AG127">
        <f t="shared" si="111"/>
        <v>0</v>
      </c>
      <c r="AH127">
        <f t="shared" si="112"/>
        <v>0</v>
      </c>
      <c r="AI127">
        <f t="shared" si="113"/>
        <v>0</v>
      </c>
      <c r="AJ127">
        <f t="shared" si="114"/>
        <v>0.04</v>
      </c>
      <c r="AK127">
        <v>185.53</v>
      </c>
      <c r="AL127">
        <v>185.53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0.04</v>
      </c>
      <c r="AT127">
        <v>109</v>
      </c>
      <c r="AU127">
        <v>66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338</v>
      </c>
      <c r="BM127">
        <v>20001</v>
      </c>
      <c r="BN127">
        <v>0</v>
      </c>
      <c r="BO127" t="s">
        <v>3</v>
      </c>
      <c r="BP127">
        <v>0</v>
      </c>
      <c r="BQ127">
        <v>2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128</v>
      </c>
      <c r="CA127">
        <v>83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15"/>
        <v>20593.830000000002</v>
      </c>
      <c r="CQ127">
        <f t="shared" si="116"/>
        <v>185.53</v>
      </c>
      <c r="CR127">
        <f t="shared" si="117"/>
        <v>0</v>
      </c>
      <c r="CS127">
        <f t="shared" si="118"/>
        <v>0</v>
      </c>
      <c r="CT127">
        <f t="shared" si="119"/>
        <v>0</v>
      </c>
      <c r="CU127">
        <f t="shared" si="120"/>
        <v>0</v>
      </c>
      <c r="CV127">
        <f t="shared" si="121"/>
        <v>0</v>
      </c>
      <c r="CW127">
        <f t="shared" si="122"/>
        <v>0</v>
      </c>
      <c r="CX127">
        <f t="shared" si="123"/>
        <v>0.04</v>
      </c>
      <c r="CY127">
        <f t="shared" si="130"/>
        <v>0</v>
      </c>
      <c r="CZ127">
        <f t="shared" si="131"/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306</v>
      </c>
      <c r="DW127" t="s">
        <v>306</v>
      </c>
      <c r="DX127">
        <v>1</v>
      </c>
      <c r="EE127">
        <v>20678687</v>
      </c>
      <c r="EF127">
        <v>2</v>
      </c>
      <c r="EG127" t="s">
        <v>20</v>
      </c>
      <c r="EH127">
        <v>0</v>
      </c>
      <c r="EI127" t="s">
        <v>3</v>
      </c>
      <c r="EJ127">
        <v>1</v>
      </c>
      <c r="EK127">
        <v>20001</v>
      </c>
      <c r="EL127" t="s">
        <v>333</v>
      </c>
      <c r="EM127" t="s">
        <v>334</v>
      </c>
      <c r="EO127" t="s">
        <v>3</v>
      </c>
      <c r="EQ127">
        <v>0</v>
      </c>
      <c r="ER127">
        <v>185.53</v>
      </c>
      <c r="ES127">
        <v>185.53</v>
      </c>
      <c r="ET127">
        <v>0</v>
      </c>
      <c r="EU127">
        <v>0</v>
      </c>
      <c r="EV127">
        <v>0</v>
      </c>
      <c r="EW127">
        <v>0</v>
      </c>
      <c r="EX127">
        <v>0</v>
      </c>
      <c r="EZ127">
        <v>0</v>
      </c>
      <c r="FQ127">
        <v>0</v>
      </c>
      <c r="FR127">
        <f t="shared" si="124"/>
        <v>0</v>
      </c>
      <c r="FS127">
        <v>0</v>
      </c>
      <c r="FV127" t="s">
        <v>23</v>
      </c>
      <c r="FW127" t="s">
        <v>24</v>
      </c>
      <c r="FX127">
        <v>128</v>
      </c>
      <c r="FY127">
        <v>83</v>
      </c>
      <c r="GA127" t="s">
        <v>3</v>
      </c>
      <c r="GG127">
        <v>2</v>
      </c>
      <c r="GH127">
        <v>1</v>
      </c>
      <c r="GI127">
        <v>-2</v>
      </c>
      <c r="GJ127">
        <v>0</v>
      </c>
      <c r="GK127">
        <f>ROUND(R127*(R12)/100,2)</f>
        <v>0</v>
      </c>
      <c r="GL127">
        <f t="shared" si="125"/>
        <v>0</v>
      </c>
      <c r="GM127">
        <f t="shared" si="126"/>
        <v>20593.830000000002</v>
      </c>
      <c r="GN127">
        <f t="shared" si="127"/>
        <v>20593.830000000002</v>
      </c>
      <c r="GO127">
        <f t="shared" si="128"/>
        <v>0</v>
      </c>
      <c r="GP127">
        <f t="shared" si="129"/>
        <v>0</v>
      </c>
      <c r="GR127">
        <v>0</v>
      </c>
    </row>
    <row r="128" spans="1:200">
      <c r="A128">
        <v>18</v>
      </c>
      <c r="B128">
        <v>1</v>
      </c>
      <c r="C128">
        <v>327</v>
      </c>
      <c r="E128" t="s">
        <v>339</v>
      </c>
      <c r="F128" t="s">
        <v>340</v>
      </c>
      <c r="G128" t="s">
        <v>1308</v>
      </c>
      <c r="H128" t="s">
        <v>306</v>
      </c>
      <c r="I128">
        <f>I126*J128</f>
        <v>742</v>
      </c>
      <c r="J128">
        <v>100</v>
      </c>
      <c r="O128">
        <f t="shared" ref="O128:O153" si="132">ROUND(CP128,2)</f>
        <v>162156.68</v>
      </c>
      <c r="P128">
        <f t="shared" ref="P128:P153" si="133">ROUND(CQ128*I128,2)</f>
        <v>162156.68</v>
      </c>
      <c r="Q128">
        <f t="shared" ref="Q128:Q153" si="134">ROUND(CR128*I128,2)</f>
        <v>0</v>
      </c>
      <c r="R128">
        <f t="shared" ref="R128:R153" si="135">ROUND(CS128*I128,2)</f>
        <v>0</v>
      </c>
      <c r="S128">
        <f t="shared" ref="S128:S153" si="136">ROUND(CT128*I128,2)</f>
        <v>0</v>
      </c>
      <c r="T128">
        <f t="shared" ref="T128:T153" si="137">ROUND(CU128*I128,2)</f>
        <v>0</v>
      </c>
      <c r="U128">
        <f t="shared" ref="U128:U153" si="138">CV128*I128</f>
        <v>0</v>
      </c>
      <c r="V128">
        <f t="shared" ref="V128:V153" si="139">CW128*I128</f>
        <v>0</v>
      </c>
      <c r="W128">
        <f t="shared" ref="W128:W153" si="140">ROUND(CX128*I128,2)</f>
        <v>29.68</v>
      </c>
      <c r="X128">
        <f t="shared" ref="X128:X153" si="141">ROUND(CY128,2)</f>
        <v>0</v>
      </c>
      <c r="Y128">
        <f t="shared" ref="Y128:Y153" si="142">ROUND(CZ128,2)</f>
        <v>0</v>
      </c>
      <c r="AA128">
        <v>22723180</v>
      </c>
      <c r="AB128">
        <f t="shared" ref="AB128:AB153" si="143">ROUND((AC128+AD128+AF128),6)</f>
        <v>218.54</v>
      </c>
      <c r="AC128">
        <f t="shared" ref="AC128:AC153" si="144">ROUND((ES128),6)</f>
        <v>218.54</v>
      </c>
      <c r="AD128">
        <f t="shared" ref="AD128:AD153" si="145">ROUND((((ET128)-(EU128))+AE128),6)</f>
        <v>0</v>
      </c>
      <c r="AE128">
        <f t="shared" ref="AE128:AE153" si="146">ROUND((EU128),6)</f>
        <v>0</v>
      </c>
      <c r="AF128">
        <f t="shared" ref="AF128:AF153" si="147">ROUND((EV128),6)</f>
        <v>0</v>
      </c>
      <c r="AG128">
        <f t="shared" ref="AG128:AG153" si="148">ROUND((AP128),6)</f>
        <v>0</v>
      </c>
      <c r="AH128">
        <f t="shared" ref="AH128:AH153" si="149">(EW128)</f>
        <v>0</v>
      </c>
      <c r="AI128">
        <f t="shared" ref="AI128:AI153" si="150">(EX128)</f>
        <v>0</v>
      </c>
      <c r="AJ128">
        <f t="shared" ref="AJ128:AJ153" si="151">ROUND((AS128),6)</f>
        <v>0.04</v>
      </c>
      <c r="AK128">
        <v>218.54</v>
      </c>
      <c r="AL128">
        <v>218.54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0.04</v>
      </c>
      <c r="AT128">
        <v>109</v>
      </c>
      <c r="AU128">
        <v>66</v>
      </c>
      <c r="AV128">
        <v>1</v>
      </c>
      <c r="AW128">
        <v>1</v>
      </c>
      <c r="AZ128">
        <v>1</v>
      </c>
      <c r="BA128">
        <v>1</v>
      </c>
      <c r="BB128">
        <v>1</v>
      </c>
      <c r="BC128">
        <v>1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342</v>
      </c>
      <c r="BM128">
        <v>20001</v>
      </c>
      <c r="BN128">
        <v>0</v>
      </c>
      <c r="BO128" t="s">
        <v>3</v>
      </c>
      <c r="BP128">
        <v>0</v>
      </c>
      <c r="BQ128">
        <v>2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128</v>
      </c>
      <c r="CA128">
        <v>83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ref="CP128:CP153" si="152">(P128+Q128+S128)</f>
        <v>162156.68</v>
      </c>
      <c r="CQ128">
        <f t="shared" ref="CQ128:CQ153" si="153">(AC128)*BC128</f>
        <v>218.54</v>
      </c>
      <c r="CR128">
        <f t="shared" ref="CR128:CR153" si="154">(AD128)*BB128</f>
        <v>0</v>
      </c>
      <c r="CS128">
        <f t="shared" ref="CS128:CS153" si="155">(AE128)*BS128</f>
        <v>0</v>
      </c>
      <c r="CT128">
        <f t="shared" ref="CT128:CT153" si="156">(AF128)*BA128</f>
        <v>0</v>
      </c>
      <c r="CU128">
        <f t="shared" ref="CU128:CU153" si="157">AG128</f>
        <v>0</v>
      </c>
      <c r="CV128">
        <f t="shared" ref="CV128:CV153" si="158">AH128</f>
        <v>0</v>
      </c>
      <c r="CW128">
        <f t="shared" ref="CW128:CW153" si="159">AI128</f>
        <v>0</v>
      </c>
      <c r="CX128">
        <f t="shared" ref="CX128:CX153" si="160">AJ128</f>
        <v>0.04</v>
      </c>
      <c r="CY128">
        <f t="shared" si="130"/>
        <v>0</v>
      </c>
      <c r="CZ128">
        <f t="shared" si="131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1005</v>
      </c>
      <c r="DV128" t="s">
        <v>306</v>
      </c>
      <c r="DW128" t="s">
        <v>306</v>
      </c>
      <c r="DX128">
        <v>1</v>
      </c>
      <c r="EE128">
        <v>20678687</v>
      </c>
      <c r="EF128">
        <v>2</v>
      </c>
      <c r="EG128" t="s">
        <v>20</v>
      </c>
      <c r="EH128">
        <v>0</v>
      </c>
      <c r="EI128" t="s">
        <v>3</v>
      </c>
      <c r="EJ128">
        <v>1</v>
      </c>
      <c r="EK128">
        <v>20001</v>
      </c>
      <c r="EL128" t="s">
        <v>333</v>
      </c>
      <c r="EM128" t="s">
        <v>334</v>
      </c>
      <c r="EO128" t="s">
        <v>3</v>
      </c>
      <c r="EQ128">
        <v>0</v>
      </c>
      <c r="ER128">
        <v>218.54</v>
      </c>
      <c r="ES128">
        <v>218.54</v>
      </c>
      <c r="ET128">
        <v>0</v>
      </c>
      <c r="EU128">
        <v>0</v>
      </c>
      <c r="EV128">
        <v>0</v>
      </c>
      <c r="EW128">
        <v>0</v>
      </c>
      <c r="EX128">
        <v>0</v>
      </c>
      <c r="EZ128">
        <v>0</v>
      </c>
      <c r="FQ128">
        <v>0</v>
      </c>
      <c r="FR128">
        <f t="shared" ref="FR128:FR153" si="161">ROUND(IF(AND(BH128=3,BI128=3),P128,0),2)</f>
        <v>0</v>
      </c>
      <c r="FS128">
        <v>0</v>
      </c>
      <c r="FV128" t="s">
        <v>23</v>
      </c>
      <c r="FW128" t="s">
        <v>24</v>
      </c>
      <c r="FX128">
        <v>128</v>
      </c>
      <c r="FY128">
        <v>83</v>
      </c>
      <c r="GA128" t="s">
        <v>3</v>
      </c>
      <c r="GG128">
        <v>2</v>
      </c>
      <c r="GH128">
        <v>1</v>
      </c>
      <c r="GI128">
        <v>-2</v>
      </c>
      <c r="GJ128">
        <v>0</v>
      </c>
      <c r="GK128">
        <f>ROUND(R128*(R12)/100,2)</f>
        <v>0</v>
      </c>
      <c r="GL128">
        <f t="shared" ref="GL128:GL153" si="162">ROUND(IF(AND(BH128=3,BI128=3,FS128&lt;&gt;0),P128,0),2)</f>
        <v>0</v>
      </c>
      <c r="GM128">
        <f t="shared" ref="GM128:GM153" si="163">O128+X128+Y128</f>
        <v>162156.68</v>
      </c>
      <c r="GN128">
        <f t="shared" ref="GN128:GN153" si="164">ROUND(IF(OR(BI128=0,BI128=1),O128+X128+Y128,0),2)</f>
        <v>162156.68</v>
      </c>
      <c r="GO128">
        <f t="shared" ref="GO128:GO153" si="165">ROUND(IF(BI128=2,O128+X128+Y128,0),2)</f>
        <v>0</v>
      </c>
      <c r="GP128">
        <f t="shared" ref="GP128:GP153" si="166">ROUND(IF(BI128=4,O128+X128+Y128,0),2)</f>
        <v>0</v>
      </c>
      <c r="GR128">
        <v>0</v>
      </c>
    </row>
    <row r="129" spans="1:200">
      <c r="A129">
        <v>17</v>
      </c>
      <c r="B129">
        <v>1</v>
      </c>
      <c r="C129">
        <f>ROW(SmtRes!A335)</f>
        <v>335</v>
      </c>
      <c r="D129">
        <f>ROW(EtalonRes!A316)</f>
        <v>316</v>
      </c>
      <c r="E129" t="s">
        <v>343</v>
      </c>
      <c r="F129" t="s">
        <v>344</v>
      </c>
      <c r="G129" t="s">
        <v>345</v>
      </c>
      <c r="H129" t="s">
        <v>346</v>
      </c>
      <c r="I129">
        <v>62</v>
      </c>
      <c r="J129">
        <v>0</v>
      </c>
      <c r="O129">
        <f t="shared" si="132"/>
        <v>1212.72</v>
      </c>
      <c r="P129">
        <f t="shared" si="133"/>
        <v>253.58</v>
      </c>
      <c r="Q129">
        <f t="shared" si="134"/>
        <v>146.94</v>
      </c>
      <c r="R129">
        <f t="shared" si="135"/>
        <v>0</v>
      </c>
      <c r="S129">
        <f t="shared" si="136"/>
        <v>812.2</v>
      </c>
      <c r="T129">
        <f t="shared" si="137"/>
        <v>0</v>
      </c>
      <c r="U129">
        <f t="shared" si="138"/>
        <v>90.52</v>
      </c>
      <c r="V129">
        <f t="shared" si="139"/>
        <v>0</v>
      </c>
      <c r="W129">
        <f t="shared" si="140"/>
        <v>0</v>
      </c>
      <c r="X129">
        <f t="shared" si="141"/>
        <v>885.3</v>
      </c>
      <c r="Y129">
        <f t="shared" si="142"/>
        <v>536.04999999999995</v>
      </c>
      <c r="AA129">
        <v>22723180</v>
      </c>
      <c r="AB129">
        <f t="shared" si="143"/>
        <v>19.559999999999999</v>
      </c>
      <c r="AC129">
        <f t="shared" si="144"/>
        <v>4.09</v>
      </c>
      <c r="AD129">
        <f t="shared" si="145"/>
        <v>2.37</v>
      </c>
      <c r="AE129">
        <f t="shared" si="146"/>
        <v>0</v>
      </c>
      <c r="AF129">
        <f t="shared" si="147"/>
        <v>13.1</v>
      </c>
      <c r="AG129">
        <f t="shared" si="148"/>
        <v>0</v>
      </c>
      <c r="AH129">
        <f t="shared" si="149"/>
        <v>1.46</v>
      </c>
      <c r="AI129">
        <f t="shared" si="150"/>
        <v>0</v>
      </c>
      <c r="AJ129">
        <f t="shared" si="151"/>
        <v>0</v>
      </c>
      <c r="AK129">
        <v>19.559999999999999</v>
      </c>
      <c r="AL129">
        <v>4.09</v>
      </c>
      <c r="AM129">
        <v>2.37</v>
      </c>
      <c r="AN129">
        <v>0</v>
      </c>
      <c r="AO129">
        <v>13.1</v>
      </c>
      <c r="AP129">
        <v>0</v>
      </c>
      <c r="AQ129">
        <v>1.46</v>
      </c>
      <c r="AR129">
        <v>0</v>
      </c>
      <c r="AS129">
        <v>0</v>
      </c>
      <c r="AT129">
        <v>109</v>
      </c>
      <c r="AU129">
        <v>66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1</v>
      </c>
      <c r="BJ129" t="s">
        <v>347</v>
      </c>
      <c r="BM129">
        <v>20001</v>
      </c>
      <c r="BN129">
        <v>0</v>
      </c>
      <c r="BO129" t="s">
        <v>3</v>
      </c>
      <c r="BP129">
        <v>0</v>
      </c>
      <c r="BQ129">
        <v>2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128</v>
      </c>
      <c r="CA129">
        <v>83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52"/>
        <v>1212.72</v>
      </c>
      <c r="CQ129">
        <f t="shared" si="153"/>
        <v>4.09</v>
      </c>
      <c r="CR129">
        <f t="shared" si="154"/>
        <v>2.37</v>
      </c>
      <c r="CS129">
        <f t="shared" si="155"/>
        <v>0</v>
      </c>
      <c r="CT129">
        <f t="shared" si="156"/>
        <v>13.1</v>
      </c>
      <c r="CU129">
        <f t="shared" si="157"/>
        <v>0</v>
      </c>
      <c r="CV129">
        <f t="shared" si="158"/>
        <v>1.46</v>
      </c>
      <c r="CW129">
        <f t="shared" si="159"/>
        <v>0</v>
      </c>
      <c r="CX129">
        <f t="shared" si="160"/>
        <v>0</v>
      </c>
      <c r="CY129">
        <f t="shared" si="130"/>
        <v>885.298</v>
      </c>
      <c r="CZ129">
        <f t="shared" si="131"/>
        <v>536.05200000000002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1013</v>
      </c>
      <c r="DV129" t="s">
        <v>346</v>
      </c>
      <c r="DW129" t="s">
        <v>346</v>
      </c>
      <c r="DX129">
        <v>1</v>
      </c>
      <c r="EE129">
        <v>20678687</v>
      </c>
      <c r="EF129">
        <v>2</v>
      </c>
      <c r="EG129" t="s">
        <v>20</v>
      </c>
      <c r="EH129">
        <v>0</v>
      </c>
      <c r="EI129" t="s">
        <v>3</v>
      </c>
      <c r="EJ129">
        <v>1</v>
      </c>
      <c r="EK129">
        <v>20001</v>
      </c>
      <c r="EL129" t="s">
        <v>333</v>
      </c>
      <c r="EM129" t="s">
        <v>334</v>
      </c>
      <c r="EO129" t="s">
        <v>3</v>
      </c>
      <c r="EQ129">
        <v>0</v>
      </c>
      <c r="ER129">
        <v>19.559999999999999</v>
      </c>
      <c r="ES129">
        <v>4.09</v>
      </c>
      <c r="ET129">
        <v>2.37</v>
      </c>
      <c r="EU129">
        <v>0</v>
      </c>
      <c r="EV129">
        <v>13.1</v>
      </c>
      <c r="EW129">
        <v>1.46</v>
      </c>
      <c r="EX129">
        <v>0</v>
      </c>
      <c r="EY129">
        <v>0</v>
      </c>
      <c r="EZ129">
        <v>0</v>
      </c>
      <c r="FQ129">
        <v>0</v>
      </c>
      <c r="FR129">
        <f t="shared" si="161"/>
        <v>0</v>
      </c>
      <c r="FS129">
        <v>0</v>
      </c>
      <c r="FV129" t="s">
        <v>23</v>
      </c>
      <c r="FW129" t="s">
        <v>24</v>
      </c>
      <c r="FX129">
        <v>128</v>
      </c>
      <c r="FY129">
        <v>83</v>
      </c>
      <c r="GA129" t="s">
        <v>3</v>
      </c>
      <c r="GG129">
        <v>2</v>
      </c>
      <c r="GH129">
        <v>1</v>
      </c>
      <c r="GI129">
        <v>-2</v>
      </c>
      <c r="GJ129">
        <v>0</v>
      </c>
      <c r="GK129">
        <f>ROUND(R129*(R12)/100,2)</f>
        <v>0</v>
      </c>
      <c r="GL129">
        <f t="shared" si="162"/>
        <v>0</v>
      </c>
      <c r="GM129">
        <f t="shared" si="163"/>
        <v>2634.0699999999997</v>
      </c>
      <c r="GN129">
        <f t="shared" si="164"/>
        <v>2634.07</v>
      </c>
      <c r="GO129">
        <f t="shared" si="165"/>
        <v>0</v>
      </c>
      <c r="GP129">
        <f t="shared" si="166"/>
        <v>0</v>
      </c>
      <c r="GR129">
        <v>0</v>
      </c>
    </row>
    <row r="130" spans="1:200">
      <c r="A130">
        <v>18</v>
      </c>
      <c r="B130">
        <v>1</v>
      </c>
      <c r="C130">
        <v>334</v>
      </c>
      <c r="E130" t="s">
        <v>348</v>
      </c>
      <c r="F130" t="s">
        <v>349</v>
      </c>
      <c r="G130" t="s">
        <v>1309</v>
      </c>
      <c r="H130" t="s">
        <v>28</v>
      </c>
      <c r="I130">
        <f>I129*J130</f>
        <v>62</v>
      </c>
      <c r="J130">
        <v>1</v>
      </c>
      <c r="O130">
        <f t="shared" si="132"/>
        <v>98034.4</v>
      </c>
      <c r="P130">
        <f t="shared" si="133"/>
        <v>98034.4</v>
      </c>
      <c r="Q130">
        <f t="shared" si="134"/>
        <v>0</v>
      </c>
      <c r="R130">
        <f t="shared" si="135"/>
        <v>0</v>
      </c>
      <c r="S130">
        <f t="shared" si="136"/>
        <v>0</v>
      </c>
      <c r="T130">
        <f t="shared" si="137"/>
        <v>0</v>
      </c>
      <c r="U130">
        <f t="shared" si="138"/>
        <v>0</v>
      </c>
      <c r="V130">
        <f t="shared" si="139"/>
        <v>0</v>
      </c>
      <c r="W130">
        <f t="shared" si="140"/>
        <v>19.22</v>
      </c>
      <c r="X130">
        <f t="shared" si="141"/>
        <v>0</v>
      </c>
      <c r="Y130">
        <f t="shared" si="142"/>
        <v>0</v>
      </c>
      <c r="AA130">
        <v>22723180</v>
      </c>
      <c r="AB130">
        <f t="shared" si="143"/>
        <v>1581.2</v>
      </c>
      <c r="AC130">
        <f t="shared" si="144"/>
        <v>1581.2</v>
      </c>
      <c r="AD130">
        <f t="shared" si="145"/>
        <v>0</v>
      </c>
      <c r="AE130">
        <f t="shared" si="146"/>
        <v>0</v>
      </c>
      <c r="AF130">
        <f t="shared" si="147"/>
        <v>0</v>
      </c>
      <c r="AG130">
        <f t="shared" si="148"/>
        <v>0</v>
      </c>
      <c r="AH130">
        <f t="shared" si="149"/>
        <v>0</v>
      </c>
      <c r="AI130">
        <f t="shared" si="150"/>
        <v>0</v>
      </c>
      <c r="AJ130">
        <f t="shared" si="151"/>
        <v>0.31</v>
      </c>
      <c r="AK130">
        <v>1581.2</v>
      </c>
      <c r="AL130">
        <v>1581.2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0.31</v>
      </c>
      <c r="AT130">
        <v>109</v>
      </c>
      <c r="AU130">
        <v>66</v>
      </c>
      <c r="AV130">
        <v>1</v>
      </c>
      <c r="AW130">
        <v>1</v>
      </c>
      <c r="AZ130">
        <v>1</v>
      </c>
      <c r="BA130">
        <v>1</v>
      </c>
      <c r="BB130">
        <v>1</v>
      </c>
      <c r="BC130">
        <v>1</v>
      </c>
      <c r="BD130" t="s">
        <v>3</v>
      </c>
      <c r="BE130" t="s">
        <v>3</v>
      </c>
      <c r="BF130" t="s">
        <v>3</v>
      </c>
      <c r="BG130" t="s">
        <v>3</v>
      </c>
      <c r="BH130">
        <v>3</v>
      </c>
      <c r="BI130">
        <v>1</v>
      </c>
      <c r="BJ130" t="s">
        <v>351</v>
      </c>
      <c r="BM130">
        <v>20001</v>
      </c>
      <c r="BN130">
        <v>0</v>
      </c>
      <c r="BO130" t="s">
        <v>3</v>
      </c>
      <c r="BP130">
        <v>0</v>
      </c>
      <c r="BQ130">
        <v>2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128</v>
      </c>
      <c r="CA130">
        <v>83</v>
      </c>
      <c r="CF130">
        <v>0</v>
      </c>
      <c r="CG130">
        <v>0</v>
      </c>
      <c r="CM130">
        <v>0</v>
      </c>
      <c r="CN130" t="s">
        <v>3</v>
      </c>
      <c r="CO130">
        <v>0</v>
      </c>
      <c r="CP130">
        <f t="shared" si="152"/>
        <v>98034.4</v>
      </c>
      <c r="CQ130">
        <f t="shared" si="153"/>
        <v>1581.2</v>
      </c>
      <c r="CR130">
        <f t="shared" si="154"/>
        <v>0</v>
      </c>
      <c r="CS130">
        <f t="shared" si="155"/>
        <v>0</v>
      </c>
      <c r="CT130">
        <f t="shared" si="156"/>
        <v>0</v>
      </c>
      <c r="CU130">
        <f t="shared" si="157"/>
        <v>0</v>
      </c>
      <c r="CV130">
        <f t="shared" si="158"/>
        <v>0</v>
      </c>
      <c r="CW130">
        <f t="shared" si="159"/>
        <v>0</v>
      </c>
      <c r="CX130">
        <f t="shared" si="160"/>
        <v>0.31</v>
      </c>
      <c r="CY130">
        <f t="shared" si="130"/>
        <v>0</v>
      </c>
      <c r="CZ130">
        <f t="shared" si="131"/>
        <v>0</v>
      </c>
      <c r="DC130" t="s">
        <v>3</v>
      </c>
      <c r="DD130" t="s">
        <v>3</v>
      </c>
      <c r="DE130" t="s">
        <v>3</v>
      </c>
      <c r="DF130" t="s">
        <v>3</v>
      </c>
      <c r="DG130" t="s">
        <v>3</v>
      </c>
      <c r="DH130" t="s">
        <v>3</v>
      </c>
      <c r="DI130" t="s">
        <v>3</v>
      </c>
      <c r="DJ130" t="s">
        <v>3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1010</v>
      </c>
      <c r="DV130" t="s">
        <v>28</v>
      </c>
      <c r="DW130" t="s">
        <v>28</v>
      </c>
      <c r="DX130">
        <v>1</v>
      </c>
      <c r="EE130">
        <v>20678687</v>
      </c>
      <c r="EF130">
        <v>2</v>
      </c>
      <c r="EG130" t="s">
        <v>20</v>
      </c>
      <c r="EH130">
        <v>0</v>
      </c>
      <c r="EI130" t="s">
        <v>3</v>
      </c>
      <c r="EJ130">
        <v>1</v>
      </c>
      <c r="EK130">
        <v>20001</v>
      </c>
      <c r="EL130" t="s">
        <v>333</v>
      </c>
      <c r="EM130" t="s">
        <v>334</v>
      </c>
      <c r="EO130" t="s">
        <v>3</v>
      </c>
      <c r="EQ130">
        <v>0</v>
      </c>
      <c r="ER130">
        <v>1581.2</v>
      </c>
      <c r="ES130">
        <v>1581.2</v>
      </c>
      <c r="ET130">
        <v>0</v>
      </c>
      <c r="EU130">
        <v>0</v>
      </c>
      <c r="EV130">
        <v>0</v>
      </c>
      <c r="EW130">
        <v>0</v>
      </c>
      <c r="EX130">
        <v>0</v>
      </c>
      <c r="EZ130">
        <v>0</v>
      </c>
      <c r="FQ130">
        <v>0</v>
      </c>
      <c r="FR130">
        <f t="shared" si="161"/>
        <v>0</v>
      </c>
      <c r="FS130">
        <v>0</v>
      </c>
      <c r="FV130" t="s">
        <v>23</v>
      </c>
      <c r="FW130" t="s">
        <v>24</v>
      </c>
      <c r="FX130">
        <v>128</v>
      </c>
      <c r="FY130">
        <v>83</v>
      </c>
      <c r="GA130" t="s">
        <v>3</v>
      </c>
      <c r="GG130">
        <v>2</v>
      </c>
      <c r="GH130">
        <v>1</v>
      </c>
      <c r="GI130">
        <v>-2</v>
      </c>
      <c r="GJ130">
        <v>0</v>
      </c>
      <c r="GK130">
        <f>ROUND(R130*(R12)/100,2)</f>
        <v>0</v>
      </c>
      <c r="GL130">
        <f t="shared" si="162"/>
        <v>0</v>
      </c>
      <c r="GM130">
        <f t="shared" si="163"/>
        <v>98034.4</v>
      </c>
      <c r="GN130">
        <f t="shared" si="164"/>
        <v>98034.4</v>
      </c>
      <c r="GO130">
        <f t="shared" si="165"/>
        <v>0</v>
      </c>
      <c r="GP130">
        <f t="shared" si="166"/>
        <v>0</v>
      </c>
      <c r="GR130">
        <v>0</v>
      </c>
    </row>
    <row r="131" spans="1:200">
      <c r="A131">
        <v>17</v>
      </c>
      <c r="B131">
        <v>1</v>
      </c>
      <c r="C131">
        <f>ROW(SmtRes!A352)</f>
        <v>352</v>
      </c>
      <c r="D131">
        <f>ROW(EtalonRes!A328)</f>
        <v>328</v>
      </c>
      <c r="E131" t="s">
        <v>352</v>
      </c>
      <c r="F131" t="s">
        <v>353</v>
      </c>
      <c r="G131" t="s">
        <v>354</v>
      </c>
      <c r="H131" t="s">
        <v>355</v>
      </c>
      <c r="I131">
        <v>9.1</v>
      </c>
      <c r="J131">
        <v>0</v>
      </c>
      <c r="O131">
        <f t="shared" si="132"/>
        <v>1205.1199999999999</v>
      </c>
      <c r="P131">
        <f t="shared" si="133"/>
        <v>55.15</v>
      </c>
      <c r="Q131">
        <f t="shared" si="134"/>
        <v>195.74</v>
      </c>
      <c r="R131">
        <f t="shared" si="135"/>
        <v>1.27</v>
      </c>
      <c r="S131">
        <f t="shared" si="136"/>
        <v>954.23</v>
      </c>
      <c r="T131">
        <f t="shared" si="137"/>
        <v>0</v>
      </c>
      <c r="U131">
        <f t="shared" si="138"/>
        <v>99.19</v>
      </c>
      <c r="V131">
        <f t="shared" si="139"/>
        <v>9.0999999999999998E-2</v>
      </c>
      <c r="W131">
        <f t="shared" si="140"/>
        <v>0</v>
      </c>
      <c r="X131">
        <f t="shared" si="141"/>
        <v>649.74</v>
      </c>
      <c r="Y131">
        <f t="shared" si="142"/>
        <v>458.64</v>
      </c>
      <c r="AA131">
        <v>22723180</v>
      </c>
      <c r="AB131">
        <f t="shared" si="143"/>
        <v>132.43</v>
      </c>
      <c r="AC131">
        <f t="shared" si="144"/>
        <v>6.06</v>
      </c>
      <c r="AD131">
        <f t="shared" si="145"/>
        <v>21.51</v>
      </c>
      <c r="AE131">
        <f t="shared" si="146"/>
        <v>0.14000000000000001</v>
      </c>
      <c r="AF131">
        <f t="shared" si="147"/>
        <v>104.86</v>
      </c>
      <c r="AG131">
        <f t="shared" si="148"/>
        <v>0</v>
      </c>
      <c r="AH131">
        <f t="shared" si="149"/>
        <v>10.9</v>
      </c>
      <c r="AI131">
        <f t="shared" si="150"/>
        <v>0.01</v>
      </c>
      <c r="AJ131">
        <f t="shared" si="151"/>
        <v>0</v>
      </c>
      <c r="AK131">
        <v>132.43</v>
      </c>
      <c r="AL131">
        <v>6.06</v>
      </c>
      <c r="AM131">
        <v>21.51</v>
      </c>
      <c r="AN131">
        <v>0.14000000000000001</v>
      </c>
      <c r="AO131">
        <v>104.86</v>
      </c>
      <c r="AP131">
        <v>0</v>
      </c>
      <c r="AQ131">
        <v>10.9</v>
      </c>
      <c r="AR131">
        <v>0.01</v>
      </c>
      <c r="AS131">
        <v>0</v>
      </c>
      <c r="AT131">
        <v>68</v>
      </c>
      <c r="AU131">
        <v>48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3</v>
      </c>
      <c r="BE131" t="s">
        <v>3</v>
      </c>
      <c r="BF131" t="s">
        <v>3</v>
      </c>
      <c r="BG131" t="s">
        <v>3</v>
      </c>
      <c r="BH131">
        <v>0</v>
      </c>
      <c r="BI131">
        <v>2</v>
      </c>
      <c r="BJ131" t="s">
        <v>356</v>
      </c>
      <c r="BM131">
        <v>112001</v>
      </c>
      <c r="BN131">
        <v>0</v>
      </c>
      <c r="BO131" t="s">
        <v>3</v>
      </c>
      <c r="BP131">
        <v>0</v>
      </c>
      <c r="BQ131">
        <v>3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80</v>
      </c>
      <c r="CA131">
        <v>60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52"/>
        <v>1205.1200000000001</v>
      </c>
      <c r="CQ131">
        <f t="shared" si="153"/>
        <v>6.06</v>
      </c>
      <c r="CR131">
        <f t="shared" si="154"/>
        <v>21.51</v>
      </c>
      <c r="CS131">
        <f t="shared" si="155"/>
        <v>0.14000000000000001</v>
      </c>
      <c r="CT131">
        <f t="shared" si="156"/>
        <v>104.86</v>
      </c>
      <c r="CU131">
        <f t="shared" si="157"/>
        <v>0</v>
      </c>
      <c r="CV131">
        <f t="shared" si="158"/>
        <v>10.9</v>
      </c>
      <c r="CW131">
        <f t="shared" si="159"/>
        <v>0.01</v>
      </c>
      <c r="CX131">
        <f t="shared" si="160"/>
        <v>0</v>
      </c>
      <c r="CY131">
        <f t="shared" ref="CY131:CY151" si="167">(((S131+R131)*AT131)/100)</f>
        <v>649.74</v>
      </c>
      <c r="CZ131">
        <f t="shared" ref="CZ131:CZ151" si="168">(((S131+R131)*AU131)/100)</f>
        <v>458.64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355</v>
      </c>
      <c r="DW131" t="s">
        <v>355</v>
      </c>
      <c r="DX131">
        <v>10</v>
      </c>
      <c r="EE131">
        <v>20678545</v>
      </c>
      <c r="EF131">
        <v>3</v>
      </c>
      <c r="EG131" t="s">
        <v>111</v>
      </c>
      <c r="EH131">
        <v>0</v>
      </c>
      <c r="EI131" t="s">
        <v>3</v>
      </c>
      <c r="EJ131">
        <v>2</v>
      </c>
      <c r="EK131">
        <v>112001</v>
      </c>
      <c r="EL131" t="s">
        <v>112</v>
      </c>
      <c r="EM131" t="s">
        <v>113</v>
      </c>
      <c r="EO131" t="s">
        <v>3</v>
      </c>
      <c r="EQ131">
        <v>0</v>
      </c>
      <c r="ER131">
        <v>132.43</v>
      </c>
      <c r="ES131">
        <v>6.06</v>
      </c>
      <c r="ET131">
        <v>21.51</v>
      </c>
      <c r="EU131">
        <v>0.14000000000000001</v>
      </c>
      <c r="EV131">
        <v>104.86</v>
      </c>
      <c r="EW131">
        <v>10.9</v>
      </c>
      <c r="EX131">
        <v>0.01</v>
      </c>
      <c r="EY131">
        <v>0</v>
      </c>
      <c r="EZ131">
        <v>0</v>
      </c>
      <c r="FQ131">
        <v>0</v>
      </c>
      <c r="FR131">
        <f t="shared" si="161"/>
        <v>0</v>
      </c>
      <c r="FS131">
        <v>0</v>
      </c>
      <c r="FV131" t="s">
        <v>23</v>
      </c>
      <c r="FW131" t="s">
        <v>24</v>
      </c>
      <c r="FX131">
        <v>80</v>
      </c>
      <c r="FY131">
        <v>60</v>
      </c>
      <c r="GA131" t="s">
        <v>3</v>
      </c>
      <c r="GG131">
        <v>2</v>
      </c>
      <c r="GH131">
        <v>1</v>
      </c>
      <c r="GI131">
        <v>-2</v>
      </c>
      <c r="GJ131">
        <v>0</v>
      </c>
      <c r="GK131">
        <f>ROUND(R131*(R12)/100,2)</f>
        <v>0</v>
      </c>
      <c r="GL131">
        <f t="shared" si="162"/>
        <v>0</v>
      </c>
      <c r="GM131">
        <f t="shared" si="163"/>
        <v>2313.5</v>
      </c>
      <c r="GN131">
        <f t="shared" si="164"/>
        <v>0</v>
      </c>
      <c r="GO131">
        <f t="shared" si="165"/>
        <v>2313.5</v>
      </c>
      <c r="GP131">
        <f t="shared" si="166"/>
        <v>0</v>
      </c>
      <c r="GR131">
        <v>0</v>
      </c>
    </row>
    <row r="132" spans="1:200">
      <c r="A132">
        <v>18</v>
      </c>
      <c r="B132">
        <v>1</v>
      </c>
      <c r="C132">
        <v>345</v>
      </c>
      <c r="E132" t="s">
        <v>357</v>
      </c>
      <c r="F132" t="s">
        <v>358</v>
      </c>
      <c r="G132" t="s">
        <v>359</v>
      </c>
      <c r="H132" t="s">
        <v>117</v>
      </c>
      <c r="I132">
        <f>I131*J132</f>
        <v>17</v>
      </c>
      <c r="J132">
        <v>1.8681318681318682</v>
      </c>
      <c r="O132">
        <f t="shared" si="132"/>
        <v>315.35000000000002</v>
      </c>
      <c r="P132">
        <f t="shared" si="133"/>
        <v>315.35000000000002</v>
      </c>
      <c r="Q132">
        <f t="shared" si="134"/>
        <v>0</v>
      </c>
      <c r="R132">
        <f t="shared" si="135"/>
        <v>0</v>
      </c>
      <c r="S132">
        <f t="shared" si="136"/>
        <v>0</v>
      </c>
      <c r="T132">
        <f t="shared" si="137"/>
        <v>0</v>
      </c>
      <c r="U132">
        <f t="shared" si="138"/>
        <v>0</v>
      </c>
      <c r="V132">
        <f t="shared" si="139"/>
        <v>0</v>
      </c>
      <c r="W132">
        <f t="shared" si="140"/>
        <v>0.68</v>
      </c>
      <c r="X132">
        <f t="shared" si="141"/>
        <v>0</v>
      </c>
      <c r="Y132">
        <f t="shared" si="142"/>
        <v>0</v>
      </c>
      <c r="AA132">
        <v>22723180</v>
      </c>
      <c r="AB132">
        <f t="shared" si="143"/>
        <v>18.55</v>
      </c>
      <c r="AC132">
        <f t="shared" si="144"/>
        <v>18.55</v>
      </c>
      <c r="AD132">
        <f t="shared" si="145"/>
        <v>0</v>
      </c>
      <c r="AE132">
        <f t="shared" si="146"/>
        <v>0</v>
      </c>
      <c r="AF132">
        <f t="shared" si="147"/>
        <v>0</v>
      </c>
      <c r="AG132">
        <f t="shared" si="148"/>
        <v>0</v>
      </c>
      <c r="AH132">
        <f t="shared" si="149"/>
        <v>0</v>
      </c>
      <c r="AI132">
        <f t="shared" si="150"/>
        <v>0</v>
      </c>
      <c r="AJ132">
        <f t="shared" si="151"/>
        <v>0.04</v>
      </c>
      <c r="AK132">
        <v>18.55</v>
      </c>
      <c r="AL132">
        <v>18.55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0.04</v>
      </c>
      <c r="AT132">
        <v>68</v>
      </c>
      <c r="AU132">
        <v>48</v>
      </c>
      <c r="AV132">
        <v>1</v>
      </c>
      <c r="AW132">
        <v>1</v>
      </c>
      <c r="AZ132">
        <v>1</v>
      </c>
      <c r="BA132">
        <v>1</v>
      </c>
      <c r="BB132">
        <v>1</v>
      </c>
      <c r="BC132">
        <v>1</v>
      </c>
      <c r="BD132" t="s">
        <v>3</v>
      </c>
      <c r="BE132" t="s">
        <v>3</v>
      </c>
      <c r="BF132" t="s">
        <v>3</v>
      </c>
      <c r="BG132" t="s">
        <v>3</v>
      </c>
      <c r="BH132">
        <v>3</v>
      </c>
      <c r="BI132">
        <v>2</v>
      </c>
      <c r="BJ132" t="s">
        <v>360</v>
      </c>
      <c r="BM132">
        <v>112001</v>
      </c>
      <c r="BN132">
        <v>0</v>
      </c>
      <c r="BO132" t="s">
        <v>3</v>
      </c>
      <c r="BP132">
        <v>0</v>
      </c>
      <c r="BQ132">
        <v>3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80</v>
      </c>
      <c r="CA132">
        <v>60</v>
      </c>
      <c r="CF132">
        <v>0</v>
      </c>
      <c r="CG132">
        <v>0</v>
      </c>
      <c r="CM132">
        <v>0</v>
      </c>
      <c r="CN132" t="s">
        <v>3</v>
      </c>
      <c r="CO132">
        <v>0</v>
      </c>
      <c r="CP132">
        <f t="shared" si="152"/>
        <v>315.35000000000002</v>
      </c>
      <c r="CQ132">
        <f t="shared" si="153"/>
        <v>18.55</v>
      </c>
      <c r="CR132">
        <f t="shared" si="154"/>
        <v>0</v>
      </c>
      <c r="CS132">
        <f t="shared" si="155"/>
        <v>0</v>
      </c>
      <c r="CT132">
        <f t="shared" si="156"/>
        <v>0</v>
      </c>
      <c r="CU132">
        <f t="shared" si="157"/>
        <v>0</v>
      </c>
      <c r="CV132">
        <f t="shared" si="158"/>
        <v>0</v>
      </c>
      <c r="CW132">
        <f t="shared" si="159"/>
        <v>0</v>
      </c>
      <c r="CX132">
        <f t="shared" si="160"/>
        <v>0.04</v>
      </c>
      <c r="CY132">
        <f t="shared" si="167"/>
        <v>0</v>
      </c>
      <c r="CZ132">
        <f t="shared" si="168"/>
        <v>0</v>
      </c>
      <c r="DC132" t="s">
        <v>3</v>
      </c>
      <c r="DD132" t="s">
        <v>3</v>
      </c>
      <c r="DE132" t="s">
        <v>3</v>
      </c>
      <c r="DF132" t="s">
        <v>3</v>
      </c>
      <c r="DG132" t="s">
        <v>3</v>
      </c>
      <c r="DH132" t="s">
        <v>3</v>
      </c>
      <c r="DI132" t="s">
        <v>3</v>
      </c>
      <c r="DJ132" t="s">
        <v>3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1003</v>
      </c>
      <c r="DV132" t="s">
        <v>117</v>
      </c>
      <c r="DW132" t="s">
        <v>117</v>
      </c>
      <c r="DX132">
        <v>1</v>
      </c>
      <c r="EE132">
        <v>20678545</v>
      </c>
      <c r="EF132">
        <v>3</v>
      </c>
      <c r="EG132" t="s">
        <v>111</v>
      </c>
      <c r="EH132">
        <v>0</v>
      </c>
      <c r="EI132" t="s">
        <v>3</v>
      </c>
      <c r="EJ132">
        <v>2</v>
      </c>
      <c r="EK132">
        <v>112001</v>
      </c>
      <c r="EL132" t="s">
        <v>112</v>
      </c>
      <c r="EM132" t="s">
        <v>113</v>
      </c>
      <c r="EO132" t="s">
        <v>3</v>
      </c>
      <c r="EQ132">
        <v>0</v>
      </c>
      <c r="ER132">
        <v>18.55</v>
      </c>
      <c r="ES132">
        <v>18.55</v>
      </c>
      <c r="ET132">
        <v>0</v>
      </c>
      <c r="EU132">
        <v>0</v>
      </c>
      <c r="EV132">
        <v>0</v>
      </c>
      <c r="EW132">
        <v>0</v>
      </c>
      <c r="EX132">
        <v>0</v>
      </c>
      <c r="EZ132">
        <v>0</v>
      </c>
      <c r="FQ132">
        <v>0</v>
      </c>
      <c r="FR132">
        <f t="shared" si="161"/>
        <v>0</v>
      </c>
      <c r="FS132">
        <v>0</v>
      </c>
      <c r="FV132" t="s">
        <v>23</v>
      </c>
      <c r="FW132" t="s">
        <v>24</v>
      </c>
      <c r="FX132">
        <v>80</v>
      </c>
      <c r="FY132">
        <v>60</v>
      </c>
      <c r="GA132" t="s">
        <v>3</v>
      </c>
      <c r="GG132">
        <v>2</v>
      </c>
      <c r="GH132">
        <v>1</v>
      </c>
      <c r="GI132">
        <v>-2</v>
      </c>
      <c r="GJ132">
        <v>0</v>
      </c>
      <c r="GK132">
        <f>ROUND(R132*(R12)/100,2)</f>
        <v>0</v>
      </c>
      <c r="GL132">
        <f t="shared" si="162"/>
        <v>0</v>
      </c>
      <c r="GM132">
        <f t="shared" si="163"/>
        <v>315.35000000000002</v>
      </c>
      <c r="GN132">
        <f t="shared" si="164"/>
        <v>0</v>
      </c>
      <c r="GO132">
        <f t="shared" si="165"/>
        <v>315.35000000000002</v>
      </c>
      <c r="GP132">
        <f t="shared" si="166"/>
        <v>0</v>
      </c>
      <c r="GR132">
        <v>0</v>
      </c>
    </row>
    <row r="133" spans="1:200">
      <c r="A133">
        <v>18</v>
      </c>
      <c r="B133">
        <v>1</v>
      </c>
      <c r="C133">
        <v>346</v>
      </c>
      <c r="E133" t="s">
        <v>361</v>
      </c>
      <c r="F133" t="s">
        <v>362</v>
      </c>
      <c r="G133" t="s">
        <v>363</v>
      </c>
      <c r="H133" t="s">
        <v>117</v>
      </c>
      <c r="I133">
        <f>I131*J133</f>
        <v>39</v>
      </c>
      <c r="J133">
        <v>4.2857142857142856</v>
      </c>
      <c r="O133">
        <f t="shared" si="132"/>
        <v>973.44</v>
      </c>
      <c r="P133">
        <f t="shared" si="133"/>
        <v>973.44</v>
      </c>
      <c r="Q133">
        <f t="shared" si="134"/>
        <v>0</v>
      </c>
      <c r="R133">
        <f t="shared" si="135"/>
        <v>0</v>
      </c>
      <c r="S133">
        <f t="shared" si="136"/>
        <v>0</v>
      </c>
      <c r="T133">
        <f t="shared" si="137"/>
        <v>0</v>
      </c>
      <c r="U133">
        <f t="shared" si="138"/>
        <v>0</v>
      </c>
      <c r="V133">
        <f t="shared" si="139"/>
        <v>0</v>
      </c>
      <c r="W133">
        <f t="shared" si="140"/>
        <v>1.95</v>
      </c>
      <c r="X133">
        <f t="shared" si="141"/>
        <v>0</v>
      </c>
      <c r="Y133">
        <f t="shared" si="142"/>
        <v>0</v>
      </c>
      <c r="AA133">
        <v>22723180</v>
      </c>
      <c r="AB133">
        <f t="shared" si="143"/>
        <v>24.96</v>
      </c>
      <c r="AC133">
        <f t="shared" si="144"/>
        <v>24.96</v>
      </c>
      <c r="AD133">
        <f t="shared" si="145"/>
        <v>0</v>
      </c>
      <c r="AE133">
        <f t="shared" si="146"/>
        <v>0</v>
      </c>
      <c r="AF133">
        <f t="shared" si="147"/>
        <v>0</v>
      </c>
      <c r="AG133">
        <f t="shared" si="148"/>
        <v>0</v>
      </c>
      <c r="AH133">
        <f t="shared" si="149"/>
        <v>0</v>
      </c>
      <c r="AI133">
        <f t="shared" si="150"/>
        <v>0</v>
      </c>
      <c r="AJ133">
        <f t="shared" si="151"/>
        <v>0.05</v>
      </c>
      <c r="AK133">
        <v>24.96</v>
      </c>
      <c r="AL133">
        <v>24.96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0.05</v>
      </c>
      <c r="AT133">
        <v>68</v>
      </c>
      <c r="AU133">
        <v>48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2</v>
      </c>
      <c r="BJ133" t="s">
        <v>364</v>
      </c>
      <c r="BM133">
        <v>112001</v>
      </c>
      <c r="BN133">
        <v>0</v>
      </c>
      <c r="BO133" t="s">
        <v>3</v>
      </c>
      <c r="BP133">
        <v>0</v>
      </c>
      <c r="BQ133">
        <v>3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80</v>
      </c>
      <c r="CA133">
        <v>60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52"/>
        <v>973.44</v>
      </c>
      <c r="CQ133">
        <f t="shared" si="153"/>
        <v>24.96</v>
      </c>
      <c r="CR133">
        <f t="shared" si="154"/>
        <v>0</v>
      </c>
      <c r="CS133">
        <f t="shared" si="155"/>
        <v>0</v>
      </c>
      <c r="CT133">
        <f t="shared" si="156"/>
        <v>0</v>
      </c>
      <c r="CU133">
        <f t="shared" si="157"/>
        <v>0</v>
      </c>
      <c r="CV133">
        <f t="shared" si="158"/>
        <v>0</v>
      </c>
      <c r="CW133">
        <f t="shared" si="159"/>
        <v>0</v>
      </c>
      <c r="CX133">
        <f t="shared" si="160"/>
        <v>0.05</v>
      </c>
      <c r="CY133">
        <f t="shared" si="167"/>
        <v>0</v>
      </c>
      <c r="CZ133">
        <f t="shared" si="168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117</v>
      </c>
      <c r="DW133" t="s">
        <v>117</v>
      </c>
      <c r="DX133">
        <v>1</v>
      </c>
      <c r="EE133">
        <v>20678545</v>
      </c>
      <c r="EF133">
        <v>3</v>
      </c>
      <c r="EG133" t="s">
        <v>111</v>
      </c>
      <c r="EH133">
        <v>0</v>
      </c>
      <c r="EI133" t="s">
        <v>3</v>
      </c>
      <c r="EJ133">
        <v>2</v>
      </c>
      <c r="EK133">
        <v>112001</v>
      </c>
      <c r="EL133" t="s">
        <v>112</v>
      </c>
      <c r="EM133" t="s">
        <v>113</v>
      </c>
      <c r="EO133" t="s">
        <v>3</v>
      </c>
      <c r="EQ133">
        <v>0</v>
      </c>
      <c r="ER133">
        <v>24.96</v>
      </c>
      <c r="ES133">
        <v>24.96</v>
      </c>
      <c r="ET133">
        <v>0</v>
      </c>
      <c r="EU133">
        <v>0</v>
      </c>
      <c r="EV133">
        <v>0</v>
      </c>
      <c r="EW133">
        <v>0</v>
      </c>
      <c r="EX133">
        <v>0</v>
      </c>
      <c r="EZ133">
        <v>0</v>
      </c>
      <c r="FQ133">
        <v>0</v>
      </c>
      <c r="FR133">
        <f t="shared" si="161"/>
        <v>0</v>
      </c>
      <c r="FS133">
        <v>0</v>
      </c>
      <c r="FV133" t="s">
        <v>23</v>
      </c>
      <c r="FW133" t="s">
        <v>24</v>
      </c>
      <c r="FX133">
        <v>80</v>
      </c>
      <c r="FY133">
        <v>60</v>
      </c>
      <c r="GA133" t="s">
        <v>3</v>
      </c>
      <c r="GG133">
        <v>2</v>
      </c>
      <c r="GH133">
        <v>1</v>
      </c>
      <c r="GI133">
        <v>-2</v>
      </c>
      <c r="GJ133">
        <v>0</v>
      </c>
      <c r="GK133">
        <f>ROUND(R133*(R12)/100,2)</f>
        <v>0</v>
      </c>
      <c r="GL133">
        <f t="shared" si="162"/>
        <v>0</v>
      </c>
      <c r="GM133">
        <f t="shared" si="163"/>
        <v>973.44</v>
      </c>
      <c r="GN133">
        <f t="shared" si="164"/>
        <v>0</v>
      </c>
      <c r="GO133">
        <f t="shared" si="165"/>
        <v>973.44</v>
      </c>
      <c r="GP133">
        <f t="shared" si="166"/>
        <v>0</v>
      </c>
      <c r="GR133">
        <v>0</v>
      </c>
    </row>
    <row r="134" spans="1:200">
      <c r="A134">
        <v>18</v>
      </c>
      <c r="B134">
        <v>1</v>
      </c>
      <c r="C134">
        <v>347</v>
      </c>
      <c r="E134" t="s">
        <v>365</v>
      </c>
      <c r="F134" t="s">
        <v>366</v>
      </c>
      <c r="G134" t="s">
        <v>367</v>
      </c>
      <c r="H134" t="s">
        <v>117</v>
      </c>
      <c r="I134">
        <f>I131*J134</f>
        <v>17</v>
      </c>
      <c r="J134">
        <v>1.8681318681318682</v>
      </c>
      <c r="O134">
        <f t="shared" si="132"/>
        <v>453.56</v>
      </c>
      <c r="P134">
        <f t="shared" si="133"/>
        <v>453.56</v>
      </c>
      <c r="Q134">
        <f t="shared" si="134"/>
        <v>0</v>
      </c>
      <c r="R134">
        <f t="shared" si="135"/>
        <v>0</v>
      </c>
      <c r="S134">
        <f t="shared" si="136"/>
        <v>0</v>
      </c>
      <c r="T134">
        <f t="shared" si="137"/>
        <v>0</v>
      </c>
      <c r="U134">
        <f t="shared" si="138"/>
        <v>0</v>
      </c>
      <c r="V134">
        <f t="shared" si="139"/>
        <v>0</v>
      </c>
      <c r="W134">
        <f t="shared" si="140"/>
        <v>1.02</v>
      </c>
      <c r="X134">
        <f t="shared" si="141"/>
        <v>0</v>
      </c>
      <c r="Y134">
        <f t="shared" si="142"/>
        <v>0</v>
      </c>
      <c r="AA134">
        <v>22723180</v>
      </c>
      <c r="AB134">
        <f t="shared" si="143"/>
        <v>26.68</v>
      </c>
      <c r="AC134">
        <f t="shared" si="144"/>
        <v>26.68</v>
      </c>
      <c r="AD134">
        <f t="shared" si="145"/>
        <v>0</v>
      </c>
      <c r="AE134">
        <f t="shared" si="146"/>
        <v>0</v>
      </c>
      <c r="AF134">
        <f t="shared" si="147"/>
        <v>0</v>
      </c>
      <c r="AG134">
        <f t="shared" si="148"/>
        <v>0</v>
      </c>
      <c r="AH134">
        <f t="shared" si="149"/>
        <v>0</v>
      </c>
      <c r="AI134">
        <f t="shared" si="150"/>
        <v>0</v>
      </c>
      <c r="AJ134">
        <f t="shared" si="151"/>
        <v>0.06</v>
      </c>
      <c r="AK134">
        <v>26.68</v>
      </c>
      <c r="AL134">
        <v>26.68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0.06</v>
      </c>
      <c r="AT134">
        <v>68</v>
      </c>
      <c r="AU134">
        <v>48</v>
      </c>
      <c r="AV134">
        <v>1</v>
      </c>
      <c r="AW134">
        <v>1</v>
      </c>
      <c r="AZ134">
        <v>1</v>
      </c>
      <c r="BA134">
        <v>1</v>
      </c>
      <c r="BB134">
        <v>1</v>
      </c>
      <c r="BC134">
        <v>1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2</v>
      </c>
      <c r="BJ134" t="s">
        <v>368</v>
      </c>
      <c r="BM134">
        <v>112001</v>
      </c>
      <c r="BN134">
        <v>0</v>
      </c>
      <c r="BO134" t="s">
        <v>3</v>
      </c>
      <c r="BP134">
        <v>0</v>
      </c>
      <c r="BQ134">
        <v>3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80</v>
      </c>
      <c r="CA134">
        <v>60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52"/>
        <v>453.56</v>
      </c>
      <c r="CQ134">
        <f t="shared" si="153"/>
        <v>26.68</v>
      </c>
      <c r="CR134">
        <f t="shared" si="154"/>
        <v>0</v>
      </c>
      <c r="CS134">
        <f t="shared" si="155"/>
        <v>0</v>
      </c>
      <c r="CT134">
        <f t="shared" si="156"/>
        <v>0</v>
      </c>
      <c r="CU134">
        <f t="shared" si="157"/>
        <v>0</v>
      </c>
      <c r="CV134">
        <f t="shared" si="158"/>
        <v>0</v>
      </c>
      <c r="CW134">
        <f t="shared" si="159"/>
        <v>0</v>
      </c>
      <c r="CX134">
        <f t="shared" si="160"/>
        <v>0.06</v>
      </c>
      <c r="CY134">
        <f t="shared" si="167"/>
        <v>0</v>
      </c>
      <c r="CZ134">
        <f t="shared" si="168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1003</v>
      </c>
      <c r="DV134" t="s">
        <v>117</v>
      </c>
      <c r="DW134" t="s">
        <v>117</v>
      </c>
      <c r="DX134">
        <v>1</v>
      </c>
      <c r="EE134">
        <v>20678545</v>
      </c>
      <c r="EF134">
        <v>3</v>
      </c>
      <c r="EG134" t="s">
        <v>111</v>
      </c>
      <c r="EH134">
        <v>0</v>
      </c>
      <c r="EI134" t="s">
        <v>3</v>
      </c>
      <c r="EJ134">
        <v>2</v>
      </c>
      <c r="EK134">
        <v>112001</v>
      </c>
      <c r="EL134" t="s">
        <v>112</v>
      </c>
      <c r="EM134" t="s">
        <v>113</v>
      </c>
      <c r="EO134" t="s">
        <v>3</v>
      </c>
      <c r="EQ134">
        <v>0</v>
      </c>
      <c r="ER134">
        <v>26.68</v>
      </c>
      <c r="ES134">
        <v>26.68</v>
      </c>
      <c r="ET134">
        <v>0</v>
      </c>
      <c r="EU134">
        <v>0</v>
      </c>
      <c r="EV134">
        <v>0</v>
      </c>
      <c r="EW134">
        <v>0</v>
      </c>
      <c r="EX134">
        <v>0</v>
      </c>
      <c r="EZ134">
        <v>0</v>
      </c>
      <c r="FQ134">
        <v>0</v>
      </c>
      <c r="FR134">
        <f t="shared" si="161"/>
        <v>0</v>
      </c>
      <c r="FS134">
        <v>0</v>
      </c>
      <c r="FV134" t="s">
        <v>23</v>
      </c>
      <c r="FW134" t="s">
        <v>24</v>
      </c>
      <c r="FX134">
        <v>80</v>
      </c>
      <c r="FY134">
        <v>60</v>
      </c>
      <c r="GA134" t="s">
        <v>3</v>
      </c>
      <c r="GG134">
        <v>2</v>
      </c>
      <c r="GH134">
        <v>1</v>
      </c>
      <c r="GI134">
        <v>-2</v>
      </c>
      <c r="GJ134">
        <v>0</v>
      </c>
      <c r="GK134">
        <f>ROUND(R134*(R12)/100,2)</f>
        <v>0</v>
      </c>
      <c r="GL134">
        <f t="shared" si="162"/>
        <v>0</v>
      </c>
      <c r="GM134">
        <f t="shared" si="163"/>
        <v>453.56</v>
      </c>
      <c r="GN134">
        <f t="shared" si="164"/>
        <v>0</v>
      </c>
      <c r="GO134">
        <f t="shared" si="165"/>
        <v>453.56</v>
      </c>
      <c r="GP134">
        <f t="shared" si="166"/>
        <v>0</v>
      </c>
      <c r="GR134">
        <v>0</v>
      </c>
    </row>
    <row r="135" spans="1:200">
      <c r="A135">
        <v>18</v>
      </c>
      <c r="B135">
        <v>1</v>
      </c>
      <c r="C135">
        <v>348</v>
      </c>
      <c r="E135" t="s">
        <v>369</v>
      </c>
      <c r="F135" t="s">
        <v>370</v>
      </c>
      <c r="G135" t="s">
        <v>371</v>
      </c>
      <c r="H135" t="s">
        <v>117</v>
      </c>
      <c r="I135">
        <f>I131*J135</f>
        <v>11.000000000000002</v>
      </c>
      <c r="J135">
        <v>1.2087912087912089</v>
      </c>
      <c r="O135">
        <f t="shared" si="132"/>
        <v>435.16</v>
      </c>
      <c r="P135">
        <f t="shared" si="133"/>
        <v>435.16</v>
      </c>
      <c r="Q135">
        <f t="shared" si="134"/>
        <v>0</v>
      </c>
      <c r="R135">
        <f t="shared" si="135"/>
        <v>0</v>
      </c>
      <c r="S135">
        <f t="shared" si="136"/>
        <v>0</v>
      </c>
      <c r="T135">
        <f t="shared" si="137"/>
        <v>0</v>
      </c>
      <c r="U135">
        <f t="shared" si="138"/>
        <v>0</v>
      </c>
      <c r="V135">
        <f t="shared" si="139"/>
        <v>0</v>
      </c>
      <c r="W135">
        <f t="shared" si="140"/>
        <v>0.99</v>
      </c>
      <c r="X135">
        <f t="shared" si="141"/>
        <v>0</v>
      </c>
      <c r="Y135">
        <f t="shared" si="142"/>
        <v>0</v>
      </c>
      <c r="AA135">
        <v>22723180</v>
      </c>
      <c r="AB135">
        <f t="shared" si="143"/>
        <v>39.56</v>
      </c>
      <c r="AC135">
        <f t="shared" si="144"/>
        <v>39.56</v>
      </c>
      <c r="AD135">
        <f t="shared" si="145"/>
        <v>0</v>
      </c>
      <c r="AE135">
        <f t="shared" si="146"/>
        <v>0</v>
      </c>
      <c r="AF135">
        <f t="shared" si="147"/>
        <v>0</v>
      </c>
      <c r="AG135">
        <f t="shared" si="148"/>
        <v>0</v>
      </c>
      <c r="AH135">
        <f t="shared" si="149"/>
        <v>0</v>
      </c>
      <c r="AI135">
        <f t="shared" si="150"/>
        <v>0</v>
      </c>
      <c r="AJ135">
        <f t="shared" si="151"/>
        <v>0.09</v>
      </c>
      <c r="AK135">
        <v>39.56</v>
      </c>
      <c r="AL135">
        <v>39.56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0.09</v>
      </c>
      <c r="AT135">
        <v>68</v>
      </c>
      <c r="AU135">
        <v>48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2</v>
      </c>
      <c r="BJ135" t="s">
        <v>372</v>
      </c>
      <c r="BM135">
        <v>112001</v>
      </c>
      <c r="BN135">
        <v>0</v>
      </c>
      <c r="BO135" t="s">
        <v>3</v>
      </c>
      <c r="BP135">
        <v>0</v>
      </c>
      <c r="BQ135">
        <v>3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80</v>
      </c>
      <c r="CA135">
        <v>60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52"/>
        <v>435.16</v>
      </c>
      <c r="CQ135">
        <f t="shared" si="153"/>
        <v>39.56</v>
      </c>
      <c r="CR135">
        <f t="shared" si="154"/>
        <v>0</v>
      </c>
      <c r="CS135">
        <f t="shared" si="155"/>
        <v>0</v>
      </c>
      <c r="CT135">
        <f t="shared" si="156"/>
        <v>0</v>
      </c>
      <c r="CU135">
        <f t="shared" si="157"/>
        <v>0</v>
      </c>
      <c r="CV135">
        <f t="shared" si="158"/>
        <v>0</v>
      </c>
      <c r="CW135">
        <f t="shared" si="159"/>
        <v>0</v>
      </c>
      <c r="CX135">
        <f t="shared" si="160"/>
        <v>0.09</v>
      </c>
      <c r="CY135">
        <f t="shared" si="167"/>
        <v>0</v>
      </c>
      <c r="CZ135">
        <f t="shared" si="168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117</v>
      </c>
      <c r="DW135" t="s">
        <v>117</v>
      </c>
      <c r="DX135">
        <v>1</v>
      </c>
      <c r="EE135">
        <v>20678545</v>
      </c>
      <c r="EF135">
        <v>3</v>
      </c>
      <c r="EG135" t="s">
        <v>111</v>
      </c>
      <c r="EH135">
        <v>0</v>
      </c>
      <c r="EI135" t="s">
        <v>3</v>
      </c>
      <c r="EJ135">
        <v>2</v>
      </c>
      <c r="EK135">
        <v>112001</v>
      </c>
      <c r="EL135" t="s">
        <v>112</v>
      </c>
      <c r="EM135" t="s">
        <v>113</v>
      </c>
      <c r="EO135" t="s">
        <v>3</v>
      </c>
      <c r="EQ135">
        <v>0</v>
      </c>
      <c r="ER135">
        <v>39.56</v>
      </c>
      <c r="ES135">
        <v>39.56</v>
      </c>
      <c r="ET135">
        <v>0</v>
      </c>
      <c r="EU135">
        <v>0</v>
      </c>
      <c r="EV135">
        <v>0</v>
      </c>
      <c r="EW135">
        <v>0</v>
      </c>
      <c r="EX135">
        <v>0</v>
      </c>
      <c r="EZ135">
        <v>0</v>
      </c>
      <c r="FQ135">
        <v>0</v>
      </c>
      <c r="FR135">
        <f t="shared" si="161"/>
        <v>0</v>
      </c>
      <c r="FS135">
        <v>0</v>
      </c>
      <c r="FV135" t="s">
        <v>23</v>
      </c>
      <c r="FW135" t="s">
        <v>24</v>
      </c>
      <c r="FX135">
        <v>80</v>
      </c>
      <c r="FY135">
        <v>60</v>
      </c>
      <c r="GA135" t="s">
        <v>3</v>
      </c>
      <c r="GG135">
        <v>2</v>
      </c>
      <c r="GH135">
        <v>1</v>
      </c>
      <c r="GI135">
        <v>-2</v>
      </c>
      <c r="GJ135">
        <v>0</v>
      </c>
      <c r="GK135">
        <f>ROUND(R135*(R12)/100,2)</f>
        <v>0</v>
      </c>
      <c r="GL135">
        <f t="shared" si="162"/>
        <v>0</v>
      </c>
      <c r="GM135">
        <f t="shared" si="163"/>
        <v>435.16</v>
      </c>
      <c r="GN135">
        <f t="shared" si="164"/>
        <v>0</v>
      </c>
      <c r="GO135">
        <f t="shared" si="165"/>
        <v>435.16</v>
      </c>
      <c r="GP135">
        <f t="shared" si="166"/>
        <v>0</v>
      </c>
      <c r="GR135">
        <v>0</v>
      </c>
    </row>
    <row r="136" spans="1:200">
      <c r="A136">
        <v>18</v>
      </c>
      <c r="B136">
        <v>1</v>
      </c>
      <c r="C136">
        <v>349</v>
      </c>
      <c r="E136" t="s">
        <v>373</v>
      </c>
      <c r="F136" t="s">
        <v>374</v>
      </c>
      <c r="G136" t="s">
        <v>375</v>
      </c>
      <c r="H136" t="s">
        <v>117</v>
      </c>
      <c r="I136">
        <f>I131*J136</f>
        <v>7</v>
      </c>
      <c r="J136">
        <v>0.76923076923076927</v>
      </c>
      <c r="O136">
        <f t="shared" si="132"/>
        <v>426.3</v>
      </c>
      <c r="P136">
        <f t="shared" si="133"/>
        <v>426.3</v>
      </c>
      <c r="Q136">
        <f t="shared" si="134"/>
        <v>0</v>
      </c>
      <c r="R136">
        <f t="shared" si="135"/>
        <v>0</v>
      </c>
      <c r="S136">
        <f t="shared" si="136"/>
        <v>0</v>
      </c>
      <c r="T136">
        <f t="shared" si="137"/>
        <v>0</v>
      </c>
      <c r="U136">
        <f t="shared" si="138"/>
        <v>0</v>
      </c>
      <c r="V136">
        <f t="shared" si="139"/>
        <v>0</v>
      </c>
      <c r="W136">
        <f t="shared" si="140"/>
        <v>0.91</v>
      </c>
      <c r="X136">
        <f t="shared" si="141"/>
        <v>0</v>
      </c>
      <c r="Y136">
        <f t="shared" si="142"/>
        <v>0</v>
      </c>
      <c r="AA136">
        <v>22723180</v>
      </c>
      <c r="AB136">
        <f t="shared" si="143"/>
        <v>60.9</v>
      </c>
      <c r="AC136">
        <f t="shared" si="144"/>
        <v>60.9</v>
      </c>
      <c r="AD136">
        <f t="shared" si="145"/>
        <v>0</v>
      </c>
      <c r="AE136">
        <f t="shared" si="146"/>
        <v>0</v>
      </c>
      <c r="AF136">
        <f t="shared" si="147"/>
        <v>0</v>
      </c>
      <c r="AG136">
        <f t="shared" si="148"/>
        <v>0</v>
      </c>
      <c r="AH136">
        <f t="shared" si="149"/>
        <v>0</v>
      </c>
      <c r="AI136">
        <f t="shared" si="150"/>
        <v>0</v>
      </c>
      <c r="AJ136">
        <f t="shared" si="151"/>
        <v>0.13</v>
      </c>
      <c r="AK136">
        <v>60.9</v>
      </c>
      <c r="AL136">
        <v>60.9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0.13</v>
      </c>
      <c r="AT136">
        <v>68</v>
      </c>
      <c r="AU136">
        <v>48</v>
      </c>
      <c r="AV136">
        <v>1</v>
      </c>
      <c r="AW136">
        <v>1</v>
      </c>
      <c r="AZ136">
        <v>1</v>
      </c>
      <c r="BA136">
        <v>1</v>
      </c>
      <c r="BB136">
        <v>1</v>
      </c>
      <c r="BC136">
        <v>1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2</v>
      </c>
      <c r="BJ136" t="s">
        <v>376</v>
      </c>
      <c r="BM136">
        <v>112001</v>
      </c>
      <c r="BN136">
        <v>0</v>
      </c>
      <c r="BO136" t="s">
        <v>3</v>
      </c>
      <c r="BP136">
        <v>0</v>
      </c>
      <c r="BQ136">
        <v>3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80</v>
      </c>
      <c r="CA136">
        <v>60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52"/>
        <v>426.3</v>
      </c>
      <c r="CQ136">
        <f t="shared" si="153"/>
        <v>60.9</v>
      </c>
      <c r="CR136">
        <f t="shared" si="154"/>
        <v>0</v>
      </c>
      <c r="CS136">
        <f t="shared" si="155"/>
        <v>0</v>
      </c>
      <c r="CT136">
        <f t="shared" si="156"/>
        <v>0</v>
      </c>
      <c r="CU136">
        <f t="shared" si="157"/>
        <v>0</v>
      </c>
      <c r="CV136">
        <f t="shared" si="158"/>
        <v>0</v>
      </c>
      <c r="CW136">
        <f t="shared" si="159"/>
        <v>0</v>
      </c>
      <c r="CX136">
        <f t="shared" si="160"/>
        <v>0.13</v>
      </c>
      <c r="CY136">
        <f t="shared" si="167"/>
        <v>0</v>
      </c>
      <c r="CZ136">
        <f t="shared" si="168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1003</v>
      </c>
      <c r="DV136" t="s">
        <v>117</v>
      </c>
      <c r="DW136" t="s">
        <v>117</v>
      </c>
      <c r="DX136">
        <v>1</v>
      </c>
      <c r="EE136">
        <v>20678545</v>
      </c>
      <c r="EF136">
        <v>3</v>
      </c>
      <c r="EG136" t="s">
        <v>111</v>
      </c>
      <c r="EH136">
        <v>0</v>
      </c>
      <c r="EI136" t="s">
        <v>3</v>
      </c>
      <c r="EJ136">
        <v>2</v>
      </c>
      <c r="EK136">
        <v>112001</v>
      </c>
      <c r="EL136" t="s">
        <v>112</v>
      </c>
      <c r="EM136" t="s">
        <v>113</v>
      </c>
      <c r="EO136" t="s">
        <v>3</v>
      </c>
      <c r="EQ136">
        <v>0</v>
      </c>
      <c r="ER136">
        <v>60.9</v>
      </c>
      <c r="ES136">
        <v>60.9</v>
      </c>
      <c r="ET136">
        <v>0</v>
      </c>
      <c r="EU136">
        <v>0</v>
      </c>
      <c r="EV136">
        <v>0</v>
      </c>
      <c r="EW136">
        <v>0</v>
      </c>
      <c r="EX136">
        <v>0</v>
      </c>
      <c r="EZ136">
        <v>0</v>
      </c>
      <c r="FQ136">
        <v>0</v>
      </c>
      <c r="FR136">
        <f t="shared" si="161"/>
        <v>0</v>
      </c>
      <c r="FS136">
        <v>0</v>
      </c>
      <c r="FV136" t="s">
        <v>23</v>
      </c>
      <c r="FW136" t="s">
        <v>24</v>
      </c>
      <c r="FX136">
        <v>80</v>
      </c>
      <c r="FY136">
        <v>60</v>
      </c>
      <c r="GA136" t="s">
        <v>3</v>
      </c>
      <c r="GG136">
        <v>2</v>
      </c>
      <c r="GH136">
        <v>1</v>
      </c>
      <c r="GI136">
        <v>-2</v>
      </c>
      <c r="GJ136">
        <v>0</v>
      </c>
      <c r="GK136">
        <f>ROUND(R136*(R12)/100,2)</f>
        <v>0</v>
      </c>
      <c r="GL136">
        <f t="shared" si="162"/>
        <v>0</v>
      </c>
      <c r="GM136">
        <f t="shared" si="163"/>
        <v>426.3</v>
      </c>
      <c r="GN136">
        <f t="shared" si="164"/>
        <v>0</v>
      </c>
      <c r="GO136">
        <f t="shared" si="165"/>
        <v>426.3</v>
      </c>
      <c r="GP136">
        <f t="shared" si="166"/>
        <v>0</v>
      </c>
      <c r="GR136">
        <v>0</v>
      </c>
    </row>
    <row r="137" spans="1:200">
      <c r="A137">
        <v>17</v>
      </c>
      <c r="B137">
        <v>1</v>
      </c>
      <c r="C137">
        <f>ROW(SmtRes!A365)</f>
        <v>365</v>
      </c>
      <c r="D137">
        <f>ROW(EtalonRes!A334)</f>
        <v>334</v>
      </c>
      <c r="E137" t="s">
        <v>377</v>
      </c>
      <c r="F137" t="s">
        <v>378</v>
      </c>
      <c r="G137" t="s">
        <v>379</v>
      </c>
      <c r="H137" t="s">
        <v>380</v>
      </c>
      <c r="I137">
        <v>61.7</v>
      </c>
      <c r="J137">
        <v>0</v>
      </c>
      <c r="O137">
        <f t="shared" si="132"/>
        <v>23961.200000000001</v>
      </c>
      <c r="P137">
        <f t="shared" si="133"/>
        <v>5093.95</v>
      </c>
      <c r="Q137">
        <f t="shared" si="134"/>
        <v>16180.83</v>
      </c>
      <c r="R137">
        <f t="shared" si="135"/>
        <v>2174.31</v>
      </c>
      <c r="S137">
        <f t="shared" si="136"/>
        <v>2686.42</v>
      </c>
      <c r="T137">
        <f t="shared" si="137"/>
        <v>0</v>
      </c>
      <c r="U137">
        <f t="shared" si="138"/>
        <v>296.16000000000003</v>
      </c>
      <c r="V137">
        <f t="shared" si="139"/>
        <v>161.03700000000001</v>
      </c>
      <c r="W137">
        <f t="shared" si="140"/>
        <v>0</v>
      </c>
      <c r="X137">
        <f t="shared" si="141"/>
        <v>5395.41</v>
      </c>
      <c r="Y137">
        <f t="shared" si="142"/>
        <v>3451.12</v>
      </c>
      <c r="AA137">
        <v>22723180</v>
      </c>
      <c r="AB137">
        <f t="shared" si="143"/>
        <v>388.35</v>
      </c>
      <c r="AC137">
        <f t="shared" si="144"/>
        <v>82.56</v>
      </c>
      <c r="AD137">
        <f t="shared" si="145"/>
        <v>262.25</v>
      </c>
      <c r="AE137">
        <f t="shared" si="146"/>
        <v>35.24</v>
      </c>
      <c r="AF137">
        <f t="shared" si="147"/>
        <v>43.54</v>
      </c>
      <c r="AG137">
        <f t="shared" si="148"/>
        <v>0</v>
      </c>
      <c r="AH137">
        <f t="shared" si="149"/>
        <v>4.8</v>
      </c>
      <c r="AI137">
        <f t="shared" si="150"/>
        <v>2.61</v>
      </c>
      <c r="AJ137">
        <f t="shared" si="151"/>
        <v>0</v>
      </c>
      <c r="AK137">
        <v>388.35</v>
      </c>
      <c r="AL137">
        <v>82.56</v>
      </c>
      <c r="AM137">
        <v>262.25</v>
      </c>
      <c r="AN137">
        <v>35.24</v>
      </c>
      <c r="AO137">
        <v>43.54</v>
      </c>
      <c r="AP137">
        <v>0</v>
      </c>
      <c r="AQ137">
        <v>4.8</v>
      </c>
      <c r="AR137">
        <v>2.61</v>
      </c>
      <c r="AS137">
        <v>0</v>
      </c>
      <c r="AT137">
        <v>111</v>
      </c>
      <c r="AU137">
        <v>71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381</v>
      </c>
      <c r="BM137">
        <v>22001</v>
      </c>
      <c r="BN137">
        <v>0</v>
      </c>
      <c r="BO137" t="s">
        <v>3</v>
      </c>
      <c r="BP137">
        <v>0</v>
      </c>
      <c r="BQ137">
        <v>2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130</v>
      </c>
      <c r="CA137">
        <v>89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52"/>
        <v>23961.199999999997</v>
      </c>
      <c r="CQ137">
        <f t="shared" si="153"/>
        <v>82.56</v>
      </c>
      <c r="CR137">
        <f t="shared" si="154"/>
        <v>262.25</v>
      </c>
      <c r="CS137">
        <f t="shared" si="155"/>
        <v>35.24</v>
      </c>
      <c r="CT137">
        <f t="shared" si="156"/>
        <v>43.54</v>
      </c>
      <c r="CU137">
        <f t="shared" si="157"/>
        <v>0</v>
      </c>
      <c r="CV137">
        <f t="shared" si="158"/>
        <v>4.8</v>
      </c>
      <c r="CW137">
        <f t="shared" si="159"/>
        <v>2.61</v>
      </c>
      <c r="CX137">
        <f t="shared" si="160"/>
        <v>0</v>
      </c>
      <c r="CY137">
        <f t="shared" si="167"/>
        <v>5395.4102999999996</v>
      </c>
      <c r="CZ137">
        <f t="shared" si="168"/>
        <v>3451.1182999999996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380</v>
      </c>
      <c r="DW137" t="s">
        <v>380</v>
      </c>
      <c r="DX137">
        <v>1</v>
      </c>
      <c r="EE137">
        <v>20678689</v>
      </c>
      <c r="EF137">
        <v>2</v>
      </c>
      <c r="EG137" t="s">
        <v>20</v>
      </c>
      <c r="EH137">
        <v>0</v>
      </c>
      <c r="EI137" t="s">
        <v>3</v>
      </c>
      <c r="EJ137">
        <v>1</v>
      </c>
      <c r="EK137">
        <v>22001</v>
      </c>
      <c r="EL137" t="s">
        <v>301</v>
      </c>
      <c r="EM137" t="s">
        <v>302</v>
      </c>
      <c r="EO137" t="s">
        <v>3</v>
      </c>
      <c r="EQ137">
        <v>0</v>
      </c>
      <c r="ER137">
        <v>388.35</v>
      </c>
      <c r="ES137">
        <v>82.56</v>
      </c>
      <c r="ET137">
        <v>262.25</v>
      </c>
      <c r="EU137">
        <v>35.24</v>
      </c>
      <c r="EV137">
        <v>43.54</v>
      </c>
      <c r="EW137">
        <v>4.8</v>
      </c>
      <c r="EX137">
        <v>2.61</v>
      </c>
      <c r="EY137">
        <v>0</v>
      </c>
      <c r="EZ137">
        <v>0</v>
      </c>
      <c r="FQ137">
        <v>0</v>
      </c>
      <c r="FR137">
        <f t="shared" si="161"/>
        <v>0</v>
      </c>
      <c r="FS137">
        <v>0</v>
      </c>
      <c r="FV137" t="s">
        <v>23</v>
      </c>
      <c r="FW137" t="s">
        <v>24</v>
      </c>
      <c r="FX137">
        <v>130</v>
      </c>
      <c r="FY137">
        <v>89</v>
      </c>
      <c r="GA137" t="s">
        <v>3</v>
      </c>
      <c r="GG137">
        <v>2</v>
      </c>
      <c r="GH137">
        <v>1</v>
      </c>
      <c r="GI137">
        <v>-2</v>
      </c>
      <c r="GJ137">
        <v>0</v>
      </c>
      <c r="GK137">
        <f>ROUND(R137*(R12)/100,2)</f>
        <v>0</v>
      </c>
      <c r="GL137">
        <f t="shared" si="162"/>
        <v>0</v>
      </c>
      <c r="GM137">
        <f t="shared" si="163"/>
        <v>32807.730000000003</v>
      </c>
      <c r="GN137">
        <f t="shared" si="164"/>
        <v>32807.730000000003</v>
      </c>
      <c r="GO137">
        <f t="shared" si="165"/>
        <v>0</v>
      </c>
      <c r="GP137">
        <f t="shared" si="166"/>
        <v>0</v>
      </c>
      <c r="GR137">
        <v>0</v>
      </c>
    </row>
    <row r="138" spans="1:200">
      <c r="A138">
        <v>18</v>
      </c>
      <c r="B138">
        <v>1</v>
      </c>
      <c r="C138">
        <v>364</v>
      </c>
      <c r="E138" t="s">
        <v>382</v>
      </c>
      <c r="F138" t="s">
        <v>383</v>
      </c>
      <c r="G138" t="s">
        <v>384</v>
      </c>
      <c r="H138" t="s">
        <v>28</v>
      </c>
      <c r="I138">
        <f>I137*J138</f>
        <v>70</v>
      </c>
      <c r="J138">
        <v>1.1345218800648298</v>
      </c>
      <c r="O138">
        <f t="shared" si="132"/>
        <v>315.7</v>
      </c>
      <c r="P138">
        <f t="shared" si="133"/>
        <v>315.7</v>
      </c>
      <c r="Q138">
        <f t="shared" si="134"/>
        <v>0</v>
      </c>
      <c r="R138">
        <f t="shared" si="135"/>
        <v>0</v>
      </c>
      <c r="S138">
        <f t="shared" si="136"/>
        <v>0</v>
      </c>
      <c r="T138">
        <f t="shared" si="137"/>
        <v>0</v>
      </c>
      <c r="U138">
        <f t="shared" si="138"/>
        <v>0</v>
      </c>
      <c r="V138">
        <f t="shared" si="139"/>
        <v>0</v>
      </c>
      <c r="W138">
        <f t="shared" si="140"/>
        <v>0</v>
      </c>
      <c r="X138">
        <f t="shared" si="141"/>
        <v>0</v>
      </c>
      <c r="Y138">
        <f t="shared" si="142"/>
        <v>0</v>
      </c>
      <c r="AA138">
        <v>22723180</v>
      </c>
      <c r="AB138">
        <f t="shared" si="143"/>
        <v>4.51</v>
      </c>
      <c r="AC138">
        <f t="shared" si="144"/>
        <v>4.51</v>
      </c>
      <c r="AD138">
        <f t="shared" si="145"/>
        <v>0</v>
      </c>
      <c r="AE138">
        <f t="shared" si="146"/>
        <v>0</v>
      </c>
      <c r="AF138">
        <f t="shared" si="147"/>
        <v>0</v>
      </c>
      <c r="AG138">
        <f t="shared" si="148"/>
        <v>0</v>
      </c>
      <c r="AH138">
        <f t="shared" si="149"/>
        <v>0</v>
      </c>
      <c r="AI138">
        <f t="shared" si="150"/>
        <v>0</v>
      </c>
      <c r="AJ138">
        <f t="shared" si="151"/>
        <v>0</v>
      </c>
      <c r="AK138">
        <v>4.51</v>
      </c>
      <c r="AL138">
        <v>4.51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111</v>
      </c>
      <c r="AU138">
        <v>71</v>
      </c>
      <c r="AV138">
        <v>1</v>
      </c>
      <c r="AW138">
        <v>1</v>
      </c>
      <c r="AZ138">
        <v>1</v>
      </c>
      <c r="BA138">
        <v>1</v>
      </c>
      <c r="BB138">
        <v>1</v>
      </c>
      <c r="BC138">
        <v>1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1</v>
      </c>
      <c r="BJ138" t="s">
        <v>385</v>
      </c>
      <c r="BM138">
        <v>22001</v>
      </c>
      <c r="BN138">
        <v>0</v>
      </c>
      <c r="BO138" t="s">
        <v>3</v>
      </c>
      <c r="BP138">
        <v>0</v>
      </c>
      <c r="BQ138">
        <v>2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130</v>
      </c>
      <c r="CA138">
        <v>89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52"/>
        <v>315.7</v>
      </c>
      <c r="CQ138">
        <f t="shared" si="153"/>
        <v>4.51</v>
      </c>
      <c r="CR138">
        <f t="shared" si="154"/>
        <v>0</v>
      </c>
      <c r="CS138">
        <f t="shared" si="155"/>
        <v>0</v>
      </c>
      <c r="CT138">
        <f t="shared" si="156"/>
        <v>0</v>
      </c>
      <c r="CU138">
        <f t="shared" si="157"/>
        <v>0</v>
      </c>
      <c r="CV138">
        <f t="shared" si="158"/>
        <v>0</v>
      </c>
      <c r="CW138">
        <f t="shared" si="159"/>
        <v>0</v>
      </c>
      <c r="CX138">
        <f t="shared" si="160"/>
        <v>0</v>
      </c>
      <c r="CY138">
        <f t="shared" si="167"/>
        <v>0</v>
      </c>
      <c r="CZ138">
        <f t="shared" si="168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1010</v>
      </c>
      <c r="DV138" t="s">
        <v>28</v>
      </c>
      <c r="DW138" t="s">
        <v>28</v>
      </c>
      <c r="DX138">
        <v>1</v>
      </c>
      <c r="EE138">
        <v>20678689</v>
      </c>
      <c r="EF138">
        <v>2</v>
      </c>
      <c r="EG138" t="s">
        <v>20</v>
      </c>
      <c r="EH138">
        <v>0</v>
      </c>
      <c r="EI138" t="s">
        <v>3</v>
      </c>
      <c r="EJ138">
        <v>1</v>
      </c>
      <c r="EK138">
        <v>22001</v>
      </c>
      <c r="EL138" t="s">
        <v>301</v>
      </c>
      <c r="EM138" t="s">
        <v>302</v>
      </c>
      <c r="EO138" t="s">
        <v>3</v>
      </c>
      <c r="EQ138">
        <v>0</v>
      </c>
      <c r="ER138">
        <v>4.51</v>
      </c>
      <c r="ES138">
        <v>4.51</v>
      </c>
      <c r="ET138">
        <v>0</v>
      </c>
      <c r="EU138">
        <v>0</v>
      </c>
      <c r="EV138">
        <v>0</v>
      </c>
      <c r="EW138">
        <v>0</v>
      </c>
      <c r="EX138">
        <v>0</v>
      </c>
      <c r="EZ138">
        <v>0</v>
      </c>
      <c r="FQ138">
        <v>0</v>
      </c>
      <c r="FR138">
        <f t="shared" si="161"/>
        <v>0</v>
      </c>
      <c r="FS138">
        <v>0</v>
      </c>
      <c r="FV138" t="s">
        <v>23</v>
      </c>
      <c r="FW138" t="s">
        <v>24</v>
      </c>
      <c r="FX138">
        <v>130</v>
      </c>
      <c r="FY138">
        <v>89</v>
      </c>
      <c r="GA138" t="s">
        <v>3</v>
      </c>
      <c r="GG138">
        <v>2</v>
      </c>
      <c r="GH138">
        <v>1</v>
      </c>
      <c r="GI138">
        <v>-2</v>
      </c>
      <c r="GJ138">
        <v>0</v>
      </c>
      <c r="GK138">
        <f>ROUND(R138*(R12)/100,2)</f>
        <v>0</v>
      </c>
      <c r="GL138">
        <f t="shared" si="162"/>
        <v>0</v>
      </c>
      <c r="GM138">
        <f t="shared" si="163"/>
        <v>315.7</v>
      </c>
      <c r="GN138">
        <f t="shared" si="164"/>
        <v>315.7</v>
      </c>
      <c r="GO138">
        <f t="shared" si="165"/>
        <v>0</v>
      </c>
      <c r="GP138">
        <f t="shared" si="166"/>
        <v>0</v>
      </c>
      <c r="GR138">
        <v>0</v>
      </c>
    </row>
    <row r="139" spans="1:200">
      <c r="A139">
        <v>18</v>
      </c>
      <c r="B139">
        <v>1</v>
      </c>
      <c r="C139">
        <v>363</v>
      </c>
      <c r="E139" t="s">
        <v>386</v>
      </c>
      <c r="F139" t="s">
        <v>387</v>
      </c>
      <c r="G139" t="s">
        <v>388</v>
      </c>
      <c r="H139" t="s">
        <v>28</v>
      </c>
      <c r="I139">
        <f>I137*J139</f>
        <v>120</v>
      </c>
      <c r="J139">
        <v>1.9448946515397081</v>
      </c>
      <c r="O139">
        <f t="shared" si="132"/>
        <v>154.80000000000001</v>
      </c>
      <c r="P139">
        <f t="shared" si="133"/>
        <v>154.80000000000001</v>
      </c>
      <c r="Q139">
        <f t="shared" si="134"/>
        <v>0</v>
      </c>
      <c r="R139">
        <f t="shared" si="135"/>
        <v>0</v>
      </c>
      <c r="S139">
        <f t="shared" si="136"/>
        <v>0</v>
      </c>
      <c r="T139">
        <f t="shared" si="137"/>
        <v>0</v>
      </c>
      <c r="U139">
        <f t="shared" si="138"/>
        <v>0</v>
      </c>
      <c r="V139">
        <f t="shared" si="139"/>
        <v>0</v>
      </c>
      <c r="W139">
        <f t="shared" si="140"/>
        <v>0</v>
      </c>
      <c r="X139">
        <f t="shared" si="141"/>
        <v>0</v>
      </c>
      <c r="Y139">
        <f t="shared" si="142"/>
        <v>0</v>
      </c>
      <c r="AA139">
        <v>22723180</v>
      </c>
      <c r="AB139">
        <f t="shared" si="143"/>
        <v>1.29</v>
      </c>
      <c r="AC139">
        <f t="shared" si="144"/>
        <v>1.29</v>
      </c>
      <c r="AD139">
        <f t="shared" si="145"/>
        <v>0</v>
      </c>
      <c r="AE139">
        <f t="shared" si="146"/>
        <v>0</v>
      </c>
      <c r="AF139">
        <f t="shared" si="147"/>
        <v>0</v>
      </c>
      <c r="AG139">
        <f t="shared" si="148"/>
        <v>0</v>
      </c>
      <c r="AH139">
        <f t="shared" si="149"/>
        <v>0</v>
      </c>
      <c r="AI139">
        <f t="shared" si="150"/>
        <v>0</v>
      </c>
      <c r="AJ139">
        <f t="shared" si="151"/>
        <v>0</v>
      </c>
      <c r="AK139">
        <v>1.29</v>
      </c>
      <c r="AL139">
        <v>1.29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111</v>
      </c>
      <c r="AU139">
        <v>71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389</v>
      </c>
      <c r="BM139">
        <v>22001</v>
      </c>
      <c r="BN139">
        <v>0</v>
      </c>
      <c r="BO139" t="s">
        <v>3</v>
      </c>
      <c r="BP139">
        <v>0</v>
      </c>
      <c r="BQ139">
        <v>2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130</v>
      </c>
      <c r="CA139">
        <v>89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52"/>
        <v>154.80000000000001</v>
      </c>
      <c r="CQ139">
        <f t="shared" si="153"/>
        <v>1.29</v>
      </c>
      <c r="CR139">
        <f t="shared" si="154"/>
        <v>0</v>
      </c>
      <c r="CS139">
        <f t="shared" si="155"/>
        <v>0</v>
      </c>
      <c r="CT139">
        <f t="shared" si="156"/>
        <v>0</v>
      </c>
      <c r="CU139">
        <f t="shared" si="157"/>
        <v>0</v>
      </c>
      <c r="CV139">
        <f t="shared" si="158"/>
        <v>0</v>
      </c>
      <c r="CW139">
        <f t="shared" si="159"/>
        <v>0</v>
      </c>
      <c r="CX139">
        <f t="shared" si="160"/>
        <v>0</v>
      </c>
      <c r="CY139">
        <f t="shared" si="167"/>
        <v>0</v>
      </c>
      <c r="CZ139">
        <f t="shared" si="168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1010</v>
      </c>
      <c r="DV139" t="s">
        <v>28</v>
      </c>
      <c r="DW139" t="s">
        <v>28</v>
      </c>
      <c r="DX139">
        <v>1</v>
      </c>
      <c r="EE139">
        <v>20678689</v>
      </c>
      <c r="EF139">
        <v>2</v>
      </c>
      <c r="EG139" t="s">
        <v>20</v>
      </c>
      <c r="EH139">
        <v>0</v>
      </c>
      <c r="EI139" t="s">
        <v>3</v>
      </c>
      <c r="EJ139">
        <v>1</v>
      </c>
      <c r="EK139">
        <v>22001</v>
      </c>
      <c r="EL139" t="s">
        <v>301</v>
      </c>
      <c r="EM139" t="s">
        <v>302</v>
      </c>
      <c r="EO139" t="s">
        <v>3</v>
      </c>
      <c r="EQ139">
        <v>0</v>
      </c>
      <c r="ER139">
        <v>1.29</v>
      </c>
      <c r="ES139">
        <v>1.29</v>
      </c>
      <c r="ET139">
        <v>0</v>
      </c>
      <c r="EU139">
        <v>0</v>
      </c>
      <c r="EV139">
        <v>0</v>
      </c>
      <c r="EW139">
        <v>0</v>
      </c>
      <c r="EX139">
        <v>0</v>
      </c>
      <c r="EZ139">
        <v>0</v>
      </c>
      <c r="FQ139">
        <v>0</v>
      </c>
      <c r="FR139">
        <f t="shared" si="161"/>
        <v>0</v>
      </c>
      <c r="FS139">
        <v>0</v>
      </c>
      <c r="FV139" t="s">
        <v>23</v>
      </c>
      <c r="FW139" t="s">
        <v>24</v>
      </c>
      <c r="FX139">
        <v>130</v>
      </c>
      <c r="FY139">
        <v>89</v>
      </c>
      <c r="GA139" t="s">
        <v>3</v>
      </c>
      <c r="GG139">
        <v>2</v>
      </c>
      <c r="GH139">
        <v>1</v>
      </c>
      <c r="GI139">
        <v>-2</v>
      </c>
      <c r="GJ139">
        <v>0</v>
      </c>
      <c r="GK139">
        <f>ROUND(R139*(R12)/100,2)</f>
        <v>0</v>
      </c>
      <c r="GL139">
        <f t="shared" si="162"/>
        <v>0</v>
      </c>
      <c r="GM139">
        <f t="shared" si="163"/>
        <v>154.80000000000001</v>
      </c>
      <c r="GN139">
        <f t="shared" si="164"/>
        <v>154.80000000000001</v>
      </c>
      <c r="GO139">
        <f t="shared" si="165"/>
        <v>0</v>
      </c>
      <c r="GP139">
        <f t="shared" si="166"/>
        <v>0</v>
      </c>
      <c r="GR139">
        <v>0</v>
      </c>
    </row>
    <row r="140" spans="1:200">
      <c r="A140">
        <v>18</v>
      </c>
      <c r="B140">
        <v>1</v>
      </c>
      <c r="C140">
        <v>362</v>
      </c>
      <c r="E140" t="s">
        <v>390</v>
      </c>
      <c r="F140" t="s">
        <v>391</v>
      </c>
      <c r="G140" t="s">
        <v>392</v>
      </c>
      <c r="H140" t="s">
        <v>28</v>
      </c>
      <c r="I140">
        <f>I137*J140</f>
        <v>120</v>
      </c>
      <c r="J140">
        <v>1.9448946515397081</v>
      </c>
      <c r="O140">
        <f t="shared" si="132"/>
        <v>112.8</v>
      </c>
      <c r="P140">
        <f t="shared" si="133"/>
        <v>112.8</v>
      </c>
      <c r="Q140">
        <f t="shared" si="134"/>
        <v>0</v>
      </c>
      <c r="R140">
        <f t="shared" si="135"/>
        <v>0</v>
      </c>
      <c r="S140">
        <f t="shared" si="136"/>
        <v>0</v>
      </c>
      <c r="T140">
        <f t="shared" si="137"/>
        <v>0</v>
      </c>
      <c r="U140">
        <f t="shared" si="138"/>
        <v>0</v>
      </c>
      <c r="V140">
        <f t="shared" si="139"/>
        <v>0</v>
      </c>
      <c r="W140">
        <f t="shared" si="140"/>
        <v>0</v>
      </c>
      <c r="X140">
        <f t="shared" si="141"/>
        <v>0</v>
      </c>
      <c r="Y140">
        <f t="shared" si="142"/>
        <v>0</v>
      </c>
      <c r="AA140">
        <v>22723180</v>
      </c>
      <c r="AB140">
        <f t="shared" si="143"/>
        <v>0.94</v>
      </c>
      <c r="AC140">
        <f t="shared" si="144"/>
        <v>0.94</v>
      </c>
      <c r="AD140">
        <f t="shared" si="145"/>
        <v>0</v>
      </c>
      <c r="AE140">
        <f t="shared" si="146"/>
        <v>0</v>
      </c>
      <c r="AF140">
        <f t="shared" si="147"/>
        <v>0</v>
      </c>
      <c r="AG140">
        <f t="shared" si="148"/>
        <v>0</v>
      </c>
      <c r="AH140">
        <f t="shared" si="149"/>
        <v>0</v>
      </c>
      <c r="AI140">
        <f t="shared" si="150"/>
        <v>0</v>
      </c>
      <c r="AJ140">
        <f t="shared" si="151"/>
        <v>0</v>
      </c>
      <c r="AK140">
        <v>0.94</v>
      </c>
      <c r="AL140">
        <v>0.94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111</v>
      </c>
      <c r="AU140">
        <v>71</v>
      </c>
      <c r="AV140">
        <v>1</v>
      </c>
      <c r="AW140">
        <v>1</v>
      </c>
      <c r="AZ140">
        <v>1</v>
      </c>
      <c r="BA140">
        <v>1</v>
      </c>
      <c r="BB140">
        <v>1</v>
      </c>
      <c r="BC140">
        <v>1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1</v>
      </c>
      <c r="BJ140" t="s">
        <v>393</v>
      </c>
      <c r="BM140">
        <v>22001</v>
      </c>
      <c r="BN140">
        <v>0</v>
      </c>
      <c r="BO140" t="s">
        <v>3</v>
      </c>
      <c r="BP140">
        <v>0</v>
      </c>
      <c r="BQ140">
        <v>2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130</v>
      </c>
      <c r="CA140">
        <v>89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52"/>
        <v>112.8</v>
      </c>
      <c r="CQ140">
        <f t="shared" si="153"/>
        <v>0.94</v>
      </c>
      <c r="CR140">
        <f t="shared" si="154"/>
        <v>0</v>
      </c>
      <c r="CS140">
        <f t="shared" si="155"/>
        <v>0</v>
      </c>
      <c r="CT140">
        <f t="shared" si="156"/>
        <v>0</v>
      </c>
      <c r="CU140">
        <f t="shared" si="157"/>
        <v>0</v>
      </c>
      <c r="CV140">
        <f t="shared" si="158"/>
        <v>0</v>
      </c>
      <c r="CW140">
        <f t="shared" si="159"/>
        <v>0</v>
      </c>
      <c r="CX140">
        <f t="shared" si="160"/>
        <v>0</v>
      </c>
      <c r="CY140">
        <f t="shared" si="167"/>
        <v>0</v>
      </c>
      <c r="CZ140">
        <f t="shared" si="168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1010</v>
      </c>
      <c r="DV140" t="s">
        <v>28</v>
      </c>
      <c r="DW140" t="s">
        <v>28</v>
      </c>
      <c r="DX140">
        <v>1</v>
      </c>
      <c r="EE140">
        <v>20678689</v>
      </c>
      <c r="EF140">
        <v>2</v>
      </c>
      <c r="EG140" t="s">
        <v>20</v>
      </c>
      <c r="EH140">
        <v>0</v>
      </c>
      <c r="EI140" t="s">
        <v>3</v>
      </c>
      <c r="EJ140">
        <v>1</v>
      </c>
      <c r="EK140">
        <v>22001</v>
      </c>
      <c r="EL140" t="s">
        <v>301</v>
      </c>
      <c r="EM140" t="s">
        <v>302</v>
      </c>
      <c r="EO140" t="s">
        <v>3</v>
      </c>
      <c r="EQ140">
        <v>0</v>
      </c>
      <c r="ER140">
        <v>0.94</v>
      </c>
      <c r="ES140">
        <v>0.94</v>
      </c>
      <c r="ET140">
        <v>0</v>
      </c>
      <c r="EU140">
        <v>0</v>
      </c>
      <c r="EV140">
        <v>0</v>
      </c>
      <c r="EW140">
        <v>0</v>
      </c>
      <c r="EX140">
        <v>0</v>
      </c>
      <c r="EZ140">
        <v>0</v>
      </c>
      <c r="FQ140">
        <v>0</v>
      </c>
      <c r="FR140">
        <f t="shared" si="161"/>
        <v>0</v>
      </c>
      <c r="FS140">
        <v>0</v>
      </c>
      <c r="FV140" t="s">
        <v>23</v>
      </c>
      <c r="FW140" t="s">
        <v>24</v>
      </c>
      <c r="FX140">
        <v>130</v>
      </c>
      <c r="FY140">
        <v>89</v>
      </c>
      <c r="GA140" t="s">
        <v>3</v>
      </c>
      <c r="GG140">
        <v>2</v>
      </c>
      <c r="GH140">
        <v>1</v>
      </c>
      <c r="GI140">
        <v>-2</v>
      </c>
      <c r="GJ140">
        <v>0</v>
      </c>
      <c r="GK140">
        <f>ROUND(R140*(R12)/100,2)</f>
        <v>0</v>
      </c>
      <c r="GL140">
        <f t="shared" si="162"/>
        <v>0</v>
      </c>
      <c r="GM140">
        <f t="shared" si="163"/>
        <v>112.8</v>
      </c>
      <c r="GN140">
        <f t="shared" si="164"/>
        <v>112.8</v>
      </c>
      <c r="GO140">
        <f t="shared" si="165"/>
        <v>0</v>
      </c>
      <c r="GP140">
        <f t="shared" si="166"/>
        <v>0</v>
      </c>
      <c r="GR140">
        <v>0</v>
      </c>
    </row>
    <row r="141" spans="1:200">
      <c r="A141">
        <v>18</v>
      </c>
      <c r="B141">
        <v>1</v>
      </c>
      <c r="C141">
        <v>365</v>
      </c>
      <c r="E141" t="s">
        <v>394</v>
      </c>
      <c r="F141" t="s">
        <v>395</v>
      </c>
      <c r="G141" t="s">
        <v>396</v>
      </c>
      <c r="H141" t="s">
        <v>28</v>
      </c>
      <c r="I141">
        <f>I137*J141</f>
        <v>60</v>
      </c>
      <c r="J141">
        <v>0.97244732576985404</v>
      </c>
      <c r="O141">
        <f t="shared" si="132"/>
        <v>1395</v>
      </c>
      <c r="P141">
        <f t="shared" si="133"/>
        <v>1395</v>
      </c>
      <c r="Q141">
        <f t="shared" si="134"/>
        <v>0</v>
      </c>
      <c r="R141">
        <f t="shared" si="135"/>
        <v>0</v>
      </c>
      <c r="S141">
        <f t="shared" si="136"/>
        <v>0</v>
      </c>
      <c r="T141">
        <f t="shared" si="137"/>
        <v>0</v>
      </c>
      <c r="U141">
        <f t="shared" si="138"/>
        <v>0</v>
      </c>
      <c r="V141">
        <f t="shared" si="139"/>
        <v>0</v>
      </c>
      <c r="W141">
        <f t="shared" si="140"/>
        <v>1.2</v>
      </c>
      <c r="X141">
        <f t="shared" si="141"/>
        <v>0</v>
      </c>
      <c r="Y141">
        <f t="shared" si="142"/>
        <v>0</v>
      </c>
      <c r="AA141">
        <v>22723180</v>
      </c>
      <c r="AB141">
        <f t="shared" si="143"/>
        <v>23.25</v>
      </c>
      <c r="AC141">
        <f t="shared" si="144"/>
        <v>23.25</v>
      </c>
      <c r="AD141">
        <f t="shared" si="145"/>
        <v>0</v>
      </c>
      <c r="AE141">
        <f t="shared" si="146"/>
        <v>0</v>
      </c>
      <c r="AF141">
        <f t="shared" si="147"/>
        <v>0</v>
      </c>
      <c r="AG141">
        <f t="shared" si="148"/>
        <v>0</v>
      </c>
      <c r="AH141">
        <f t="shared" si="149"/>
        <v>0</v>
      </c>
      <c r="AI141">
        <f t="shared" si="150"/>
        <v>0</v>
      </c>
      <c r="AJ141">
        <f t="shared" si="151"/>
        <v>0.02</v>
      </c>
      <c r="AK141">
        <v>23.25</v>
      </c>
      <c r="AL141">
        <v>23.25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0.02</v>
      </c>
      <c r="AT141">
        <v>111</v>
      </c>
      <c r="AU141">
        <v>71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1</v>
      </c>
      <c r="BD141" t="s">
        <v>3</v>
      </c>
      <c r="BE141" t="s">
        <v>3</v>
      </c>
      <c r="BF141" t="s">
        <v>3</v>
      </c>
      <c r="BG141" t="s">
        <v>3</v>
      </c>
      <c r="BH141">
        <v>3</v>
      </c>
      <c r="BI141">
        <v>1</v>
      </c>
      <c r="BJ141" t="s">
        <v>397</v>
      </c>
      <c r="BM141">
        <v>22001</v>
      </c>
      <c r="BN141">
        <v>0</v>
      </c>
      <c r="BO141" t="s">
        <v>3</v>
      </c>
      <c r="BP141">
        <v>0</v>
      </c>
      <c r="BQ141">
        <v>2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130</v>
      </c>
      <c r="CA141">
        <v>89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52"/>
        <v>1395</v>
      </c>
      <c r="CQ141">
        <f t="shared" si="153"/>
        <v>23.25</v>
      </c>
      <c r="CR141">
        <f t="shared" si="154"/>
        <v>0</v>
      </c>
      <c r="CS141">
        <f t="shared" si="155"/>
        <v>0</v>
      </c>
      <c r="CT141">
        <f t="shared" si="156"/>
        <v>0</v>
      </c>
      <c r="CU141">
        <f t="shared" si="157"/>
        <v>0</v>
      </c>
      <c r="CV141">
        <f t="shared" si="158"/>
        <v>0</v>
      </c>
      <c r="CW141">
        <f t="shared" si="159"/>
        <v>0</v>
      </c>
      <c r="CX141">
        <f t="shared" si="160"/>
        <v>0.02</v>
      </c>
      <c r="CY141">
        <f t="shared" si="167"/>
        <v>0</v>
      </c>
      <c r="CZ141">
        <f t="shared" si="168"/>
        <v>0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1010</v>
      </c>
      <c r="DV141" t="s">
        <v>28</v>
      </c>
      <c r="DW141" t="s">
        <v>28</v>
      </c>
      <c r="DX141">
        <v>1</v>
      </c>
      <c r="EE141">
        <v>20678689</v>
      </c>
      <c r="EF141">
        <v>2</v>
      </c>
      <c r="EG141" t="s">
        <v>20</v>
      </c>
      <c r="EH141">
        <v>0</v>
      </c>
      <c r="EI141" t="s">
        <v>3</v>
      </c>
      <c r="EJ141">
        <v>1</v>
      </c>
      <c r="EK141">
        <v>22001</v>
      </c>
      <c r="EL141" t="s">
        <v>301</v>
      </c>
      <c r="EM141" t="s">
        <v>302</v>
      </c>
      <c r="EO141" t="s">
        <v>3</v>
      </c>
      <c r="EQ141">
        <v>0</v>
      </c>
      <c r="ER141">
        <v>23.25</v>
      </c>
      <c r="ES141">
        <v>23.25</v>
      </c>
      <c r="ET141">
        <v>0</v>
      </c>
      <c r="EU141">
        <v>0</v>
      </c>
      <c r="EV141">
        <v>0</v>
      </c>
      <c r="EW141">
        <v>0</v>
      </c>
      <c r="EX141">
        <v>0</v>
      </c>
      <c r="EZ141">
        <v>0</v>
      </c>
      <c r="FQ141">
        <v>0</v>
      </c>
      <c r="FR141">
        <f t="shared" si="161"/>
        <v>0</v>
      </c>
      <c r="FS141">
        <v>0</v>
      </c>
      <c r="FV141" t="s">
        <v>23</v>
      </c>
      <c r="FW141" t="s">
        <v>24</v>
      </c>
      <c r="FX141">
        <v>130</v>
      </c>
      <c r="FY141">
        <v>89</v>
      </c>
      <c r="GA141" t="s">
        <v>3</v>
      </c>
      <c r="GG141">
        <v>2</v>
      </c>
      <c r="GH141">
        <v>1</v>
      </c>
      <c r="GI141">
        <v>-2</v>
      </c>
      <c r="GJ141">
        <v>0</v>
      </c>
      <c r="GK141">
        <f>ROUND(R141*(R12)/100,2)</f>
        <v>0</v>
      </c>
      <c r="GL141">
        <f t="shared" si="162"/>
        <v>0</v>
      </c>
      <c r="GM141">
        <f t="shared" si="163"/>
        <v>1395</v>
      </c>
      <c r="GN141">
        <f t="shared" si="164"/>
        <v>1395</v>
      </c>
      <c r="GO141">
        <f t="shared" si="165"/>
        <v>0</v>
      </c>
      <c r="GP141">
        <f t="shared" si="166"/>
        <v>0</v>
      </c>
      <c r="GR141">
        <v>0</v>
      </c>
    </row>
    <row r="142" spans="1:200">
      <c r="A142">
        <v>18</v>
      </c>
      <c r="B142">
        <v>1</v>
      </c>
      <c r="C142">
        <v>360</v>
      </c>
      <c r="E142" t="s">
        <v>398</v>
      </c>
      <c r="F142" t="s">
        <v>399</v>
      </c>
      <c r="G142" t="s">
        <v>400</v>
      </c>
      <c r="H142" t="s">
        <v>28</v>
      </c>
      <c r="I142">
        <f>I137*J142</f>
        <v>42</v>
      </c>
      <c r="J142">
        <v>0.68071312803889783</v>
      </c>
      <c r="O142">
        <f t="shared" si="132"/>
        <v>473.34</v>
      </c>
      <c r="P142">
        <f t="shared" si="133"/>
        <v>473.34</v>
      </c>
      <c r="Q142">
        <f t="shared" si="134"/>
        <v>0</v>
      </c>
      <c r="R142">
        <f t="shared" si="135"/>
        <v>0</v>
      </c>
      <c r="S142">
        <f t="shared" si="136"/>
        <v>0</v>
      </c>
      <c r="T142">
        <f t="shared" si="137"/>
        <v>0</v>
      </c>
      <c r="U142">
        <f t="shared" si="138"/>
        <v>0</v>
      </c>
      <c r="V142">
        <f t="shared" si="139"/>
        <v>0</v>
      </c>
      <c r="W142">
        <f t="shared" si="140"/>
        <v>0</v>
      </c>
      <c r="X142">
        <f t="shared" si="141"/>
        <v>0</v>
      </c>
      <c r="Y142">
        <f t="shared" si="142"/>
        <v>0</v>
      </c>
      <c r="AA142">
        <v>22723180</v>
      </c>
      <c r="AB142">
        <f t="shared" si="143"/>
        <v>11.27</v>
      </c>
      <c r="AC142">
        <f t="shared" si="144"/>
        <v>11.27</v>
      </c>
      <c r="AD142">
        <f t="shared" si="145"/>
        <v>0</v>
      </c>
      <c r="AE142">
        <f t="shared" si="146"/>
        <v>0</v>
      </c>
      <c r="AF142">
        <f t="shared" si="147"/>
        <v>0</v>
      </c>
      <c r="AG142">
        <f t="shared" si="148"/>
        <v>0</v>
      </c>
      <c r="AH142">
        <f t="shared" si="149"/>
        <v>0</v>
      </c>
      <c r="AI142">
        <f t="shared" si="150"/>
        <v>0</v>
      </c>
      <c r="AJ142">
        <f t="shared" si="151"/>
        <v>0</v>
      </c>
      <c r="AK142">
        <v>11.27</v>
      </c>
      <c r="AL142">
        <v>11.27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111</v>
      </c>
      <c r="AU142">
        <v>71</v>
      </c>
      <c r="AV142">
        <v>1</v>
      </c>
      <c r="AW142">
        <v>1</v>
      </c>
      <c r="AZ142">
        <v>1</v>
      </c>
      <c r="BA142">
        <v>1</v>
      </c>
      <c r="BB142">
        <v>1</v>
      </c>
      <c r="BC142">
        <v>1</v>
      </c>
      <c r="BD142" t="s">
        <v>3</v>
      </c>
      <c r="BE142" t="s">
        <v>3</v>
      </c>
      <c r="BF142" t="s">
        <v>3</v>
      </c>
      <c r="BG142" t="s">
        <v>3</v>
      </c>
      <c r="BH142">
        <v>3</v>
      </c>
      <c r="BI142">
        <v>1</v>
      </c>
      <c r="BJ142" t="s">
        <v>401</v>
      </c>
      <c r="BM142">
        <v>22001</v>
      </c>
      <c r="BN142">
        <v>0</v>
      </c>
      <c r="BO142" t="s">
        <v>3</v>
      </c>
      <c r="BP142">
        <v>0</v>
      </c>
      <c r="BQ142">
        <v>2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130</v>
      </c>
      <c r="CA142">
        <v>89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52"/>
        <v>473.34</v>
      </c>
      <c r="CQ142">
        <f t="shared" si="153"/>
        <v>11.27</v>
      </c>
      <c r="CR142">
        <f t="shared" si="154"/>
        <v>0</v>
      </c>
      <c r="CS142">
        <f t="shared" si="155"/>
        <v>0</v>
      </c>
      <c r="CT142">
        <f t="shared" si="156"/>
        <v>0</v>
      </c>
      <c r="CU142">
        <f t="shared" si="157"/>
        <v>0</v>
      </c>
      <c r="CV142">
        <f t="shared" si="158"/>
        <v>0</v>
      </c>
      <c r="CW142">
        <f t="shared" si="159"/>
        <v>0</v>
      </c>
      <c r="CX142">
        <f t="shared" si="160"/>
        <v>0</v>
      </c>
      <c r="CY142">
        <f t="shared" si="167"/>
        <v>0</v>
      </c>
      <c r="CZ142">
        <f t="shared" si="168"/>
        <v>0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1010</v>
      </c>
      <c r="DV142" t="s">
        <v>28</v>
      </c>
      <c r="DW142" t="s">
        <v>28</v>
      </c>
      <c r="DX142">
        <v>1</v>
      </c>
      <c r="EE142">
        <v>20678689</v>
      </c>
      <c r="EF142">
        <v>2</v>
      </c>
      <c r="EG142" t="s">
        <v>20</v>
      </c>
      <c r="EH142">
        <v>0</v>
      </c>
      <c r="EI142" t="s">
        <v>3</v>
      </c>
      <c r="EJ142">
        <v>1</v>
      </c>
      <c r="EK142">
        <v>22001</v>
      </c>
      <c r="EL142" t="s">
        <v>301</v>
      </c>
      <c r="EM142" t="s">
        <v>302</v>
      </c>
      <c r="EO142" t="s">
        <v>3</v>
      </c>
      <c r="EQ142">
        <v>0</v>
      </c>
      <c r="ER142">
        <v>11.27</v>
      </c>
      <c r="ES142">
        <v>11.27</v>
      </c>
      <c r="ET142">
        <v>0</v>
      </c>
      <c r="EU142">
        <v>0</v>
      </c>
      <c r="EV142">
        <v>0</v>
      </c>
      <c r="EW142">
        <v>0</v>
      </c>
      <c r="EX142">
        <v>0</v>
      </c>
      <c r="EZ142">
        <v>0</v>
      </c>
      <c r="FQ142">
        <v>0</v>
      </c>
      <c r="FR142">
        <f t="shared" si="161"/>
        <v>0</v>
      </c>
      <c r="FS142">
        <v>0</v>
      </c>
      <c r="FV142" t="s">
        <v>23</v>
      </c>
      <c r="FW142" t="s">
        <v>24</v>
      </c>
      <c r="FX142">
        <v>130</v>
      </c>
      <c r="FY142">
        <v>89</v>
      </c>
      <c r="GA142" t="s">
        <v>3</v>
      </c>
      <c r="GG142">
        <v>2</v>
      </c>
      <c r="GH142">
        <v>1</v>
      </c>
      <c r="GI142">
        <v>-2</v>
      </c>
      <c r="GJ142">
        <v>0</v>
      </c>
      <c r="GK142">
        <f>ROUND(R142*(R12)/100,2)</f>
        <v>0</v>
      </c>
      <c r="GL142">
        <f t="shared" si="162"/>
        <v>0</v>
      </c>
      <c r="GM142">
        <f t="shared" si="163"/>
        <v>473.34</v>
      </c>
      <c r="GN142">
        <f t="shared" si="164"/>
        <v>473.34</v>
      </c>
      <c r="GO142">
        <f t="shared" si="165"/>
        <v>0</v>
      </c>
      <c r="GP142">
        <f t="shared" si="166"/>
        <v>0</v>
      </c>
      <c r="GR142">
        <v>0</v>
      </c>
    </row>
    <row r="143" spans="1:200">
      <c r="A143">
        <v>18</v>
      </c>
      <c r="B143">
        <v>1</v>
      </c>
      <c r="C143">
        <v>361</v>
      </c>
      <c r="E143" t="s">
        <v>402</v>
      </c>
      <c r="F143" t="s">
        <v>403</v>
      </c>
      <c r="G143" t="s">
        <v>404</v>
      </c>
      <c r="H143" t="s">
        <v>28</v>
      </c>
      <c r="I143">
        <f>I137*J143</f>
        <v>145</v>
      </c>
      <c r="J143">
        <v>2.3500810372771475</v>
      </c>
      <c r="O143">
        <f t="shared" si="132"/>
        <v>523.45000000000005</v>
      </c>
      <c r="P143">
        <f t="shared" si="133"/>
        <v>523.45000000000005</v>
      </c>
      <c r="Q143">
        <f t="shared" si="134"/>
        <v>0</v>
      </c>
      <c r="R143">
        <f t="shared" si="135"/>
        <v>0</v>
      </c>
      <c r="S143">
        <f t="shared" si="136"/>
        <v>0</v>
      </c>
      <c r="T143">
        <f t="shared" si="137"/>
        <v>0</v>
      </c>
      <c r="U143">
        <f t="shared" si="138"/>
        <v>0</v>
      </c>
      <c r="V143">
        <f t="shared" si="139"/>
        <v>0</v>
      </c>
      <c r="W143">
        <f t="shared" si="140"/>
        <v>0</v>
      </c>
      <c r="X143">
        <f t="shared" si="141"/>
        <v>0</v>
      </c>
      <c r="Y143">
        <f t="shared" si="142"/>
        <v>0</v>
      </c>
      <c r="AA143">
        <v>22723180</v>
      </c>
      <c r="AB143">
        <f t="shared" si="143"/>
        <v>3.61</v>
      </c>
      <c r="AC143">
        <f t="shared" si="144"/>
        <v>3.61</v>
      </c>
      <c r="AD143">
        <f t="shared" si="145"/>
        <v>0</v>
      </c>
      <c r="AE143">
        <f t="shared" si="146"/>
        <v>0</v>
      </c>
      <c r="AF143">
        <f t="shared" si="147"/>
        <v>0</v>
      </c>
      <c r="AG143">
        <f t="shared" si="148"/>
        <v>0</v>
      </c>
      <c r="AH143">
        <f t="shared" si="149"/>
        <v>0</v>
      </c>
      <c r="AI143">
        <f t="shared" si="150"/>
        <v>0</v>
      </c>
      <c r="AJ143">
        <f t="shared" si="151"/>
        <v>0</v>
      </c>
      <c r="AK143">
        <v>3.61</v>
      </c>
      <c r="AL143">
        <v>3.61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111</v>
      </c>
      <c r="AU143">
        <v>71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405</v>
      </c>
      <c r="BM143">
        <v>22001</v>
      </c>
      <c r="BN143">
        <v>0</v>
      </c>
      <c r="BO143" t="s">
        <v>3</v>
      </c>
      <c r="BP143">
        <v>0</v>
      </c>
      <c r="BQ143">
        <v>2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130</v>
      </c>
      <c r="CA143">
        <v>89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52"/>
        <v>523.45000000000005</v>
      </c>
      <c r="CQ143">
        <f t="shared" si="153"/>
        <v>3.61</v>
      </c>
      <c r="CR143">
        <f t="shared" si="154"/>
        <v>0</v>
      </c>
      <c r="CS143">
        <f t="shared" si="155"/>
        <v>0</v>
      </c>
      <c r="CT143">
        <f t="shared" si="156"/>
        <v>0</v>
      </c>
      <c r="CU143">
        <f t="shared" si="157"/>
        <v>0</v>
      </c>
      <c r="CV143">
        <f t="shared" si="158"/>
        <v>0</v>
      </c>
      <c r="CW143">
        <f t="shared" si="159"/>
        <v>0</v>
      </c>
      <c r="CX143">
        <f t="shared" si="160"/>
        <v>0</v>
      </c>
      <c r="CY143">
        <f t="shared" si="167"/>
        <v>0</v>
      </c>
      <c r="CZ143">
        <f t="shared" si="168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1010</v>
      </c>
      <c r="DV143" t="s">
        <v>28</v>
      </c>
      <c r="DW143" t="s">
        <v>28</v>
      </c>
      <c r="DX143">
        <v>1</v>
      </c>
      <c r="EE143">
        <v>20678689</v>
      </c>
      <c r="EF143">
        <v>2</v>
      </c>
      <c r="EG143" t="s">
        <v>20</v>
      </c>
      <c r="EH143">
        <v>0</v>
      </c>
      <c r="EI143" t="s">
        <v>3</v>
      </c>
      <c r="EJ143">
        <v>1</v>
      </c>
      <c r="EK143">
        <v>22001</v>
      </c>
      <c r="EL143" t="s">
        <v>301</v>
      </c>
      <c r="EM143" t="s">
        <v>302</v>
      </c>
      <c r="EO143" t="s">
        <v>3</v>
      </c>
      <c r="EQ143">
        <v>0</v>
      </c>
      <c r="ER143">
        <v>3.61</v>
      </c>
      <c r="ES143">
        <v>3.61</v>
      </c>
      <c r="ET143">
        <v>0</v>
      </c>
      <c r="EU143">
        <v>0</v>
      </c>
      <c r="EV143">
        <v>0</v>
      </c>
      <c r="EW143">
        <v>0</v>
      </c>
      <c r="EX143">
        <v>0</v>
      </c>
      <c r="EZ143">
        <v>0</v>
      </c>
      <c r="FQ143">
        <v>0</v>
      </c>
      <c r="FR143">
        <f t="shared" si="161"/>
        <v>0</v>
      </c>
      <c r="FS143">
        <v>0</v>
      </c>
      <c r="FV143" t="s">
        <v>23</v>
      </c>
      <c r="FW143" t="s">
        <v>24</v>
      </c>
      <c r="FX143">
        <v>130</v>
      </c>
      <c r="FY143">
        <v>89</v>
      </c>
      <c r="GA143" t="s">
        <v>3</v>
      </c>
      <c r="GG143">
        <v>2</v>
      </c>
      <c r="GH143">
        <v>1</v>
      </c>
      <c r="GI143">
        <v>-2</v>
      </c>
      <c r="GJ143">
        <v>0</v>
      </c>
      <c r="GK143">
        <f>ROUND(R143*(R12)/100,2)</f>
        <v>0</v>
      </c>
      <c r="GL143">
        <f t="shared" si="162"/>
        <v>0</v>
      </c>
      <c r="GM143">
        <f t="shared" si="163"/>
        <v>523.45000000000005</v>
      </c>
      <c r="GN143">
        <f t="shared" si="164"/>
        <v>523.45000000000005</v>
      </c>
      <c r="GO143">
        <f t="shared" si="165"/>
        <v>0</v>
      </c>
      <c r="GP143">
        <f t="shared" si="166"/>
        <v>0</v>
      </c>
      <c r="GR143">
        <v>0</v>
      </c>
    </row>
    <row r="144" spans="1:200">
      <c r="A144">
        <v>18</v>
      </c>
      <c r="B144">
        <v>1</v>
      </c>
      <c r="C144">
        <v>359</v>
      </c>
      <c r="E144" t="s">
        <v>406</v>
      </c>
      <c r="F144" t="s">
        <v>407</v>
      </c>
      <c r="G144" t="s">
        <v>408</v>
      </c>
      <c r="H144" t="s">
        <v>28</v>
      </c>
      <c r="I144">
        <f>I137*J144</f>
        <v>60</v>
      </c>
      <c r="J144">
        <v>0.97244732576985404</v>
      </c>
      <c r="O144">
        <f t="shared" si="132"/>
        <v>2658</v>
      </c>
      <c r="P144">
        <f t="shared" si="133"/>
        <v>2658</v>
      </c>
      <c r="Q144">
        <f t="shared" si="134"/>
        <v>0</v>
      </c>
      <c r="R144">
        <f t="shared" si="135"/>
        <v>0</v>
      </c>
      <c r="S144">
        <f t="shared" si="136"/>
        <v>0</v>
      </c>
      <c r="T144">
        <f t="shared" si="137"/>
        <v>0</v>
      </c>
      <c r="U144">
        <f t="shared" si="138"/>
        <v>0</v>
      </c>
      <c r="V144">
        <f t="shared" si="139"/>
        <v>0</v>
      </c>
      <c r="W144">
        <f t="shared" si="140"/>
        <v>1.2</v>
      </c>
      <c r="X144">
        <f t="shared" si="141"/>
        <v>0</v>
      </c>
      <c r="Y144">
        <f t="shared" si="142"/>
        <v>0</v>
      </c>
      <c r="AA144">
        <v>22723180</v>
      </c>
      <c r="AB144">
        <f t="shared" si="143"/>
        <v>44.3</v>
      </c>
      <c r="AC144">
        <f t="shared" si="144"/>
        <v>44.3</v>
      </c>
      <c r="AD144">
        <f t="shared" si="145"/>
        <v>0</v>
      </c>
      <c r="AE144">
        <f t="shared" si="146"/>
        <v>0</v>
      </c>
      <c r="AF144">
        <f t="shared" si="147"/>
        <v>0</v>
      </c>
      <c r="AG144">
        <f t="shared" si="148"/>
        <v>0</v>
      </c>
      <c r="AH144">
        <f t="shared" si="149"/>
        <v>0</v>
      </c>
      <c r="AI144">
        <f t="shared" si="150"/>
        <v>0</v>
      </c>
      <c r="AJ144">
        <f t="shared" si="151"/>
        <v>0.02</v>
      </c>
      <c r="AK144">
        <v>44.3</v>
      </c>
      <c r="AL144">
        <v>44.3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0.02</v>
      </c>
      <c r="AT144">
        <v>111</v>
      </c>
      <c r="AU144">
        <v>71</v>
      </c>
      <c r="AV144">
        <v>1</v>
      </c>
      <c r="AW144">
        <v>1</v>
      </c>
      <c r="AZ144">
        <v>1</v>
      </c>
      <c r="BA144">
        <v>1</v>
      </c>
      <c r="BB144">
        <v>1</v>
      </c>
      <c r="BC144">
        <v>1</v>
      </c>
      <c r="BD144" t="s">
        <v>3</v>
      </c>
      <c r="BE144" t="s">
        <v>3</v>
      </c>
      <c r="BF144" t="s">
        <v>3</v>
      </c>
      <c r="BG144" t="s">
        <v>3</v>
      </c>
      <c r="BH144">
        <v>3</v>
      </c>
      <c r="BI144">
        <v>1</v>
      </c>
      <c r="BJ144" t="s">
        <v>409</v>
      </c>
      <c r="BM144">
        <v>22001</v>
      </c>
      <c r="BN144">
        <v>0</v>
      </c>
      <c r="BO144" t="s">
        <v>3</v>
      </c>
      <c r="BP144">
        <v>0</v>
      </c>
      <c r="BQ144">
        <v>2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130</v>
      </c>
      <c r="CA144">
        <v>89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52"/>
        <v>2658</v>
      </c>
      <c r="CQ144">
        <f t="shared" si="153"/>
        <v>44.3</v>
      </c>
      <c r="CR144">
        <f t="shared" si="154"/>
        <v>0</v>
      </c>
      <c r="CS144">
        <f t="shared" si="155"/>
        <v>0</v>
      </c>
      <c r="CT144">
        <f t="shared" si="156"/>
        <v>0</v>
      </c>
      <c r="CU144">
        <f t="shared" si="157"/>
        <v>0</v>
      </c>
      <c r="CV144">
        <f t="shared" si="158"/>
        <v>0</v>
      </c>
      <c r="CW144">
        <f t="shared" si="159"/>
        <v>0</v>
      </c>
      <c r="CX144">
        <f t="shared" si="160"/>
        <v>0.02</v>
      </c>
      <c r="CY144">
        <f t="shared" si="167"/>
        <v>0</v>
      </c>
      <c r="CZ144">
        <f t="shared" si="168"/>
        <v>0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1010</v>
      </c>
      <c r="DV144" t="s">
        <v>28</v>
      </c>
      <c r="DW144" t="s">
        <v>28</v>
      </c>
      <c r="DX144">
        <v>1</v>
      </c>
      <c r="EE144">
        <v>20678689</v>
      </c>
      <c r="EF144">
        <v>2</v>
      </c>
      <c r="EG144" t="s">
        <v>20</v>
      </c>
      <c r="EH144">
        <v>0</v>
      </c>
      <c r="EI144" t="s">
        <v>3</v>
      </c>
      <c r="EJ144">
        <v>1</v>
      </c>
      <c r="EK144">
        <v>22001</v>
      </c>
      <c r="EL144" t="s">
        <v>301</v>
      </c>
      <c r="EM144" t="s">
        <v>302</v>
      </c>
      <c r="EO144" t="s">
        <v>3</v>
      </c>
      <c r="EQ144">
        <v>0</v>
      </c>
      <c r="ER144">
        <v>44.3</v>
      </c>
      <c r="ES144">
        <v>44.3</v>
      </c>
      <c r="ET144">
        <v>0</v>
      </c>
      <c r="EU144">
        <v>0</v>
      </c>
      <c r="EV144">
        <v>0</v>
      </c>
      <c r="EW144">
        <v>0</v>
      </c>
      <c r="EX144">
        <v>0</v>
      </c>
      <c r="EZ144">
        <v>0</v>
      </c>
      <c r="FQ144">
        <v>0</v>
      </c>
      <c r="FR144">
        <f t="shared" si="161"/>
        <v>0</v>
      </c>
      <c r="FS144">
        <v>0</v>
      </c>
      <c r="FV144" t="s">
        <v>23</v>
      </c>
      <c r="FW144" t="s">
        <v>24</v>
      </c>
      <c r="FX144">
        <v>130</v>
      </c>
      <c r="FY144">
        <v>89</v>
      </c>
      <c r="GA144" t="s">
        <v>3</v>
      </c>
      <c r="GG144">
        <v>2</v>
      </c>
      <c r="GH144">
        <v>1</v>
      </c>
      <c r="GI144">
        <v>-2</v>
      </c>
      <c r="GJ144">
        <v>0</v>
      </c>
      <c r="GK144">
        <f>ROUND(R144*(R12)/100,2)</f>
        <v>0</v>
      </c>
      <c r="GL144">
        <f t="shared" si="162"/>
        <v>0</v>
      </c>
      <c r="GM144">
        <f t="shared" si="163"/>
        <v>2658</v>
      </c>
      <c r="GN144">
        <f t="shared" si="164"/>
        <v>2658</v>
      </c>
      <c r="GO144">
        <f t="shared" si="165"/>
        <v>0</v>
      </c>
      <c r="GP144">
        <f t="shared" si="166"/>
        <v>0</v>
      </c>
      <c r="GR144">
        <v>0</v>
      </c>
    </row>
    <row r="145" spans="1:200">
      <c r="A145">
        <v>18</v>
      </c>
      <c r="B145">
        <v>1</v>
      </c>
      <c r="C145">
        <v>358</v>
      </c>
      <c r="E145" t="s">
        <v>410</v>
      </c>
      <c r="F145" t="s">
        <v>411</v>
      </c>
      <c r="G145" t="s">
        <v>412</v>
      </c>
      <c r="H145" t="s">
        <v>413</v>
      </c>
      <c r="I145">
        <f>I137*J145</f>
        <v>-61.7</v>
      </c>
      <c r="J145">
        <v>-1</v>
      </c>
      <c r="O145">
        <f t="shared" si="132"/>
        <v>-5093.95</v>
      </c>
      <c r="P145">
        <f t="shared" si="133"/>
        <v>-5093.95</v>
      </c>
      <c r="Q145">
        <f t="shared" si="134"/>
        <v>0</v>
      </c>
      <c r="R145">
        <f t="shared" si="135"/>
        <v>0</v>
      </c>
      <c r="S145">
        <f t="shared" si="136"/>
        <v>0</v>
      </c>
      <c r="T145">
        <f t="shared" si="137"/>
        <v>0</v>
      </c>
      <c r="U145">
        <f t="shared" si="138"/>
        <v>0</v>
      </c>
      <c r="V145">
        <f t="shared" si="139"/>
        <v>0</v>
      </c>
      <c r="W145">
        <f t="shared" si="140"/>
        <v>-14.19</v>
      </c>
      <c r="X145">
        <f t="shared" si="141"/>
        <v>0</v>
      </c>
      <c r="Y145">
        <f t="shared" si="142"/>
        <v>0</v>
      </c>
      <c r="AA145">
        <v>22723180</v>
      </c>
      <c r="AB145">
        <f t="shared" si="143"/>
        <v>82.56</v>
      </c>
      <c r="AC145">
        <f t="shared" si="144"/>
        <v>82.56</v>
      </c>
      <c r="AD145">
        <f t="shared" si="145"/>
        <v>0</v>
      </c>
      <c r="AE145">
        <f t="shared" si="146"/>
        <v>0</v>
      </c>
      <c r="AF145">
        <f t="shared" si="147"/>
        <v>0</v>
      </c>
      <c r="AG145">
        <f t="shared" si="148"/>
        <v>0</v>
      </c>
      <c r="AH145">
        <f t="shared" si="149"/>
        <v>0</v>
      </c>
      <c r="AI145">
        <f t="shared" si="150"/>
        <v>0</v>
      </c>
      <c r="AJ145">
        <f t="shared" si="151"/>
        <v>0.23</v>
      </c>
      <c r="AK145">
        <v>82.56</v>
      </c>
      <c r="AL145">
        <v>82.56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0.23</v>
      </c>
      <c r="AT145">
        <v>111</v>
      </c>
      <c r="AU145">
        <v>71</v>
      </c>
      <c r="AV145">
        <v>1</v>
      </c>
      <c r="AW145">
        <v>1</v>
      </c>
      <c r="AZ145">
        <v>1</v>
      </c>
      <c r="BA145">
        <v>1</v>
      </c>
      <c r="BB145">
        <v>1</v>
      </c>
      <c r="BC145">
        <v>1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1</v>
      </c>
      <c r="BJ145" t="s">
        <v>414</v>
      </c>
      <c r="BM145">
        <v>22001</v>
      </c>
      <c r="BN145">
        <v>0</v>
      </c>
      <c r="BO145" t="s">
        <v>3</v>
      </c>
      <c r="BP145">
        <v>0</v>
      </c>
      <c r="BQ145">
        <v>2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130</v>
      </c>
      <c r="CA145">
        <v>89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52"/>
        <v>-5093.95</v>
      </c>
      <c r="CQ145">
        <f t="shared" si="153"/>
        <v>82.56</v>
      </c>
      <c r="CR145">
        <f t="shared" si="154"/>
        <v>0</v>
      </c>
      <c r="CS145">
        <f t="shared" si="155"/>
        <v>0</v>
      </c>
      <c r="CT145">
        <f t="shared" si="156"/>
        <v>0</v>
      </c>
      <c r="CU145">
        <f t="shared" si="157"/>
        <v>0</v>
      </c>
      <c r="CV145">
        <f t="shared" si="158"/>
        <v>0</v>
      </c>
      <c r="CW145">
        <f t="shared" si="159"/>
        <v>0</v>
      </c>
      <c r="CX145">
        <f t="shared" si="160"/>
        <v>0.23</v>
      </c>
      <c r="CY145">
        <f t="shared" si="167"/>
        <v>0</v>
      </c>
      <c r="CZ145">
        <f t="shared" si="168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1010</v>
      </c>
      <c r="DV145" t="s">
        <v>413</v>
      </c>
      <c r="DW145" t="s">
        <v>413</v>
      </c>
      <c r="DX145">
        <v>10</v>
      </c>
      <c r="EE145">
        <v>20678689</v>
      </c>
      <c r="EF145">
        <v>2</v>
      </c>
      <c r="EG145" t="s">
        <v>20</v>
      </c>
      <c r="EH145">
        <v>0</v>
      </c>
      <c r="EI145" t="s">
        <v>3</v>
      </c>
      <c r="EJ145">
        <v>1</v>
      </c>
      <c r="EK145">
        <v>22001</v>
      </c>
      <c r="EL145" t="s">
        <v>301</v>
      </c>
      <c r="EM145" t="s">
        <v>302</v>
      </c>
      <c r="EO145" t="s">
        <v>3</v>
      </c>
      <c r="EQ145">
        <v>0</v>
      </c>
      <c r="ER145">
        <v>82.56</v>
      </c>
      <c r="ES145">
        <v>82.56</v>
      </c>
      <c r="ET145">
        <v>0</v>
      </c>
      <c r="EU145">
        <v>0</v>
      </c>
      <c r="EV145">
        <v>0</v>
      </c>
      <c r="EW145">
        <v>0</v>
      </c>
      <c r="EX145">
        <v>0</v>
      </c>
      <c r="EZ145">
        <v>0</v>
      </c>
      <c r="FQ145">
        <v>0</v>
      </c>
      <c r="FR145">
        <f t="shared" si="161"/>
        <v>0</v>
      </c>
      <c r="FS145">
        <v>0</v>
      </c>
      <c r="FV145" t="s">
        <v>23</v>
      </c>
      <c r="FW145" t="s">
        <v>24</v>
      </c>
      <c r="FX145">
        <v>130</v>
      </c>
      <c r="FY145">
        <v>89</v>
      </c>
      <c r="GA145" t="s">
        <v>3</v>
      </c>
      <c r="GG145">
        <v>2</v>
      </c>
      <c r="GH145">
        <v>1</v>
      </c>
      <c r="GI145">
        <v>-2</v>
      </c>
      <c r="GJ145">
        <v>0</v>
      </c>
      <c r="GK145">
        <f>ROUND(R145*(R12)/100,2)</f>
        <v>0</v>
      </c>
      <c r="GL145">
        <f t="shared" si="162"/>
        <v>0</v>
      </c>
      <c r="GM145">
        <f t="shared" si="163"/>
        <v>-5093.95</v>
      </c>
      <c r="GN145">
        <f t="shared" si="164"/>
        <v>-5093.95</v>
      </c>
      <c r="GO145">
        <f t="shared" si="165"/>
        <v>0</v>
      </c>
      <c r="GP145">
        <f t="shared" si="166"/>
        <v>0</v>
      </c>
      <c r="GR145">
        <v>0</v>
      </c>
    </row>
    <row r="146" spans="1:200">
      <c r="A146">
        <v>17</v>
      </c>
      <c r="B146">
        <v>1</v>
      </c>
      <c r="C146">
        <f>ROW(SmtRes!A372)</f>
        <v>372</v>
      </c>
      <c r="D146">
        <f>ROW(EtalonRes!A340)</f>
        <v>340</v>
      </c>
      <c r="E146" t="s">
        <v>415</v>
      </c>
      <c r="F146" t="s">
        <v>416</v>
      </c>
      <c r="G146" t="s">
        <v>417</v>
      </c>
      <c r="H146" t="s">
        <v>380</v>
      </c>
      <c r="I146">
        <v>4.5</v>
      </c>
      <c r="J146">
        <v>0</v>
      </c>
      <c r="O146">
        <f t="shared" si="132"/>
        <v>3712.33</v>
      </c>
      <c r="P146">
        <f t="shared" si="133"/>
        <v>1684.8</v>
      </c>
      <c r="Q146">
        <f t="shared" si="134"/>
        <v>1738.13</v>
      </c>
      <c r="R146">
        <f t="shared" si="135"/>
        <v>233.28</v>
      </c>
      <c r="S146">
        <f t="shared" si="136"/>
        <v>289.39999999999998</v>
      </c>
      <c r="T146">
        <f t="shared" si="137"/>
        <v>0</v>
      </c>
      <c r="U146">
        <f t="shared" si="138"/>
        <v>31.905000000000001</v>
      </c>
      <c r="V146">
        <f t="shared" si="139"/>
        <v>17.28</v>
      </c>
      <c r="W146">
        <f t="shared" si="140"/>
        <v>0</v>
      </c>
      <c r="X146">
        <f t="shared" si="141"/>
        <v>580.16999999999996</v>
      </c>
      <c r="Y146">
        <f t="shared" si="142"/>
        <v>371.1</v>
      </c>
      <c r="AA146">
        <v>22723180</v>
      </c>
      <c r="AB146">
        <f t="shared" si="143"/>
        <v>824.96</v>
      </c>
      <c r="AC146">
        <f t="shared" si="144"/>
        <v>374.4</v>
      </c>
      <c r="AD146">
        <f t="shared" si="145"/>
        <v>386.25</v>
      </c>
      <c r="AE146">
        <f t="shared" si="146"/>
        <v>51.84</v>
      </c>
      <c r="AF146">
        <f t="shared" si="147"/>
        <v>64.31</v>
      </c>
      <c r="AG146">
        <f t="shared" si="148"/>
        <v>0</v>
      </c>
      <c r="AH146">
        <f t="shared" si="149"/>
        <v>7.09</v>
      </c>
      <c r="AI146">
        <f t="shared" si="150"/>
        <v>3.84</v>
      </c>
      <c r="AJ146">
        <f t="shared" si="151"/>
        <v>0</v>
      </c>
      <c r="AK146">
        <v>824.96</v>
      </c>
      <c r="AL146">
        <v>374.4</v>
      </c>
      <c r="AM146">
        <v>386.25</v>
      </c>
      <c r="AN146">
        <v>51.84</v>
      </c>
      <c r="AO146">
        <v>64.31</v>
      </c>
      <c r="AP146">
        <v>0</v>
      </c>
      <c r="AQ146">
        <v>7.09</v>
      </c>
      <c r="AR146">
        <v>3.84</v>
      </c>
      <c r="AS146">
        <v>0</v>
      </c>
      <c r="AT146">
        <v>111</v>
      </c>
      <c r="AU146">
        <v>71</v>
      </c>
      <c r="AV146">
        <v>1</v>
      </c>
      <c r="AW146">
        <v>1</v>
      </c>
      <c r="AZ146">
        <v>1</v>
      </c>
      <c r="BA146">
        <v>1</v>
      </c>
      <c r="BB146">
        <v>1</v>
      </c>
      <c r="BC146">
        <v>1</v>
      </c>
      <c r="BD146" t="s">
        <v>3</v>
      </c>
      <c r="BE146" t="s">
        <v>3</v>
      </c>
      <c r="BF146" t="s">
        <v>3</v>
      </c>
      <c r="BG146" t="s">
        <v>3</v>
      </c>
      <c r="BH146">
        <v>0</v>
      </c>
      <c r="BI146">
        <v>1</v>
      </c>
      <c r="BJ146" t="s">
        <v>418</v>
      </c>
      <c r="BM146">
        <v>22001</v>
      </c>
      <c r="BN146">
        <v>0</v>
      </c>
      <c r="BO146" t="s">
        <v>3</v>
      </c>
      <c r="BP146">
        <v>0</v>
      </c>
      <c r="BQ146">
        <v>2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130</v>
      </c>
      <c r="CA146">
        <v>89</v>
      </c>
      <c r="CF146">
        <v>0</v>
      </c>
      <c r="CG146">
        <v>0</v>
      </c>
      <c r="CM146">
        <v>0</v>
      </c>
      <c r="CN146" t="s">
        <v>3</v>
      </c>
      <c r="CO146">
        <v>0</v>
      </c>
      <c r="CP146">
        <f t="shared" si="152"/>
        <v>3712.3300000000004</v>
      </c>
      <c r="CQ146">
        <f t="shared" si="153"/>
        <v>374.4</v>
      </c>
      <c r="CR146">
        <f t="shared" si="154"/>
        <v>386.25</v>
      </c>
      <c r="CS146">
        <f t="shared" si="155"/>
        <v>51.84</v>
      </c>
      <c r="CT146">
        <f t="shared" si="156"/>
        <v>64.31</v>
      </c>
      <c r="CU146">
        <f t="shared" si="157"/>
        <v>0</v>
      </c>
      <c r="CV146">
        <f t="shared" si="158"/>
        <v>7.09</v>
      </c>
      <c r="CW146">
        <f t="shared" si="159"/>
        <v>3.84</v>
      </c>
      <c r="CX146">
        <f t="shared" si="160"/>
        <v>0</v>
      </c>
      <c r="CY146">
        <f t="shared" si="167"/>
        <v>580.1748</v>
      </c>
      <c r="CZ146">
        <f t="shared" si="168"/>
        <v>371.1028</v>
      </c>
      <c r="DC146" t="s">
        <v>3</v>
      </c>
      <c r="DD146" t="s">
        <v>3</v>
      </c>
      <c r="DE146" t="s">
        <v>3</v>
      </c>
      <c r="DF146" t="s">
        <v>3</v>
      </c>
      <c r="DG146" t="s">
        <v>3</v>
      </c>
      <c r="DH146" t="s">
        <v>3</v>
      </c>
      <c r="DI146" t="s">
        <v>3</v>
      </c>
      <c r="DJ146" t="s">
        <v>3</v>
      </c>
      <c r="DK146" t="s">
        <v>3</v>
      </c>
      <c r="DL146" t="s">
        <v>3</v>
      </c>
      <c r="DM146" t="s">
        <v>3</v>
      </c>
      <c r="DN146">
        <v>0</v>
      </c>
      <c r="DO146">
        <v>0</v>
      </c>
      <c r="DP146">
        <v>1</v>
      </c>
      <c r="DQ146">
        <v>1</v>
      </c>
      <c r="DU146">
        <v>1013</v>
      </c>
      <c r="DV146" t="s">
        <v>380</v>
      </c>
      <c r="DW146" t="s">
        <v>380</v>
      </c>
      <c r="DX146">
        <v>1</v>
      </c>
      <c r="EE146">
        <v>20678689</v>
      </c>
      <c r="EF146">
        <v>2</v>
      </c>
      <c r="EG146" t="s">
        <v>20</v>
      </c>
      <c r="EH146">
        <v>0</v>
      </c>
      <c r="EI146" t="s">
        <v>3</v>
      </c>
      <c r="EJ146">
        <v>1</v>
      </c>
      <c r="EK146">
        <v>22001</v>
      </c>
      <c r="EL146" t="s">
        <v>301</v>
      </c>
      <c r="EM146" t="s">
        <v>302</v>
      </c>
      <c r="EO146" t="s">
        <v>3</v>
      </c>
      <c r="EQ146">
        <v>0</v>
      </c>
      <c r="ER146">
        <v>824.96</v>
      </c>
      <c r="ES146">
        <v>374.4</v>
      </c>
      <c r="ET146">
        <v>386.25</v>
      </c>
      <c r="EU146">
        <v>51.84</v>
      </c>
      <c r="EV146">
        <v>64.31</v>
      </c>
      <c r="EW146">
        <v>7.09</v>
      </c>
      <c r="EX146">
        <v>3.84</v>
      </c>
      <c r="EY146">
        <v>0</v>
      </c>
      <c r="EZ146">
        <v>0</v>
      </c>
      <c r="FQ146">
        <v>0</v>
      </c>
      <c r="FR146">
        <f t="shared" si="161"/>
        <v>0</v>
      </c>
      <c r="FS146">
        <v>0</v>
      </c>
      <c r="FV146" t="s">
        <v>23</v>
      </c>
      <c r="FW146" t="s">
        <v>24</v>
      </c>
      <c r="FX146">
        <v>130</v>
      </c>
      <c r="FY146">
        <v>89</v>
      </c>
      <c r="GA146" t="s">
        <v>3</v>
      </c>
      <c r="GG146">
        <v>2</v>
      </c>
      <c r="GH146">
        <v>1</v>
      </c>
      <c r="GI146">
        <v>-2</v>
      </c>
      <c r="GJ146">
        <v>0</v>
      </c>
      <c r="GK146">
        <f>ROUND(R146*(R12)/100,2)</f>
        <v>0</v>
      </c>
      <c r="GL146">
        <f t="shared" si="162"/>
        <v>0</v>
      </c>
      <c r="GM146">
        <f t="shared" si="163"/>
        <v>4663.6000000000004</v>
      </c>
      <c r="GN146">
        <f t="shared" si="164"/>
        <v>4663.6000000000004</v>
      </c>
      <c r="GO146">
        <f t="shared" si="165"/>
        <v>0</v>
      </c>
      <c r="GP146">
        <f t="shared" si="166"/>
        <v>0</v>
      </c>
      <c r="GR146">
        <v>0</v>
      </c>
    </row>
    <row r="147" spans="1:200">
      <c r="A147">
        <v>18</v>
      </c>
      <c r="B147">
        <v>1</v>
      </c>
      <c r="C147">
        <v>372</v>
      </c>
      <c r="E147" t="s">
        <v>419</v>
      </c>
      <c r="F147" t="s">
        <v>420</v>
      </c>
      <c r="G147" t="s">
        <v>421</v>
      </c>
      <c r="H147" t="s">
        <v>28</v>
      </c>
      <c r="I147">
        <f>I146*J147</f>
        <v>45</v>
      </c>
      <c r="J147">
        <v>10</v>
      </c>
      <c r="O147">
        <f t="shared" si="132"/>
        <v>499.05</v>
      </c>
      <c r="P147">
        <f t="shared" si="133"/>
        <v>499.05</v>
      </c>
      <c r="Q147">
        <f t="shared" si="134"/>
        <v>0</v>
      </c>
      <c r="R147">
        <f t="shared" si="135"/>
        <v>0</v>
      </c>
      <c r="S147">
        <f t="shared" si="136"/>
        <v>0</v>
      </c>
      <c r="T147">
        <f t="shared" si="137"/>
        <v>0</v>
      </c>
      <c r="U147">
        <f t="shared" si="138"/>
        <v>0</v>
      </c>
      <c r="V147">
        <f t="shared" si="139"/>
        <v>0</v>
      </c>
      <c r="W147">
        <f t="shared" si="140"/>
        <v>0.45</v>
      </c>
      <c r="X147">
        <f t="shared" si="141"/>
        <v>0</v>
      </c>
      <c r="Y147">
        <f t="shared" si="142"/>
        <v>0</v>
      </c>
      <c r="AA147">
        <v>22723180</v>
      </c>
      <c r="AB147">
        <f t="shared" si="143"/>
        <v>11.09</v>
      </c>
      <c r="AC147">
        <f t="shared" si="144"/>
        <v>11.09</v>
      </c>
      <c r="AD147">
        <f t="shared" si="145"/>
        <v>0</v>
      </c>
      <c r="AE147">
        <f t="shared" si="146"/>
        <v>0</v>
      </c>
      <c r="AF147">
        <f t="shared" si="147"/>
        <v>0</v>
      </c>
      <c r="AG147">
        <f t="shared" si="148"/>
        <v>0</v>
      </c>
      <c r="AH147">
        <f t="shared" si="149"/>
        <v>0</v>
      </c>
      <c r="AI147">
        <f t="shared" si="150"/>
        <v>0</v>
      </c>
      <c r="AJ147">
        <f t="shared" si="151"/>
        <v>0.01</v>
      </c>
      <c r="AK147">
        <v>11.09</v>
      </c>
      <c r="AL147">
        <v>11.09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0.01</v>
      </c>
      <c r="AT147">
        <v>111</v>
      </c>
      <c r="AU147">
        <v>71</v>
      </c>
      <c r="AV147">
        <v>1</v>
      </c>
      <c r="AW147">
        <v>1</v>
      </c>
      <c r="AZ147">
        <v>1</v>
      </c>
      <c r="BA147">
        <v>1</v>
      </c>
      <c r="BB147">
        <v>1</v>
      </c>
      <c r="BC147">
        <v>1</v>
      </c>
      <c r="BD147" t="s">
        <v>3</v>
      </c>
      <c r="BE147" t="s">
        <v>3</v>
      </c>
      <c r="BF147" t="s">
        <v>3</v>
      </c>
      <c r="BG147" t="s">
        <v>3</v>
      </c>
      <c r="BH147">
        <v>3</v>
      </c>
      <c r="BI147">
        <v>1</v>
      </c>
      <c r="BJ147" t="s">
        <v>422</v>
      </c>
      <c r="BM147">
        <v>22001</v>
      </c>
      <c r="BN147">
        <v>0</v>
      </c>
      <c r="BO147" t="s">
        <v>3</v>
      </c>
      <c r="BP147">
        <v>0</v>
      </c>
      <c r="BQ147">
        <v>2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130</v>
      </c>
      <c r="CA147">
        <v>89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52"/>
        <v>499.05</v>
      </c>
      <c r="CQ147">
        <f t="shared" si="153"/>
        <v>11.09</v>
      </c>
      <c r="CR147">
        <f t="shared" si="154"/>
        <v>0</v>
      </c>
      <c r="CS147">
        <f t="shared" si="155"/>
        <v>0</v>
      </c>
      <c r="CT147">
        <f t="shared" si="156"/>
        <v>0</v>
      </c>
      <c r="CU147">
        <f t="shared" si="157"/>
        <v>0</v>
      </c>
      <c r="CV147">
        <f t="shared" si="158"/>
        <v>0</v>
      </c>
      <c r="CW147">
        <f t="shared" si="159"/>
        <v>0</v>
      </c>
      <c r="CX147">
        <f t="shared" si="160"/>
        <v>0.01</v>
      </c>
      <c r="CY147">
        <f t="shared" si="167"/>
        <v>0</v>
      </c>
      <c r="CZ147">
        <f t="shared" si="168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28</v>
      </c>
      <c r="DW147" t="s">
        <v>28</v>
      </c>
      <c r="DX147">
        <v>1</v>
      </c>
      <c r="EE147">
        <v>20678689</v>
      </c>
      <c r="EF147">
        <v>2</v>
      </c>
      <c r="EG147" t="s">
        <v>20</v>
      </c>
      <c r="EH147">
        <v>0</v>
      </c>
      <c r="EI147" t="s">
        <v>3</v>
      </c>
      <c r="EJ147">
        <v>1</v>
      </c>
      <c r="EK147">
        <v>22001</v>
      </c>
      <c r="EL147" t="s">
        <v>301</v>
      </c>
      <c r="EM147" t="s">
        <v>302</v>
      </c>
      <c r="EO147" t="s">
        <v>3</v>
      </c>
      <c r="EQ147">
        <v>0</v>
      </c>
      <c r="ER147">
        <v>11.09</v>
      </c>
      <c r="ES147">
        <v>11.09</v>
      </c>
      <c r="ET147">
        <v>0</v>
      </c>
      <c r="EU147">
        <v>0</v>
      </c>
      <c r="EV147">
        <v>0</v>
      </c>
      <c r="EW147">
        <v>0</v>
      </c>
      <c r="EX147">
        <v>0</v>
      </c>
      <c r="EZ147">
        <v>0</v>
      </c>
      <c r="FQ147">
        <v>0</v>
      </c>
      <c r="FR147">
        <f t="shared" si="161"/>
        <v>0</v>
      </c>
      <c r="FS147">
        <v>0</v>
      </c>
      <c r="FV147" t="s">
        <v>23</v>
      </c>
      <c r="FW147" t="s">
        <v>24</v>
      </c>
      <c r="FX147">
        <v>130</v>
      </c>
      <c r="FY147">
        <v>89</v>
      </c>
      <c r="GA147" t="s">
        <v>3</v>
      </c>
      <c r="GG147">
        <v>2</v>
      </c>
      <c r="GH147">
        <v>1</v>
      </c>
      <c r="GI147">
        <v>-2</v>
      </c>
      <c r="GJ147">
        <v>0</v>
      </c>
      <c r="GK147">
        <f>ROUND(R147*(R12)/100,2)</f>
        <v>0</v>
      </c>
      <c r="GL147">
        <f t="shared" si="162"/>
        <v>0</v>
      </c>
      <c r="GM147">
        <f t="shared" si="163"/>
        <v>499.05</v>
      </c>
      <c r="GN147">
        <f t="shared" si="164"/>
        <v>499.05</v>
      </c>
      <c r="GO147">
        <f t="shared" si="165"/>
        <v>0</v>
      </c>
      <c r="GP147">
        <f t="shared" si="166"/>
        <v>0</v>
      </c>
      <c r="GR147">
        <v>0</v>
      </c>
    </row>
    <row r="148" spans="1:200">
      <c r="A148">
        <v>18</v>
      </c>
      <c r="B148">
        <v>1</v>
      </c>
      <c r="C148">
        <v>371</v>
      </c>
      <c r="E148" t="s">
        <v>423</v>
      </c>
      <c r="F148" t="s">
        <v>424</v>
      </c>
      <c r="G148" t="s">
        <v>425</v>
      </c>
      <c r="H148" t="s">
        <v>413</v>
      </c>
      <c r="I148">
        <f>I146*J148</f>
        <v>-4.5</v>
      </c>
      <c r="J148">
        <v>-1</v>
      </c>
      <c r="O148">
        <f t="shared" si="132"/>
        <v>-1684.8</v>
      </c>
      <c r="P148">
        <f t="shared" si="133"/>
        <v>-1684.8</v>
      </c>
      <c r="Q148">
        <f t="shared" si="134"/>
        <v>0</v>
      </c>
      <c r="R148">
        <f t="shared" si="135"/>
        <v>0</v>
      </c>
      <c r="S148">
        <f t="shared" si="136"/>
        <v>0</v>
      </c>
      <c r="T148">
        <f t="shared" si="137"/>
        <v>0</v>
      </c>
      <c r="U148">
        <f t="shared" si="138"/>
        <v>0</v>
      </c>
      <c r="V148">
        <f t="shared" si="139"/>
        <v>0</v>
      </c>
      <c r="W148">
        <f t="shared" si="140"/>
        <v>-0.81</v>
      </c>
      <c r="X148">
        <f t="shared" si="141"/>
        <v>0</v>
      </c>
      <c r="Y148">
        <f t="shared" si="142"/>
        <v>0</v>
      </c>
      <c r="AA148">
        <v>22723180</v>
      </c>
      <c r="AB148">
        <f t="shared" si="143"/>
        <v>374.4</v>
      </c>
      <c r="AC148">
        <f t="shared" si="144"/>
        <v>374.4</v>
      </c>
      <c r="AD148">
        <f t="shared" si="145"/>
        <v>0</v>
      </c>
      <c r="AE148">
        <f t="shared" si="146"/>
        <v>0</v>
      </c>
      <c r="AF148">
        <f t="shared" si="147"/>
        <v>0</v>
      </c>
      <c r="AG148">
        <f t="shared" si="148"/>
        <v>0</v>
      </c>
      <c r="AH148">
        <f t="shared" si="149"/>
        <v>0</v>
      </c>
      <c r="AI148">
        <f t="shared" si="150"/>
        <v>0</v>
      </c>
      <c r="AJ148">
        <f t="shared" si="151"/>
        <v>0.18</v>
      </c>
      <c r="AK148">
        <v>374.4</v>
      </c>
      <c r="AL148">
        <v>374.4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0.18</v>
      </c>
      <c r="AT148">
        <v>111</v>
      </c>
      <c r="AU148">
        <v>71</v>
      </c>
      <c r="AV148">
        <v>1</v>
      </c>
      <c r="AW148">
        <v>1</v>
      </c>
      <c r="AZ148">
        <v>1</v>
      </c>
      <c r="BA148">
        <v>1</v>
      </c>
      <c r="BB148">
        <v>1</v>
      </c>
      <c r="BC148">
        <v>1</v>
      </c>
      <c r="BD148" t="s">
        <v>3</v>
      </c>
      <c r="BE148" t="s">
        <v>3</v>
      </c>
      <c r="BF148" t="s">
        <v>3</v>
      </c>
      <c r="BG148" t="s">
        <v>3</v>
      </c>
      <c r="BH148">
        <v>3</v>
      </c>
      <c r="BI148">
        <v>1</v>
      </c>
      <c r="BJ148" t="s">
        <v>426</v>
      </c>
      <c r="BM148">
        <v>22001</v>
      </c>
      <c r="BN148">
        <v>0</v>
      </c>
      <c r="BO148" t="s">
        <v>3</v>
      </c>
      <c r="BP148">
        <v>0</v>
      </c>
      <c r="BQ148">
        <v>2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130</v>
      </c>
      <c r="CA148">
        <v>89</v>
      </c>
      <c r="CF148">
        <v>0</v>
      </c>
      <c r="CG148">
        <v>0</v>
      </c>
      <c r="CM148">
        <v>0</v>
      </c>
      <c r="CN148" t="s">
        <v>3</v>
      </c>
      <c r="CO148">
        <v>0</v>
      </c>
      <c r="CP148">
        <f t="shared" si="152"/>
        <v>-1684.8</v>
      </c>
      <c r="CQ148">
        <f t="shared" si="153"/>
        <v>374.4</v>
      </c>
      <c r="CR148">
        <f t="shared" si="154"/>
        <v>0</v>
      </c>
      <c r="CS148">
        <f t="shared" si="155"/>
        <v>0</v>
      </c>
      <c r="CT148">
        <f t="shared" si="156"/>
        <v>0</v>
      </c>
      <c r="CU148">
        <f t="shared" si="157"/>
        <v>0</v>
      </c>
      <c r="CV148">
        <f t="shared" si="158"/>
        <v>0</v>
      </c>
      <c r="CW148">
        <f t="shared" si="159"/>
        <v>0</v>
      </c>
      <c r="CX148">
        <f t="shared" si="160"/>
        <v>0.18</v>
      </c>
      <c r="CY148">
        <f t="shared" si="167"/>
        <v>0</v>
      </c>
      <c r="CZ148">
        <f t="shared" si="168"/>
        <v>0</v>
      </c>
      <c r="DC148" t="s">
        <v>3</v>
      </c>
      <c r="DD148" t="s">
        <v>3</v>
      </c>
      <c r="DE148" t="s">
        <v>3</v>
      </c>
      <c r="DF148" t="s">
        <v>3</v>
      </c>
      <c r="DG148" t="s">
        <v>3</v>
      </c>
      <c r="DH148" t="s">
        <v>3</v>
      </c>
      <c r="DI148" t="s">
        <v>3</v>
      </c>
      <c r="DJ148" t="s">
        <v>3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1010</v>
      </c>
      <c r="DV148" t="s">
        <v>413</v>
      </c>
      <c r="DW148" t="s">
        <v>413</v>
      </c>
      <c r="DX148">
        <v>10</v>
      </c>
      <c r="EE148">
        <v>20678689</v>
      </c>
      <c r="EF148">
        <v>2</v>
      </c>
      <c r="EG148" t="s">
        <v>20</v>
      </c>
      <c r="EH148">
        <v>0</v>
      </c>
      <c r="EI148" t="s">
        <v>3</v>
      </c>
      <c r="EJ148">
        <v>1</v>
      </c>
      <c r="EK148">
        <v>22001</v>
      </c>
      <c r="EL148" t="s">
        <v>301</v>
      </c>
      <c r="EM148" t="s">
        <v>302</v>
      </c>
      <c r="EO148" t="s">
        <v>3</v>
      </c>
      <c r="EQ148">
        <v>0</v>
      </c>
      <c r="ER148">
        <v>374.4</v>
      </c>
      <c r="ES148">
        <v>374.4</v>
      </c>
      <c r="ET148">
        <v>0</v>
      </c>
      <c r="EU148">
        <v>0</v>
      </c>
      <c r="EV148">
        <v>0</v>
      </c>
      <c r="EW148">
        <v>0</v>
      </c>
      <c r="EX148">
        <v>0</v>
      </c>
      <c r="EZ148">
        <v>0</v>
      </c>
      <c r="FQ148">
        <v>0</v>
      </c>
      <c r="FR148">
        <f t="shared" si="161"/>
        <v>0</v>
      </c>
      <c r="FS148">
        <v>0</v>
      </c>
      <c r="FV148" t="s">
        <v>23</v>
      </c>
      <c r="FW148" t="s">
        <v>24</v>
      </c>
      <c r="FX148">
        <v>130</v>
      </c>
      <c r="FY148">
        <v>89</v>
      </c>
      <c r="GA148" t="s">
        <v>3</v>
      </c>
      <c r="GG148">
        <v>2</v>
      </c>
      <c r="GH148">
        <v>1</v>
      </c>
      <c r="GI148">
        <v>-2</v>
      </c>
      <c r="GJ148">
        <v>0</v>
      </c>
      <c r="GK148">
        <f>ROUND(R148*(R12)/100,2)</f>
        <v>0</v>
      </c>
      <c r="GL148">
        <f t="shared" si="162"/>
        <v>0</v>
      </c>
      <c r="GM148">
        <f t="shared" si="163"/>
        <v>-1684.8</v>
      </c>
      <c r="GN148">
        <f t="shared" si="164"/>
        <v>-1684.8</v>
      </c>
      <c r="GO148">
        <f t="shared" si="165"/>
        <v>0</v>
      </c>
      <c r="GP148">
        <f t="shared" si="166"/>
        <v>0</v>
      </c>
      <c r="GR148">
        <v>0</v>
      </c>
    </row>
    <row r="149" spans="1:200">
      <c r="A149">
        <v>17</v>
      </c>
      <c r="B149">
        <v>1</v>
      </c>
      <c r="C149">
        <f>ROW(SmtRes!A378)</f>
        <v>378</v>
      </c>
      <c r="D149">
        <f>ROW(EtalonRes!A345)</f>
        <v>345</v>
      </c>
      <c r="E149" t="s">
        <v>427</v>
      </c>
      <c r="F149" t="s">
        <v>428</v>
      </c>
      <c r="G149" t="s">
        <v>429</v>
      </c>
      <c r="H149" t="s">
        <v>430</v>
      </c>
      <c r="I149">
        <v>8</v>
      </c>
      <c r="J149">
        <v>0</v>
      </c>
      <c r="O149">
        <f t="shared" si="132"/>
        <v>2030.96</v>
      </c>
      <c r="P149">
        <f t="shared" si="133"/>
        <v>2006.72</v>
      </c>
      <c r="Q149">
        <f t="shared" si="134"/>
        <v>0</v>
      </c>
      <c r="R149">
        <f t="shared" si="135"/>
        <v>0</v>
      </c>
      <c r="S149">
        <f t="shared" si="136"/>
        <v>24.24</v>
      </c>
      <c r="T149">
        <f t="shared" si="137"/>
        <v>0</v>
      </c>
      <c r="U149">
        <f t="shared" si="138"/>
        <v>2.48</v>
      </c>
      <c r="V149">
        <f t="shared" si="139"/>
        <v>0</v>
      </c>
      <c r="W149">
        <f t="shared" si="140"/>
        <v>0</v>
      </c>
      <c r="X149">
        <f t="shared" si="141"/>
        <v>26.42</v>
      </c>
      <c r="Y149">
        <f t="shared" si="142"/>
        <v>16</v>
      </c>
      <c r="AA149">
        <v>22723180</v>
      </c>
      <c r="AB149">
        <f t="shared" si="143"/>
        <v>253.87</v>
      </c>
      <c r="AC149">
        <f t="shared" si="144"/>
        <v>250.84</v>
      </c>
      <c r="AD149">
        <f t="shared" si="145"/>
        <v>0</v>
      </c>
      <c r="AE149">
        <f t="shared" si="146"/>
        <v>0</v>
      </c>
      <c r="AF149">
        <f t="shared" si="147"/>
        <v>3.03</v>
      </c>
      <c r="AG149">
        <f t="shared" si="148"/>
        <v>0</v>
      </c>
      <c r="AH149">
        <f t="shared" si="149"/>
        <v>0.31</v>
      </c>
      <c r="AI149">
        <f t="shared" si="150"/>
        <v>0</v>
      </c>
      <c r="AJ149">
        <f t="shared" si="151"/>
        <v>0</v>
      </c>
      <c r="AK149">
        <v>253.87</v>
      </c>
      <c r="AL149">
        <v>250.84</v>
      </c>
      <c r="AM149">
        <v>0</v>
      </c>
      <c r="AN149">
        <v>0</v>
      </c>
      <c r="AO149">
        <v>3.03</v>
      </c>
      <c r="AP149">
        <v>0</v>
      </c>
      <c r="AQ149">
        <v>0.31</v>
      </c>
      <c r="AR149">
        <v>0</v>
      </c>
      <c r="AS149">
        <v>0</v>
      </c>
      <c r="AT149">
        <v>109</v>
      </c>
      <c r="AU149">
        <v>66</v>
      </c>
      <c r="AV149">
        <v>1</v>
      </c>
      <c r="AW149">
        <v>1</v>
      </c>
      <c r="AZ149">
        <v>1</v>
      </c>
      <c r="BA149">
        <v>1</v>
      </c>
      <c r="BB149">
        <v>1</v>
      </c>
      <c r="BC149">
        <v>1</v>
      </c>
      <c r="BD149" t="s">
        <v>3</v>
      </c>
      <c r="BE149" t="s">
        <v>3</v>
      </c>
      <c r="BF149" t="s">
        <v>3</v>
      </c>
      <c r="BG149" t="s">
        <v>3</v>
      </c>
      <c r="BH149">
        <v>0</v>
      </c>
      <c r="BI149">
        <v>1</v>
      </c>
      <c r="BJ149" t="s">
        <v>431</v>
      </c>
      <c r="BM149">
        <v>18001</v>
      </c>
      <c r="BN149">
        <v>0</v>
      </c>
      <c r="BO149" t="s">
        <v>3</v>
      </c>
      <c r="BP149">
        <v>0</v>
      </c>
      <c r="BQ149">
        <v>2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128</v>
      </c>
      <c r="CA149">
        <v>83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52"/>
        <v>2030.96</v>
      </c>
      <c r="CQ149">
        <f t="shared" si="153"/>
        <v>250.84</v>
      </c>
      <c r="CR149">
        <f t="shared" si="154"/>
        <v>0</v>
      </c>
      <c r="CS149">
        <f t="shared" si="155"/>
        <v>0</v>
      </c>
      <c r="CT149">
        <f t="shared" si="156"/>
        <v>3.03</v>
      </c>
      <c r="CU149">
        <f t="shared" si="157"/>
        <v>0</v>
      </c>
      <c r="CV149">
        <f t="shared" si="158"/>
        <v>0.31</v>
      </c>
      <c r="CW149">
        <f t="shared" si="159"/>
        <v>0</v>
      </c>
      <c r="CX149">
        <f t="shared" si="160"/>
        <v>0</v>
      </c>
      <c r="CY149">
        <f t="shared" si="167"/>
        <v>26.421599999999998</v>
      </c>
      <c r="CZ149">
        <f t="shared" si="168"/>
        <v>15.998399999999998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430</v>
      </c>
      <c r="DW149" t="s">
        <v>430</v>
      </c>
      <c r="DX149">
        <v>1</v>
      </c>
      <c r="EE149">
        <v>20678685</v>
      </c>
      <c r="EF149">
        <v>2</v>
      </c>
      <c r="EG149" t="s">
        <v>20</v>
      </c>
      <c r="EH149">
        <v>0</v>
      </c>
      <c r="EI149" t="s">
        <v>3</v>
      </c>
      <c r="EJ149">
        <v>1</v>
      </c>
      <c r="EK149">
        <v>18001</v>
      </c>
      <c r="EL149" t="s">
        <v>91</v>
      </c>
      <c r="EM149" t="s">
        <v>92</v>
      </c>
      <c r="EO149" t="s">
        <v>3</v>
      </c>
      <c r="EQ149">
        <v>0</v>
      </c>
      <c r="ER149">
        <v>253.87</v>
      </c>
      <c r="ES149">
        <v>250.84</v>
      </c>
      <c r="ET149">
        <v>0</v>
      </c>
      <c r="EU149">
        <v>0</v>
      </c>
      <c r="EV149">
        <v>3.03</v>
      </c>
      <c r="EW149">
        <v>0.31</v>
      </c>
      <c r="EX149">
        <v>0</v>
      </c>
      <c r="EY149">
        <v>0</v>
      </c>
      <c r="EZ149">
        <v>0</v>
      </c>
      <c r="FQ149">
        <v>0</v>
      </c>
      <c r="FR149">
        <f t="shared" si="161"/>
        <v>0</v>
      </c>
      <c r="FS149">
        <v>0</v>
      </c>
      <c r="FV149" t="s">
        <v>23</v>
      </c>
      <c r="FW149" t="s">
        <v>24</v>
      </c>
      <c r="FX149">
        <v>128</v>
      </c>
      <c r="FY149">
        <v>83</v>
      </c>
      <c r="GA149" t="s">
        <v>3</v>
      </c>
      <c r="GG149">
        <v>2</v>
      </c>
      <c r="GH149">
        <v>1</v>
      </c>
      <c r="GI149">
        <v>-2</v>
      </c>
      <c r="GJ149">
        <v>0</v>
      </c>
      <c r="GK149">
        <f>ROUND(R149*(R12)/100,2)</f>
        <v>0</v>
      </c>
      <c r="GL149">
        <f t="shared" si="162"/>
        <v>0</v>
      </c>
      <c r="GM149">
        <f t="shared" si="163"/>
        <v>2073.38</v>
      </c>
      <c r="GN149">
        <f t="shared" si="164"/>
        <v>2073.38</v>
      </c>
      <c r="GO149">
        <f t="shared" si="165"/>
        <v>0</v>
      </c>
      <c r="GP149">
        <f t="shared" si="166"/>
        <v>0</v>
      </c>
      <c r="GR149">
        <v>0</v>
      </c>
    </row>
    <row r="150" spans="1:200">
      <c r="A150">
        <v>18</v>
      </c>
      <c r="B150">
        <v>1</v>
      </c>
      <c r="C150">
        <v>378</v>
      </c>
      <c r="E150" t="s">
        <v>432</v>
      </c>
      <c r="F150" t="s">
        <v>433</v>
      </c>
      <c r="G150" t="s">
        <v>434</v>
      </c>
      <c r="H150" t="s">
        <v>28</v>
      </c>
      <c r="I150">
        <f>I149*J150</f>
        <v>8</v>
      </c>
      <c r="J150">
        <v>1</v>
      </c>
      <c r="O150">
        <f t="shared" si="132"/>
        <v>580.08000000000004</v>
      </c>
      <c r="P150">
        <f t="shared" si="133"/>
        <v>580.08000000000004</v>
      </c>
      <c r="Q150">
        <f t="shared" si="134"/>
        <v>0</v>
      </c>
      <c r="R150">
        <f t="shared" si="135"/>
        <v>0</v>
      </c>
      <c r="S150">
        <f t="shared" si="136"/>
        <v>0</v>
      </c>
      <c r="T150">
        <f t="shared" si="137"/>
        <v>0</v>
      </c>
      <c r="U150">
        <f t="shared" si="138"/>
        <v>0</v>
      </c>
      <c r="V150">
        <f t="shared" si="139"/>
        <v>0</v>
      </c>
      <c r="W150">
        <f t="shared" si="140"/>
        <v>1.6</v>
      </c>
      <c r="X150">
        <f t="shared" si="141"/>
        <v>0</v>
      </c>
      <c r="Y150">
        <f t="shared" si="142"/>
        <v>0</v>
      </c>
      <c r="AA150">
        <v>22723180</v>
      </c>
      <c r="AB150">
        <f t="shared" si="143"/>
        <v>72.510000000000005</v>
      </c>
      <c r="AC150">
        <f t="shared" si="144"/>
        <v>72.510000000000005</v>
      </c>
      <c r="AD150">
        <f t="shared" si="145"/>
        <v>0</v>
      </c>
      <c r="AE150">
        <f t="shared" si="146"/>
        <v>0</v>
      </c>
      <c r="AF150">
        <f t="shared" si="147"/>
        <v>0</v>
      </c>
      <c r="AG150">
        <f t="shared" si="148"/>
        <v>0</v>
      </c>
      <c r="AH150">
        <f t="shared" si="149"/>
        <v>0</v>
      </c>
      <c r="AI150">
        <f t="shared" si="150"/>
        <v>0</v>
      </c>
      <c r="AJ150">
        <f t="shared" si="151"/>
        <v>0.2</v>
      </c>
      <c r="AK150">
        <v>72.510000000000005</v>
      </c>
      <c r="AL150">
        <v>72.510000000000005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0.2</v>
      </c>
      <c r="AT150">
        <v>109</v>
      </c>
      <c r="AU150">
        <v>66</v>
      </c>
      <c r="AV150">
        <v>1</v>
      </c>
      <c r="AW150">
        <v>1</v>
      </c>
      <c r="AZ150">
        <v>1</v>
      </c>
      <c r="BA150">
        <v>1</v>
      </c>
      <c r="BB150">
        <v>1</v>
      </c>
      <c r="BC150">
        <v>1</v>
      </c>
      <c r="BD150" t="s">
        <v>3</v>
      </c>
      <c r="BE150" t="s">
        <v>3</v>
      </c>
      <c r="BF150" t="s">
        <v>3</v>
      </c>
      <c r="BG150" t="s">
        <v>3</v>
      </c>
      <c r="BH150">
        <v>3</v>
      </c>
      <c r="BI150">
        <v>1</v>
      </c>
      <c r="BJ150" t="s">
        <v>435</v>
      </c>
      <c r="BM150">
        <v>18001</v>
      </c>
      <c r="BN150">
        <v>0</v>
      </c>
      <c r="BO150" t="s">
        <v>3</v>
      </c>
      <c r="BP150">
        <v>0</v>
      </c>
      <c r="BQ150">
        <v>2</v>
      </c>
      <c r="BS150">
        <v>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3</v>
      </c>
      <c r="BZ150">
        <v>128</v>
      </c>
      <c r="CA150">
        <v>83</v>
      </c>
      <c r="CF150">
        <v>0</v>
      </c>
      <c r="CG150">
        <v>0</v>
      </c>
      <c r="CM150">
        <v>0</v>
      </c>
      <c r="CN150" t="s">
        <v>3</v>
      </c>
      <c r="CO150">
        <v>0</v>
      </c>
      <c r="CP150">
        <f t="shared" si="152"/>
        <v>580.08000000000004</v>
      </c>
      <c r="CQ150">
        <f t="shared" si="153"/>
        <v>72.510000000000005</v>
      </c>
      <c r="CR150">
        <f t="shared" si="154"/>
        <v>0</v>
      </c>
      <c r="CS150">
        <f t="shared" si="155"/>
        <v>0</v>
      </c>
      <c r="CT150">
        <f t="shared" si="156"/>
        <v>0</v>
      </c>
      <c r="CU150">
        <f t="shared" si="157"/>
        <v>0</v>
      </c>
      <c r="CV150">
        <f t="shared" si="158"/>
        <v>0</v>
      </c>
      <c r="CW150">
        <f t="shared" si="159"/>
        <v>0</v>
      </c>
      <c r="CX150">
        <f t="shared" si="160"/>
        <v>0.2</v>
      </c>
      <c r="CY150">
        <f t="shared" si="167"/>
        <v>0</v>
      </c>
      <c r="CZ150">
        <f t="shared" si="168"/>
        <v>0</v>
      </c>
      <c r="DC150" t="s">
        <v>3</v>
      </c>
      <c r="DD150" t="s">
        <v>3</v>
      </c>
      <c r="DE150" t="s">
        <v>3</v>
      </c>
      <c r="DF150" t="s">
        <v>3</v>
      </c>
      <c r="DG150" t="s">
        <v>3</v>
      </c>
      <c r="DH150" t="s">
        <v>3</v>
      </c>
      <c r="DI150" t="s">
        <v>3</v>
      </c>
      <c r="DJ150" t="s">
        <v>3</v>
      </c>
      <c r="DK150" t="s">
        <v>3</v>
      </c>
      <c r="DL150" t="s">
        <v>3</v>
      </c>
      <c r="DM150" t="s">
        <v>3</v>
      </c>
      <c r="DN150">
        <v>0</v>
      </c>
      <c r="DO150">
        <v>0</v>
      </c>
      <c r="DP150">
        <v>1</v>
      </c>
      <c r="DQ150">
        <v>1</v>
      </c>
      <c r="DU150">
        <v>1010</v>
      </c>
      <c r="DV150" t="s">
        <v>28</v>
      </c>
      <c r="DW150" t="s">
        <v>28</v>
      </c>
      <c r="DX150">
        <v>1</v>
      </c>
      <c r="EE150">
        <v>20678685</v>
      </c>
      <c r="EF150">
        <v>2</v>
      </c>
      <c r="EG150" t="s">
        <v>20</v>
      </c>
      <c r="EH150">
        <v>0</v>
      </c>
      <c r="EI150" t="s">
        <v>3</v>
      </c>
      <c r="EJ150">
        <v>1</v>
      </c>
      <c r="EK150">
        <v>18001</v>
      </c>
      <c r="EL150" t="s">
        <v>91</v>
      </c>
      <c r="EM150" t="s">
        <v>92</v>
      </c>
      <c r="EO150" t="s">
        <v>3</v>
      </c>
      <c r="EQ150">
        <v>0</v>
      </c>
      <c r="ER150">
        <v>72.510000000000005</v>
      </c>
      <c r="ES150">
        <v>72.510000000000005</v>
      </c>
      <c r="ET150">
        <v>0</v>
      </c>
      <c r="EU150">
        <v>0</v>
      </c>
      <c r="EV150">
        <v>0</v>
      </c>
      <c r="EW150">
        <v>0</v>
      </c>
      <c r="EX150">
        <v>0</v>
      </c>
      <c r="EZ150">
        <v>0</v>
      </c>
      <c r="FQ150">
        <v>0</v>
      </c>
      <c r="FR150">
        <f t="shared" si="161"/>
        <v>0</v>
      </c>
      <c r="FS150">
        <v>0</v>
      </c>
      <c r="FV150" t="s">
        <v>23</v>
      </c>
      <c r="FW150" t="s">
        <v>24</v>
      </c>
      <c r="FX150">
        <v>128</v>
      </c>
      <c r="FY150">
        <v>83</v>
      </c>
      <c r="GA150" t="s">
        <v>3</v>
      </c>
      <c r="GG150">
        <v>2</v>
      </c>
      <c r="GH150">
        <v>1</v>
      </c>
      <c r="GI150">
        <v>-2</v>
      </c>
      <c r="GJ150">
        <v>0</v>
      </c>
      <c r="GK150">
        <f>ROUND(R150*(R12)/100,2)</f>
        <v>0</v>
      </c>
      <c r="GL150">
        <f t="shared" si="162"/>
        <v>0</v>
      </c>
      <c r="GM150">
        <f t="shared" si="163"/>
        <v>580.08000000000004</v>
      </c>
      <c r="GN150">
        <f t="shared" si="164"/>
        <v>580.08000000000004</v>
      </c>
      <c r="GO150">
        <f t="shared" si="165"/>
        <v>0</v>
      </c>
      <c r="GP150">
        <f t="shared" si="166"/>
        <v>0</v>
      </c>
      <c r="GR150">
        <v>0</v>
      </c>
    </row>
    <row r="151" spans="1:200">
      <c r="A151">
        <v>17</v>
      </c>
      <c r="B151">
        <v>1</v>
      </c>
      <c r="C151">
        <f>ROW(SmtRes!A382)</f>
        <v>382</v>
      </c>
      <c r="D151">
        <f>ROW(EtalonRes!A350)</f>
        <v>350</v>
      </c>
      <c r="E151" t="s">
        <v>436</v>
      </c>
      <c r="F151" t="s">
        <v>437</v>
      </c>
      <c r="G151" t="s">
        <v>438</v>
      </c>
      <c r="H151" t="s">
        <v>200</v>
      </c>
      <c r="I151">
        <v>8</v>
      </c>
      <c r="J151">
        <v>0</v>
      </c>
      <c r="O151">
        <f t="shared" si="132"/>
        <v>830.4</v>
      </c>
      <c r="P151">
        <f t="shared" si="133"/>
        <v>0</v>
      </c>
      <c r="Q151">
        <f t="shared" si="134"/>
        <v>0</v>
      </c>
      <c r="R151">
        <f t="shared" si="135"/>
        <v>0</v>
      </c>
      <c r="S151">
        <f t="shared" si="136"/>
        <v>830.4</v>
      </c>
      <c r="T151">
        <f t="shared" si="137"/>
        <v>0</v>
      </c>
      <c r="U151">
        <f t="shared" si="138"/>
        <v>73.680000000000007</v>
      </c>
      <c r="V151">
        <f t="shared" si="139"/>
        <v>0</v>
      </c>
      <c r="W151">
        <f t="shared" si="140"/>
        <v>0</v>
      </c>
      <c r="X151">
        <f t="shared" si="141"/>
        <v>647.71</v>
      </c>
      <c r="Y151">
        <f t="shared" si="142"/>
        <v>332.16</v>
      </c>
      <c r="AA151">
        <v>22723180</v>
      </c>
      <c r="AB151">
        <f t="shared" si="143"/>
        <v>103.8</v>
      </c>
      <c r="AC151">
        <f t="shared" si="144"/>
        <v>0</v>
      </c>
      <c r="AD151">
        <f t="shared" si="145"/>
        <v>0</v>
      </c>
      <c r="AE151">
        <f t="shared" si="146"/>
        <v>0</v>
      </c>
      <c r="AF151">
        <f t="shared" si="147"/>
        <v>103.8</v>
      </c>
      <c r="AG151">
        <f t="shared" si="148"/>
        <v>0</v>
      </c>
      <c r="AH151">
        <f t="shared" si="149"/>
        <v>9.2100000000000009</v>
      </c>
      <c r="AI151">
        <f t="shared" si="150"/>
        <v>0</v>
      </c>
      <c r="AJ151">
        <f t="shared" si="151"/>
        <v>0</v>
      </c>
      <c r="AK151">
        <v>103.8</v>
      </c>
      <c r="AL151">
        <v>0</v>
      </c>
      <c r="AM151">
        <v>0</v>
      </c>
      <c r="AN151">
        <v>0</v>
      </c>
      <c r="AO151">
        <v>103.8</v>
      </c>
      <c r="AP151">
        <v>0</v>
      </c>
      <c r="AQ151">
        <v>9.2100000000000009</v>
      </c>
      <c r="AR151">
        <v>0</v>
      </c>
      <c r="AS151">
        <v>0</v>
      </c>
      <c r="AT151">
        <v>78</v>
      </c>
      <c r="AU151">
        <v>40</v>
      </c>
      <c r="AV151">
        <v>1</v>
      </c>
      <c r="AW151">
        <v>1</v>
      </c>
      <c r="AZ151">
        <v>1</v>
      </c>
      <c r="BA151">
        <v>1</v>
      </c>
      <c r="BB151">
        <v>1</v>
      </c>
      <c r="BC151">
        <v>1</v>
      </c>
      <c r="BD151" t="s">
        <v>3</v>
      </c>
      <c r="BE151" t="s">
        <v>3</v>
      </c>
      <c r="BF151" t="s">
        <v>3</v>
      </c>
      <c r="BG151" t="s">
        <v>3</v>
      </c>
      <c r="BH151">
        <v>0</v>
      </c>
      <c r="BI151">
        <v>2</v>
      </c>
      <c r="BJ151" t="s">
        <v>439</v>
      </c>
      <c r="BM151">
        <v>120001</v>
      </c>
      <c r="BN151">
        <v>0</v>
      </c>
      <c r="BO151" t="s">
        <v>3</v>
      </c>
      <c r="BP151">
        <v>0</v>
      </c>
      <c r="BQ151">
        <v>3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92</v>
      </c>
      <c r="CA151">
        <v>50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52"/>
        <v>830.4</v>
      </c>
      <c r="CQ151">
        <f t="shared" si="153"/>
        <v>0</v>
      </c>
      <c r="CR151">
        <f t="shared" si="154"/>
        <v>0</v>
      </c>
      <c r="CS151">
        <f t="shared" si="155"/>
        <v>0</v>
      </c>
      <c r="CT151">
        <f t="shared" si="156"/>
        <v>103.8</v>
      </c>
      <c r="CU151">
        <f t="shared" si="157"/>
        <v>0</v>
      </c>
      <c r="CV151">
        <f t="shared" si="158"/>
        <v>9.2100000000000009</v>
      </c>
      <c r="CW151">
        <f t="shared" si="159"/>
        <v>0</v>
      </c>
      <c r="CX151">
        <f t="shared" si="160"/>
        <v>0</v>
      </c>
      <c r="CY151">
        <f t="shared" si="167"/>
        <v>647.71199999999999</v>
      </c>
      <c r="CZ151">
        <f t="shared" si="168"/>
        <v>332.16</v>
      </c>
      <c r="DC151" t="s">
        <v>3</v>
      </c>
      <c r="DD151" t="s">
        <v>3</v>
      </c>
      <c r="DE151" t="s">
        <v>3</v>
      </c>
      <c r="DF151" t="s">
        <v>3</v>
      </c>
      <c r="DG151" t="s">
        <v>3</v>
      </c>
      <c r="DH151" t="s">
        <v>3</v>
      </c>
      <c r="DI151" t="s">
        <v>3</v>
      </c>
      <c r="DJ151" t="s">
        <v>3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200</v>
      </c>
      <c r="DW151" t="s">
        <v>200</v>
      </c>
      <c r="DX151">
        <v>1</v>
      </c>
      <c r="EE151">
        <v>20678554</v>
      </c>
      <c r="EF151">
        <v>3</v>
      </c>
      <c r="EG151" t="s">
        <v>111</v>
      </c>
      <c r="EH151">
        <v>0</v>
      </c>
      <c r="EI151" t="s">
        <v>3</v>
      </c>
      <c r="EJ151">
        <v>2</v>
      </c>
      <c r="EK151">
        <v>120001</v>
      </c>
      <c r="EL151" t="s">
        <v>440</v>
      </c>
      <c r="EM151" t="s">
        <v>441</v>
      </c>
      <c r="EO151" t="s">
        <v>3</v>
      </c>
      <c r="EQ151">
        <v>0</v>
      </c>
      <c r="ER151">
        <v>103.8</v>
      </c>
      <c r="ES151">
        <v>0</v>
      </c>
      <c r="ET151">
        <v>0</v>
      </c>
      <c r="EU151">
        <v>0</v>
      </c>
      <c r="EV151">
        <v>103.8</v>
      </c>
      <c r="EW151">
        <v>9.2100000000000009</v>
      </c>
      <c r="EX151">
        <v>0</v>
      </c>
      <c r="EY151">
        <v>0</v>
      </c>
      <c r="EZ151">
        <v>0</v>
      </c>
      <c r="FQ151">
        <v>0</v>
      </c>
      <c r="FR151">
        <f t="shared" si="161"/>
        <v>0</v>
      </c>
      <c r="FS151">
        <v>0</v>
      </c>
      <c r="FV151" t="s">
        <v>23</v>
      </c>
      <c r="FW151" t="s">
        <v>24</v>
      </c>
      <c r="FX151">
        <v>92</v>
      </c>
      <c r="FY151">
        <v>50</v>
      </c>
      <c r="GA151" t="s">
        <v>3</v>
      </c>
      <c r="GG151">
        <v>2</v>
      </c>
      <c r="GH151">
        <v>2</v>
      </c>
      <c r="GI151">
        <v>-2</v>
      </c>
      <c r="GJ151">
        <v>0</v>
      </c>
      <c r="GK151">
        <f>ROUND(R151*(R12)/100,2)</f>
        <v>0</v>
      </c>
      <c r="GL151">
        <f t="shared" si="162"/>
        <v>0</v>
      </c>
      <c r="GM151">
        <f t="shared" si="163"/>
        <v>1810.2700000000002</v>
      </c>
      <c r="GN151">
        <f t="shared" si="164"/>
        <v>0</v>
      </c>
      <c r="GO151">
        <f t="shared" si="165"/>
        <v>1810.27</v>
      </c>
      <c r="GP151">
        <f t="shared" si="166"/>
        <v>0</v>
      </c>
      <c r="GR151">
        <v>0</v>
      </c>
    </row>
    <row r="152" spans="1:200">
      <c r="A152">
        <v>17</v>
      </c>
      <c r="B152">
        <v>1</v>
      </c>
      <c r="E152" t="s">
        <v>442</v>
      </c>
      <c r="F152" t="s">
        <v>26</v>
      </c>
      <c r="G152" t="s">
        <v>443</v>
      </c>
      <c r="H152" t="s">
        <v>28</v>
      </c>
      <c r="I152">
        <v>8</v>
      </c>
      <c r="J152">
        <v>0</v>
      </c>
      <c r="O152">
        <f t="shared" si="132"/>
        <v>1295.8399999999999</v>
      </c>
      <c r="P152">
        <f t="shared" si="133"/>
        <v>1295.8399999999999</v>
      </c>
      <c r="Q152">
        <f t="shared" si="134"/>
        <v>0</v>
      </c>
      <c r="R152">
        <f t="shared" si="135"/>
        <v>0</v>
      </c>
      <c r="S152">
        <f t="shared" si="136"/>
        <v>0</v>
      </c>
      <c r="T152">
        <f t="shared" si="137"/>
        <v>0</v>
      </c>
      <c r="U152">
        <f t="shared" si="138"/>
        <v>0</v>
      </c>
      <c r="V152">
        <f t="shared" si="139"/>
        <v>0</v>
      </c>
      <c r="W152">
        <f t="shared" si="140"/>
        <v>0</v>
      </c>
      <c r="X152">
        <f t="shared" si="141"/>
        <v>0</v>
      </c>
      <c r="Y152">
        <f t="shared" si="142"/>
        <v>0</v>
      </c>
      <c r="AA152">
        <v>22723180</v>
      </c>
      <c r="AB152">
        <f t="shared" si="143"/>
        <v>161.97999999999999</v>
      </c>
      <c r="AC152">
        <f t="shared" si="144"/>
        <v>161.97999999999999</v>
      </c>
      <c r="AD152">
        <f t="shared" si="145"/>
        <v>0</v>
      </c>
      <c r="AE152">
        <f t="shared" si="146"/>
        <v>0</v>
      </c>
      <c r="AF152">
        <f t="shared" si="147"/>
        <v>0</v>
      </c>
      <c r="AG152">
        <f t="shared" si="148"/>
        <v>0</v>
      </c>
      <c r="AH152">
        <f t="shared" si="149"/>
        <v>0</v>
      </c>
      <c r="AI152">
        <f t="shared" si="150"/>
        <v>0</v>
      </c>
      <c r="AJ152">
        <f t="shared" si="151"/>
        <v>0</v>
      </c>
      <c r="AK152">
        <v>161.97999999999999</v>
      </c>
      <c r="AL152">
        <v>161.97999999999999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1</v>
      </c>
      <c r="AW152">
        <v>1</v>
      </c>
      <c r="AZ152">
        <v>1</v>
      </c>
      <c r="BA152">
        <v>1</v>
      </c>
      <c r="BB152">
        <v>1</v>
      </c>
      <c r="BC152">
        <v>1</v>
      </c>
      <c r="BD152" t="s">
        <v>3</v>
      </c>
      <c r="BE152" t="s">
        <v>3</v>
      </c>
      <c r="BF152" t="s">
        <v>3</v>
      </c>
      <c r="BG152" t="s">
        <v>3</v>
      </c>
      <c r="BH152">
        <v>3</v>
      </c>
      <c r="BI152">
        <v>1</v>
      </c>
      <c r="BJ152" t="s">
        <v>3</v>
      </c>
      <c r="BM152">
        <v>800001</v>
      </c>
      <c r="BN152">
        <v>0</v>
      </c>
      <c r="BO152" t="s">
        <v>3</v>
      </c>
      <c r="BP152">
        <v>0</v>
      </c>
      <c r="BQ152">
        <v>18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0</v>
      </c>
      <c r="CA152">
        <v>0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 t="shared" si="152"/>
        <v>1295.8399999999999</v>
      </c>
      <c r="CQ152">
        <f t="shared" si="153"/>
        <v>161.97999999999999</v>
      </c>
      <c r="CR152">
        <f t="shared" si="154"/>
        <v>0</v>
      </c>
      <c r="CS152">
        <f t="shared" si="155"/>
        <v>0</v>
      </c>
      <c r="CT152">
        <f t="shared" si="156"/>
        <v>0</v>
      </c>
      <c r="CU152">
        <f t="shared" si="157"/>
        <v>0</v>
      </c>
      <c r="CV152">
        <f t="shared" si="158"/>
        <v>0</v>
      </c>
      <c r="CW152">
        <f t="shared" si="159"/>
        <v>0</v>
      </c>
      <c r="CX152">
        <f t="shared" si="160"/>
        <v>0</v>
      </c>
      <c r="CY152">
        <f>0</f>
        <v>0</v>
      </c>
      <c r="CZ152">
        <f>0</f>
        <v>0</v>
      </c>
      <c r="DC152" t="s">
        <v>3</v>
      </c>
      <c r="DD152" t="s">
        <v>3</v>
      </c>
      <c r="DE152" t="s">
        <v>3</v>
      </c>
      <c r="DF152" t="s">
        <v>3</v>
      </c>
      <c r="DG152" t="s">
        <v>3</v>
      </c>
      <c r="DH152" t="s">
        <v>3</v>
      </c>
      <c r="DI152" t="s">
        <v>3</v>
      </c>
      <c r="DJ152" t="s">
        <v>3</v>
      </c>
      <c r="DK152" t="s">
        <v>3</v>
      </c>
      <c r="DL152" t="s">
        <v>3</v>
      </c>
      <c r="DM152" t="s">
        <v>3</v>
      </c>
      <c r="DN152">
        <v>0</v>
      </c>
      <c r="DO152">
        <v>0</v>
      </c>
      <c r="DP152">
        <v>1</v>
      </c>
      <c r="DQ152">
        <v>1</v>
      </c>
      <c r="DU152">
        <v>1010</v>
      </c>
      <c r="DV152" t="s">
        <v>28</v>
      </c>
      <c r="DW152" t="s">
        <v>28</v>
      </c>
      <c r="DX152">
        <v>1</v>
      </c>
      <c r="EE152">
        <v>20678521</v>
      </c>
      <c r="EF152">
        <v>18</v>
      </c>
      <c r="EG152" t="s">
        <v>95</v>
      </c>
      <c r="EH152">
        <v>0</v>
      </c>
      <c r="EI152" t="s">
        <v>3</v>
      </c>
      <c r="EJ152">
        <v>1</v>
      </c>
      <c r="EK152">
        <v>800001</v>
      </c>
      <c r="EL152" t="s">
        <v>96</v>
      </c>
      <c r="EM152" t="s">
        <v>97</v>
      </c>
      <c r="EO152" t="s">
        <v>3</v>
      </c>
      <c r="EQ152">
        <v>0</v>
      </c>
      <c r="ER152">
        <v>0</v>
      </c>
      <c r="ES152">
        <v>161.97999999999999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Q152">
        <v>0</v>
      </c>
      <c r="FR152">
        <f t="shared" si="161"/>
        <v>0</v>
      </c>
      <c r="FS152">
        <v>0</v>
      </c>
      <c r="FX152">
        <v>0</v>
      </c>
      <c r="FY152">
        <v>0</v>
      </c>
      <c r="GA152" t="s">
        <v>29</v>
      </c>
      <c r="GG152">
        <v>2</v>
      </c>
      <c r="GH152">
        <v>0</v>
      </c>
      <c r="GI152">
        <v>-2</v>
      </c>
      <c r="GJ152">
        <v>0</v>
      </c>
      <c r="GK152">
        <f>ROUND(R152*(R12)/100,2)</f>
        <v>0</v>
      </c>
      <c r="GL152">
        <f t="shared" si="162"/>
        <v>0</v>
      </c>
      <c r="GM152">
        <f t="shared" si="163"/>
        <v>1295.8399999999999</v>
      </c>
      <c r="GN152">
        <f t="shared" si="164"/>
        <v>1295.8399999999999</v>
      </c>
      <c r="GO152">
        <f t="shared" si="165"/>
        <v>0</v>
      </c>
      <c r="GP152">
        <f t="shared" si="166"/>
        <v>0</v>
      </c>
      <c r="GR152">
        <v>0</v>
      </c>
    </row>
    <row r="153" spans="1:200">
      <c r="A153">
        <v>17</v>
      </c>
      <c r="B153">
        <v>1</v>
      </c>
      <c r="C153">
        <f>ROW(SmtRes!A388)</f>
        <v>388</v>
      </c>
      <c r="D153">
        <f>ROW(EtalonRes!A356)</f>
        <v>356</v>
      </c>
      <c r="E153" t="s">
        <v>444</v>
      </c>
      <c r="F153" t="s">
        <v>445</v>
      </c>
      <c r="G153" t="s">
        <v>446</v>
      </c>
      <c r="H153" t="s">
        <v>430</v>
      </c>
      <c r="I153">
        <v>22</v>
      </c>
      <c r="J153">
        <v>0</v>
      </c>
      <c r="O153">
        <f t="shared" si="132"/>
        <v>7455.14</v>
      </c>
      <c r="P153">
        <f t="shared" si="133"/>
        <v>7391.12</v>
      </c>
      <c r="Q153">
        <f t="shared" si="134"/>
        <v>0</v>
      </c>
      <c r="R153">
        <f t="shared" si="135"/>
        <v>0</v>
      </c>
      <c r="S153">
        <f t="shared" si="136"/>
        <v>64.02</v>
      </c>
      <c r="T153">
        <f t="shared" si="137"/>
        <v>0</v>
      </c>
      <c r="U153">
        <f t="shared" si="138"/>
        <v>6.82</v>
      </c>
      <c r="V153">
        <f t="shared" si="139"/>
        <v>0</v>
      </c>
      <c r="W153">
        <f t="shared" si="140"/>
        <v>0</v>
      </c>
      <c r="X153">
        <f t="shared" si="141"/>
        <v>69.78</v>
      </c>
      <c r="Y153">
        <f t="shared" si="142"/>
        <v>42.25</v>
      </c>
      <c r="AA153">
        <v>22723180</v>
      </c>
      <c r="AB153">
        <f t="shared" si="143"/>
        <v>338.87</v>
      </c>
      <c r="AC153">
        <f t="shared" si="144"/>
        <v>335.96</v>
      </c>
      <c r="AD153">
        <f t="shared" si="145"/>
        <v>0</v>
      </c>
      <c r="AE153">
        <f t="shared" si="146"/>
        <v>0</v>
      </c>
      <c r="AF153">
        <f t="shared" si="147"/>
        <v>2.91</v>
      </c>
      <c r="AG153">
        <f t="shared" si="148"/>
        <v>0</v>
      </c>
      <c r="AH153">
        <f t="shared" si="149"/>
        <v>0.31</v>
      </c>
      <c r="AI153">
        <f t="shared" si="150"/>
        <v>0</v>
      </c>
      <c r="AJ153">
        <f t="shared" si="151"/>
        <v>0</v>
      </c>
      <c r="AK153">
        <v>338.87</v>
      </c>
      <c r="AL153">
        <v>335.96</v>
      </c>
      <c r="AM153">
        <v>0</v>
      </c>
      <c r="AN153">
        <v>0</v>
      </c>
      <c r="AO153">
        <v>2.91</v>
      </c>
      <c r="AP153">
        <v>0</v>
      </c>
      <c r="AQ153">
        <v>0.31</v>
      </c>
      <c r="AR153">
        <v>0</v>
      </c>
      <c r="AS153">
        <v>0</v>
      </c>
      <c r="AT153">
        <v>109</v>
      </c>
      <c r="AU153">
        <v>66</v>
      </c>
      <c r="AV153">
        <v>1</v>
      </c>
      <c r="AW153">
        <v>1</v>
      </c>
      <c r="AZ153">
        <v>1</v>
      </c>
      <c r="BA153">
        <v>1</v>
      </c>
      <c r="BB153">
        <v>1</v>
      </c>
      <c r="BC153">
        <v>1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1</v>
      </c>
      <c r="BJ153" t="s">
        <v>447</v>
      </c>
      <c r="BM153">
        <v>18001</v>
      </c>
      <c r="BN153">
        <v>0</v>
      </c>
      <c r="BO153" t="s">
        <v>3</v>
      </c>
      <c r="BP153">
        <v>0</v>
      </c>
      <c r="BQ153">
        <v>2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128</v>
      </c>
      <c r="CA153">
        <v>83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 t="shared" si="152"/>
        <v>7455.14</v>
      </c>
      <c r="CQ153">
        <f t="shared" si="153"/>
        <v>335.96</v>
      </c>
      <c r="CR153">
        <f t="shared" si="154"/>
        <v>0</v>
      </c>
      <c r="CS153">
        <f t="shared" si="155"/>
        <v>0</v>
      </c>
      <c r="CT153">
        <f t="shared" si="156"/>
        <v>2.91</v>
      </c>
      <c r="CU153">
        <f t="shared" si="157"/>
        <v>0</v>
      </c>
      <c r="CV153">
        <f t="shared" si="158"/>
        <v>0.31</v>
      </c>
      <c r="CW153">
        <f t="shared" si="159"/>
        <v>0</v>
      </c>
      <c r="CX153">
        <f t="shared" si="160"/>
        <v>0</v>
      </c>
      <c r="CY153">
        <f>(((S153+R153)*AT153)/100)</f>
        <v>69.78179999999999</v>
      </c>
      <c r="CZ153">
        <f>(((S153+R153)*AU153)/100)</f>
        <v>42.2532</v>
      </c>
      <c r="DC153" t="s">
        <v>3</v>
      </c>
      <c r="DD153" t="s">
        <v>3</v>
      </c>
      <c r="DE153" t="s">
        <v>3</v>
      </c>
      <c r="DF153" t="s">
        <v>3</v>
      </c>
      <c r="DG153" t="s">
        <v>3</v>
      </c>
      <c r="DH153" t="s">
        <v>3</v>
      </c>
      <c r="DI153" t="s">
        <v>3</v>
      </c>
      <c r="DJ153" t="s">
        <v>3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430</v>
      </c>
      <c r="DW153" t="s">
        <v>430</v>
      </c>
      <c r="DX153">
        <v>1</v>
      </c>
      <c r="EE153">
        <v>20678685</v>
      </c>
      <c r="EF153">
        <v>2</v>
      </c>
      <c r="EG153" t="s">
        <v>20</v>
      </c>
      <c r="EH153">
        <v>0</v>
      </c>
      <c r="EI153" t="s">
        <v>3</v>
      </c>
      <c r="EJ153">
        <v>1</v>
      </c>
      <c r="EK153">
        <v>18001</v>
      </c>
      <c r="EL153" t="s">
        <v>91</v>
      </c>
      <c r="EM153" t="s">
        <v>92</v>
      </c>
      <c r="EO153" t="s">
        <v>3</v>
      </c>
      <c r="EQ153">
        <v>0</v>
      </c>
      <c r="ER153">
        <v>338.87</v>
      </c>
      <c r="ES153">
        <v>335.96</v>
      </c>
      <c r="ET153">
        <v>0</v>
      </c>
      <c r="EU153">
        <v>0</v>
      </c>
      <c r="EV153">
        <v>2.91</v>
      </c>
      <c r="EW153">
        <v>0.31</v>
      </c>
      <c r="EX153">
        <v>0</v>
      </c>
      <c r="EY153">
        <v>0</v>
      </c>
      <c r="EZ153">
        <v>0</v>
      </c>
      <c r="FQ153">
        <v>0</v>
      </c>
      <c r="FR153">
        <f t="shared" si="161"/>
        <v>0</v>
      </c>
      <c r="FS153">
        <v>0</v>
      </c>
      <c r="FV153" t="s">
        <v>23</v>
      </c>
      <c r="FW153" t="s">
        <v>24</v>
      </c>
      <c r="FX153">
        <v>128</v>
      </c>
      <c r="FY153">
        <v>83</v>
      </c>
      <c r="GA153" t="s">
        <v>3</v>
      </c>
      <c r="GG153">
        <v>2</v>
      </c>
      <c r="GH153">
        <v>1</v>
      </c>
      <c r="GI153">
        <v>-2</v>
      </c>
      <c r="GJ153">
        <v>0</v>
      </c>
      <c r="GK153">
        <f>ROUND(R153*(R12)/100,2)</f>
        <v>0</v>
      </c>
      <c r="GL153">
        <f t="shared" si="162"/>
        <v>0</v>
      </c>
      <c r="GM153">
        <f t="shared" si="163"/>
        <v>7567.17</v>
      </c>
      <c r="GN153">
        <f t="shared" si="164"/>
        <v>7567.17</v>
      </c>
      <c r="GO153">
        <f t="shared" si="165"/>
        <v>0</v>
      </c>
      <c r="GP153">
        <f t="shared" si="166"/>
        <v>0</v>
      </c>
      <c r="GR153">
        <v>0</v>
      </c>
    </row>
    <row r="155" spans="1:200">
      <c r="A155" s="2">
        <v>51</v>
      </c>
      <c r="B155" s="2">
        <f>B60</f>
        <v>1</v>
      </c>
      <c r="C155" s="2">
        <f>A60</f>
        <v>5</v>
      </c>
      <c r="D155" s="2">
        <f>ROW(A60)</f>
        <v>60</v>
      </c>
      <c r="E155" s="2"/>
      <c r="F155" s="2" t="str">
        <f>IF(F60&lt;&gt;"",F60,"")</f>
        <v>Новый подраздел</v>
      </c>
      <c r="G155" s="2" t="str">
        <f>IF(G60&lt;&gt;"",G60,"")</f>
        <v>Монтаж системы кондиционирования</v>
      </c>
      <c r="H155" s="2"/>
      <c r="I155" s="2"/>
      <c r="J155" s="2"/>
      <c r="K155" s="2"/>
      <c r="L155" s="2"/>
      <c r="M155" s="2"/>
      <c r="N155" s="2"/>
      <c r="O155" s="2">
        <f t="shared" ref="O155:T155" si="169">ROUND(AB155,2)</f>
        <v>655533.75</v>
      </c>
      <c r="P155" s="2">
        <f t="shared" si="169"/>
        <v>603076.72</v>
      </c>
      <c r="Q155" s="2">
        <f t="shared" si="169"/>
        <v>27987.93</v>
      </c>
      <c r="R155" s="2">
        <f t="shared" si="169"/>
        <v>3039.63</v>
      </c>
      <c r="S155" s="2">
        <f t="shared" si="169"/>
        <v>24469.1</v>
      </c>
      <c r="T155" s="2">
        <f t="shared" si="169"/>
        <v>0</v>
      </c>
      <c r="U155" s="2">
        <f>AH155</f>
        <v>2677.73927</v>
      </c>
      <c r="V155" s="2">
        <f>AI155</f>
        <v>224.62776000000002</v>
      </c>
      <c r="W155" s="2">
        <f>ROUND(AJ155,2)</f>
        <v>486.32</v>
      </c>
      <c r="X155" s="2">
        <f>ROUND(AK155,2)</f>
        <v>28958.59</v>
      </c>
      <c r="Y155" s="2">
        <f>ROUND(AL155,2)</f>
        <v>17852.13</v>
      </c>
      <c r="Z155" s="2"/>
      <c r="AA155" s="2"/>
      <c r="AB155" s="2">
        <f>ROUND(SUMIF(AA64:AA153,"=22723180",O64:O153),2)</f>
        <v>655533.75</v>
      </c>
      <c r="AC155" s="2">
        <f>ROUND(SUMIF(AA64:AA153,"=22723180",P64:P153),2)</f>
        <v>603076.72</v>
      </c>
      <c r="AD155" s="2">
        <f>ROUND(SUMIF(AA64:AA153,"=22723180",Q64:Q153),2)</f>
        <v>27987.93</v>
      </c>
      <c r="AE155" s="2">
        <f>ROUND(SUMIF(AA64:AA153,"=22723180",R64:R153),2)</f>
        <v>3039.63</v>
      </c>
      <c r="AF155" s="2">
        <f>ROUND(SUMIF(AA64:AA153,"=22723180",S64:S153),2)</f>
        <v>24469.1</v>
      </c>
      <c r="AG155" s="2">
        <f>ROUND(SUMIF(AA64:AA153,"=22723180",T64:T153),2)</f>
        <v>0</v>
      </c>
      <c r="AH155" s="2">
        <f>SUMIF(AA64:AA153,"=22723180",U64:U153)</f>
        <v>2677.73927</v>
      </c>
      <c r="AI155" s="2">
        <f>SUMIF(AA64:AA153,"=22723180",V64:V153)</f>
        <v>224.62776000000002</v>
      </c>
      <c r="AJ155" s="2">
        <f>ROUND(SUMIF(AA64:AA153,"=22723180",W64:W153),2)</f>
        <v>486.32</v>
      </c>
      <c r="AK155" s="2">
        <f>ROUND(SUMIF(AA64:AA153,"=22723180",X64:X153),2)</f>
        <v>28958.59</v>
      </c>
      <c r="AL155" s="2">
        <f>ROUND(SUMIF(AA64:AA153,"=22723180",Y64:Y153),2)</f>
        <v>17852.13</v>
      </c>
      <c r="AM155" s="2"/>
      <c r="AN155" s="2"/>
      <c r="AO155" s="2">
        <f t="shared" ref="AO155:AU155" si="170">ROUND(BB155,2)</f>
        <v>0</v>
      </c>
      <c r="AP155" s="2">
        <f t="shared" si="170"/>
        <v>0</v>
      </c>
      <c r="AQ155" s="2">
        <f t="shared" si="170"/>
        <v>0</v>
      </c>
      <c r="AR155" s="2">
        <f t="shared" si="170"/>
        <v>702344.47</v>
      </c>
      <c r="AS155" s="2">
        <f t="shared" si="170"/>
        <v>661374.22</v>
      </c>
      <c r="AT155" s="2">
        <f t="shared" si="170"/>
        <v>40970.25</v>
      </c>
      <c r="AU155" s="2">
        <f t="shared" si="170"/>
        <v>0</v>
      </c>
      <c r="AV155" s="2"/>
      <c r="AW155" s="2"/>
      <c r="AX155" s="2"/>
      <c r="AY155" s="2"/>
      <c r="AZ155" s="2"/>
      <c r="BA155" s="2"/>
      <c r="BB155" s="2">
        <f>ROUND(SUMIF(AA64:AA153,"=22723180",FQ64:FQ153),2)</f>
        <v>0</v>
      </c>
      <c r="BC155" s="2">
        <f>ROUND(SUMIF(AA64:AA153,"=22723180",FR64:FR153),2)</f>
        <v>0</v>
      </c>
      <c r="BD155" s="2">
        <f>ROUND(SUMIF(AA64:AA153,"=22723180",GL64:GL153),2)</f>
        <v>0</v>
      </c>
      <c r="BE155" s="2">
        <f>ROUND(SUMIF(AA64:AA153,"=22723180",GM64:GM153),2)</f>
        <v>702344.47</v>
      </c>
      <c r="BF155" s="2">
        <f>ROUND(SUMIF(AA64:AA153,"=22723180",GN64:GN153),2)</f>
        <v>661374.22</v>
      </c>
      <c r="BG155" s="2">
        <f>ROUND(SUMIF(AA64:AA153,"=22723180",GO64:GO153),2)</f>
        <v>40970.25</v>
      </c>
      <c r="BH155" s="2">
        <f>ROUND(SUMIF(AA64:AA153,"=22723180",GP64:GP153),2)</f>
        <v>0</v>
      </c>
      <c r="BI155" s="2"/>
      <c r="BJ155" s="2"/>
      <c r="BK155" s="2"/>
      <c r="BL155" s="2"/>
      <c r="BM155" s="2"/>
      <c r="BN155" s="2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>
        <v>0</v>
      </c>
    </row>
    <row r="157" spans="1:200">
      <c r="A157" s="4">
        <v>50</v>
      </c>
      <c r="B157" s="4">
        <v>0</v>
      </c>
      <c r="C157" s="4">
        <v>0</v>
      </c>
      <c r="D157" s="4">
        <v>1</v>
      </c>
      <c r="E157" s="4">
        <v>201</v>
      </c>
      <c r="F157" s="4">
        <f>ROUND(Source!O155,O157)</f>
        <v>655533.75</v>
      </c>
      <c r="G157" s="4" t="s">
        <v>47</v>
      </c>
      <c r="H157" s="4" t="s">
        <v>48</v>
      </c>
      <c r="I157" s="4"/>
      <c r="J157" s="4"/>
      <c r="K157" s="4">
        <v>201</v>
      </c>
      <c r="L157" s="4">
        <v>1</v>
      </c>
      <c r="M157" s="4">
        <v>3</v>
      </c>
      <c r="N157" s="4" t="s">
        <v>3</v>
      </c>
      <c r="O157" s="4">
        <v>2</v>
      </c>
      <c r="P157" s="4"/>
    </row>
    <row r="158" spans="1:200">
      <c r="A158" s="4">
        <v>50</v>
      </c>
      <c r="B158" s="4">
        <v>0</v>
      </c>
      <c r="C158" s="4">
        <v>0</v>
      </c>
      <c r="D158" s="4">
        <v>1</v>
      </c>
      <c r="E158" s="4">
        <v>202</v>
      </c>
      <c r="F158" s="4">
        <f>ROUND(Source!P155,O158)</f>
        <v>603076.72</v>
      </c>
      <c r="G158" s="4" t="s">
        <v>49</v>
      </c>
      <c r="H158" s="4" t="s">
        <v>50</v>
      </c>
      <c r="I158" s="4"/>
      <c r="J158" s="4"/>
      <c r="K158" s="4">
        <v>202</v>
      </c>
      <c r="L158" s="4">
        <v>2</v>
      </c>
      <c r="M158" s="4">
        <v>3</v>
      </c>
      <c r="N158" s="4" t="s">
        <v>3</v>
      </c>
      <c r="O158" s="4">
        <v>2</v>
      </c>
      <c r="P158" s="4"/>
    </row>
    <row r="159" spans="1:200">
      <c r="A159" s="4">
        <v>50</v>
      </c>
      <c r="B159" s="4">
        <v>0</v>
      </c>
      <c r="C159" s="4">
        <v>0</v>
      </c>
      <c r="D159" s="4">
        <v>1</v>
      </c>
      <c r="E159" s="4">
        <v>222</v>
      </c>
      <c r="F159" s="4">
        <f>ROUND(Source!AO155,O159)</f>
        <v>0</v>
      </c>
      <c r="G159" s="4" t="s">
        <v>51</v>
      </c>
      <c r="H159" s="4" t="s">
        <v>52</v>
      </c>
      <c r="I159" s="4"/>
      <c r="J159" s="4"/>
      <c r="K159" s="4">
        <v>222</v>
      </c>
      <c r="L159" s="4">
        <v>3</v>
      </c>
      <c r="M159" s="4">
        <v>3</v>
      </c>
      <c r="N159" s="4" t="s">
        <v>3</v>
      </c>
      <c r="O159" s="4">
        <v>2</v>
      </c>
      <c r="P159" s="4"/>
    </row>
    <row r="160" spans="1:200">
      <c r="A160" s="4">
        <v>50</v>
      </c>
      <c r="B160" s="4">
        <v>0</v>
      </c>
      <c r="C160" s="4">
        <v>0</v>
      </c>
      <c r="D160" s="4">
        <v>1</v>
      </c>
      <c r="E160" s="4">
        <v>216</v>
      </c>
      <c r="F160" s="4">
        <f>ROUND(Source!AP155,O160)</f>
        <v>0</v>
      </c>
      <c r="G160" s="4" t="s">
        <v>53</v>
      </c>
      <c r="H160" s="4" t="s">
        <v>54</v>
      </c>
      <c r="I160" s="4"/>
      <c r="J160" s="4"/>
      <c r="K160" s="4">
        <v>216</v>
      </c>
      <c r="L160" s="4">
        <v>4</v>
      </c>
      <c r="M160" s="4">
        <v>3</v>
      </c>
      <c r="N160" s="4" t="s">
        <v>3</v>
      </c>
      <c r="O160" s="4">
        <v>2</v>
      </c>
      <c r="P160" s="4"/>
    </row>
    <row r="161" spans="1:88">
      <c r="A161" s="4">
        <v>50</v>
      </c>
      <c r="B161" s="4">
        <v>0</v>
      </c>
      <c r="C161" s="4">
        <v>0</v>
      </c>
      <c r="D161" s="4">
        <v>1</v>
      </c>
      <c r="E161" s="4">
        <v>223</v>
      </c>
      <c r="F161" s="4">
        <f>ROUND(Source!AQ155,O161)</f>
        <v>0</v>
      </c>
      <c r="G161" s="4" t="s">
        <v>55</v>
      </c>
      <c r="H161" s="4" t="s">
        <v>56</v>
      </c>
      <c r="I161" s="4"/>
      <c r="J161" s="4"/>
      <c r="K161" s="4">
        <v>223</v>
      </c>
      <c r="L161" s="4">
        <v>5</v>
      </c>
      <c r="M161" s="4">
        <v>3</v>
      </c>
      <c r="N161" s="4" t="s">
        <v>3</v>
      </c>
      <c r="O161" s="4">
        <v>2</v>
      </c>
      <c r="P161" s="4"/>
    </row>
    <row r="162" spans="1:88">
      <c r="A162" s="4">
        <v>50</v>
      </c>
      <c r="B162" s="4">
        <v>0</v>
      </c>
      <c r="C162" s="4">
        <v>0</v>
      </c>
      <c r="D162" s="4">
        <v>1</v>
      </c>
      <c r="E162" s="4">
        <v>203</v>
      </c>
      <c r="F162" s="4">
        <f>ROUND(Source!Q155,O162)</f>
        <v>27987.93</v>
      </c>
      <c r="G162" s="4" t="s">
        <v>57</v>
      </c>
      <c r="H162" s="4" t="s">
        <v>58</v>
      </c>
      <c r="I162" s="4"/>
      <c r="J162" s="4"/>
      <c r="K162" s="4">
        <v>203</v>
      </c>
      <c r="L162" s="4">
        <v>6</v>
      </c>
      <c r="M162" s="4">
        <v>3</v>
      </c>
      <c r="N162" s="4" t="s">
        <v>3</v>
      </c>
      <c r="O162" s="4">
        <v>2</v>
      </c>
      <c r="P162" s="4"/>
    </row>
    <row r="163" spans="1:88">
      <c r="A163" s="4">
        <v>50</v>
      </c>
      <c r="B163" s="4">
        <v>0</v>
      </c>
      <c r="C163" s="4">
        <v>0</v>
      </c>
      <c r="D163" s="4">
        <v>1</v>
      </c>
      <c r="E163" s="4">
        <v>204</v>
      </c>
      <c r="F163" s="4">
        <f>ROUND(Source!R155,O163)</f>
        <v>3039.63</v>
      </c>
      <c r="G163" s="4" t="s">
        <v>59</v>
      </c>
      <c r="H163" s="4" t="s">
        <v>60</v>
      </c>
      <c r="I163" s="4"/>
      <c r="J163" s="4"/>
      <c r="K163" s="4">
        <v>204</v>
      </c>
      <c r="L163" s="4">
        <v>7</v>
      </c>
      <c r="M163" s="4">
        <v>3</v>
      </c>
      <c r="N163" s="4" t="s">
        <v>3</v>
      </c>
      <c r="O163" s="4">
        <v>2</v>
      </c>
      <c r="P163" s="4"/>
    </row>
    <row r="164" spans="1:88">
      <c r="A164" s="4">
        <v>50</v>
      </c>
      <c r="B164" s="4">
        <v>0</v>
      </c>
      <c r="C164" s="4">
        <v>0</v>
      </c>
      <c r="D164" s="4">
        <v>1</v>
      </c>
      <c r="E164" s="4">
        <v>205</v>
      </c>
      <c r="F164" s="4">
        <f>ROUND(Source!S155,O164)</f>
        <v>24469.1</v>
      </c>
      <c r="G164" s="4" t="s">
        <v>61</v>
      </c>
      <c r="H164" s="4" t="s">
        <v>62</v>
      </c>
      <c r="I164" s="4"/>
      <c r="J164" s="4"/>
      <c r="K164" s="4">
        <v>205</v>
      </c>
      <c r="L164" s="4">
        <v>8</v>
      </c>
      <c r="M164" s="4">
        <v>3</v>
      </c>
      <c r="N164" s="4" t="s">
        <v>3</v>
      </c>
      <c r="O164" s="4">
        <v>2</v>
      </c>
      <c r="P164" s="4"/>
    </row>
    <row r="165" spans="1:88">
      <c r="A165" s="4">
        <v>50</v>
      </c>
      <c r="B165" s="4">
        <v>0</v>
      </c>
      <c r="C165" s="4">
        <v>0</v>
      </c>
      <c r="D165" s="4">
        <v>1</v>
      </c>
      <c r="E165" s="4">
        <v>214</v>
      </c>
      <c r="F165" s="4">
        <f>ROUND(Source!AS155,O165)</f>
        <v>661374.22</v>
      </c>
      <c r="G165" s="4" t="s">
        <v>63</v>
      </c>
      <c r="H165" s="4" t="s">
        <v>64</v>
      </c>
      <c r="I165" s="4"/>
      <c r="J165" s="4"/>
      <c r="K165" s="4">
        <v>214</v>
      </c>
      <c r="L165" s="4">
        <v>9</v>
      </c>
      <c r="M165" s="4">
        <v>3</v>
      </c>
      <c r="N165" s="4" t="s">
        <v>3</v>
      </c>
      <c r="O165" s="4">
        <v>2</v>
      </c>
      <c r="P165" s="4"/>
    </row>
    <row r="166" spans="1:88">
      <c r="A166" s="4">
        <v>50</v>
      </c>
      <c r="B166" s="4">
        <v>0</v>
      </c>
      <c r="C166" s="4">
        <v>0</v>
      </c>
      <c r="D166" s="4">
        <v>1</v>
      </c>
      <c r="E166" s="4">
        <v>215</v>
      </c>
      <c r="F166" s="4">
        <f>ROUND(Source!AT155,O166)</f>
        <v>40970.25</v>
      </c>
      <c r="G166" s="4" t="s">
        <v>65</v>
      </c>
      <c r="H166" s="4" t="s">
        <v>66</v>
      </c>
      <c r="I166" s="4"/>
      <c r="J166" s="4"/>
      <c r="K166" s="4">
        <v>215</v>
      </c>
      <c r="L166" s="4">
        <v>10</v>
      </c>
      <c r="M166" s="4">
        <v>3</v>
      </c>
      <c r="N166" s="4" t="s">
        <v>3</v>
      </c>
      <c r="O166" s="4">
        <v>2</v>
      </c>
      <c r="P166" s="4"/>
    </row>
    <row r="167" spans="1:88">
      <c r="A167" s="4">
        <v>50</v>
      </c>
      <c r="B167" s="4">
        <v>0</v>
      </c>
      <c r="C167" s="4">
        <v>0</v>
      </c>
      <c r="D167" s="4">
        <v>1</v>
      </c>
      <c r="E167" s="4">
        <v>217</v>
      </c>
      <c r="F167" s="4">
        <f>ROUND(Source!AU155,O167)</f>
        <v>0</v>
      </c>
      <c r="G167" s="4" t="s">
        <v>67</v>
      </c>
      <c r="H167" s="4" t="s">
        <v>68</v>
      </c>
      <c r="I167" s="4"/>
      <c r="J167" s="4"/>
      <c r="K167" s="4">
        <v>217</v>
      </c>
      <c r="L167" s="4">
        <v>11</v>
      </c>
      <c r="M167" s="4">
        <v>3</v>
      </c>
      <c r="N167" s="4" t="s">
        <v>3</v>
      </c>
      <c r="O167" s="4">
        <v>2</v>
      </c>
      <c r="P167" s="4"/>
    </row>
    <row r="168" spans="1:88">
      <c r="A168" s="4">
        <v>50</v>
      </c>
      <c r="B168" s="4">
        <v>0</v>
      </c>
      <c r="C168" s="4">
        <v>0</v>
      </c>
      <c r="D168" s="4">
        <v>1</v>
      </c>
      <c r="E168" s="4">
        <v>206</v>
      </c>
      <c r="F168" s="4">
        <f>ROUND(Source!T155,O168)</f>
        <v>0</v>
      </c>
      <c r="G168" s="4" t="s">
        <v>69</v>
      </c>
      <c r="H168" s="4" t="s">
        <v>70</v>
      </c>
      <c r="I168" s="4"/>
      <c r="J168" s="4"/>
      <c r="K168" s="4">
        <v>206</v>
      </c>
      <c r="L168" s="4">
        <v>12</v>
      </c>
      <c r="M168" s="4">
        <v>3</v>
      </c>
      <c r="N168" s="4" t="s">
        <v>3</v>
      </c>
      <c r="O168" s="4">
        <v>2</v>
      </c>
      <c r="P168" s="4"/>
    </row>
    <row r="169" spans="1:88">
      <c r="A169" s="4">
        <v>50</v>
      </c>
      <c r="B169" s="4">
        <v>0</v>
      </c>
      <c r="C169" s="4">
        <v>0</v>
      </c>
      <c r="D169" s="4">
        <v>1</v>
      </c>
      <c r="E169" s="4">
        <v>207</v>
      </c>
      <c r="F169" s="4">
        <f>Source!U155</f>
        <v>2677.73927</v>
      </c>
      <c r="G169" s="4" t="s">
        <v>71</v>
      </c>
      <c r="H169" s="4" t="s">
        <v>72</v>
      </c>
      <c r="I169" s="4"/>
      <c r="J169" s="4"/>
      <c r="K169" s="4">
        <v>207</v>
      </c>
      <c r="L169" s="4">
        <v>13</v>
      </c>
      <c r="M169" s="4">
        <v>3</v>
      </c>
      <c r="N169" s="4" t="s">
        <v>3</v>
      </c>
      <c r="O169" s="4">
        <v>-1</v>
      </c>
      <c r="P169" s="4"/>
    </row>
    <row r="170" spans="1:88">
      <c r="A170" s="4">
        <v>50</v>
      </c>
      <c r="B170" s="4">
        <v>0</v>
      </c>
      <c r="C170" s="4">
        <v>0</v>
      </c>
      <c r="D170" s="4">
        <v>1</v>
      </c>
      <c r="E170" s="4">
        <v>208</v>
      </c>
      <c r="F170" s="4">
        <f>Source!V155</f>
        <v>224.62776000000002</v>
      </c>
      <c r="G170" s="4" t="s">
        <v>73</v>
      </c>
      <c r="H170" s="4" t="s">
        <v>74</v>
      </c>
      <c r="I170" s="4"/>
      <c r="J170" s="4"/>
      <c r="K170" s="4">
        <v>208</v>
      </c>
      <c r="L170" s="4">
        <v>14</v>
      </c>
      <c r="M170" s="4">
        <v>3</v>
      </c>
      <c r="N170" s="4" t="s">
        <v>3</v>
      </c>
      <c r="O170" s="4">
        <v>-1</v>
      </c>
      <c r="P170" s="4"/>
    </row>
    <row r="171" spans="1:88">
      <c r="A171" s="4">
        <v>50</v>
      </c>
      <c r="B171" s="4">
        <v>0</v>
      </c>
      <c r="C171" s="4">
        <v>0</v>
      </c>
      <c r="D171" s="4">
        <v>1</v>
      </c>
      <c r="E171" s="4">
        <v>209</v>
      </c>
      <c r="F171" s="4">
        <f>ROUND(Source!W155,O171)</f>
        <v>486.32</v>
      </c>
      <c r="G171" s="4" t="s">
        <v>75</v>
      </c>
      <c r="H171" s="4" t="s">
        <v>76</v>
      </c>
      <c r="I171" s="4"/>
      <c r="J171" s="4"/>
      <c r="K171" s="4">
        <v>209</v>
      </c>
      <c r="L171" s="4">
        <v>15</v>
      </c>
      <c r="M171" s="4">
        <v>3</v>
      </c>
      <c r="N171" s="4" t="s">
        <v>3</v>
      </c>
      <c r="O171" s="4">
        <v>2</v>
      </c>
      <c r="P171" s="4"/>
    </row>
    <row r="172" spans="1:88">
      <c r="A172" s="4">
        <v>50</v>
      </c>
      <c r="B172" s="4">
        <v>0</v>
      </c>
      <c r="C172" s="4">
        <v>0</v>
      </c>
      <c r="D172" s="4">
        <v>1</v>
      </c>
      <c r="E172" s="4">
        <v>210</v>
      </c>
      <c r="F172" s="4">
        <f>ROUND(Source!X155,O172)</f>
        <v>28958.59</v>
      </c>
      <c r="G172" s="4" t="s">
        <v>77</v>
      </c>
      <c r="H172" s="4" t="s">
        <v>78</v>
      </c>
      <c r="I172" s="4"/>
      <c r="J172" s="4"/>
      <c r="K172" s="4">
        <v>210</v>
      </c>
      <c r="L172" s="4">
        <v>16</v>
      </c>
      <c r="M172" s="4">
        <v>3</v>
      </c>
      <c r="N172" s="4" t="s">
        <v>3</v>
      </c>
      <c r="O172" s="4">
        <v>2</v>
      </c>
      <c r="P172" s="4"/>
    </row>
    <row r="173" spans="1:88">
      <c r="A173" s="4">
        <v>50</v>
      </c>
      <c r="B173" s="4">
        <v>0</v>
      </c>
      <c r="C173" s="4">
        <v>0</v>
      </c>
      <c r="D173" s="4">
        <v>1</v>
      </c>
      <c r="E173" s="4">
        <v>211</v>
      </c>
      <c r="F173" s="4">
        <f>ROUND(Source!Y155,O173)</f>
        <v>17852.13</v>
      </c>
      <c r="G173" s="4" t="s">
        <v>79</v>
      </c>
      <c r="H173" s="4" t="s">
        <v>80</v>
      </c>
      <c r="I173" s="4"/>
      <c r="J173" s="4"/>
      <c r="K173" s="4">
        <v>211</v>
      </c>
      <c r="L173" s="4">
        <v>17</v>
      </c>
      <c r="M173" s="4">
        <v>3</v>
      </c>
      <c r="N173" s="4" t="s">
        <v>3</v>
      </c>
      <c r="O173" s="4">
        <v>2</v>
      </c>
      <c r="P173" s="4"/>
    </row>
    <row r="174" spans="1:88">
      <c r="A174" s="4">
        <v>50</v>
      </c>
      <c r="B174" s="4">
        <v>0</v>
      </c>
      <c r="C174" s="4">
        <v>0</v>
      </c>
      <c r="D174" s="4">
        <v>1</v>
      </c>
      <c r="E174" s="4">
        <v>224</v>
      </c>
      <c r="F174" s="4">
        <f>ROUND(Source!AR155,O174)</f>
        <v>702344.47</v>
      </c>
      <c r="G174" s="4" t="s">
        <v>81</v>
      </c>
      <c r="H174" s="4" t="s">
        <v>82</v>
      </c>
      <c r="I174" s="4"/>
      <c r="J174" s="4"/>
      <c r="K174" s="4">
        <v>224</v>
      </c>
      <c r="L174" s="4">
        <v>18</v>
      </c>
      <c r="M174" s="4">
        <v>3</v>
      </c>
      <c r="N174" s="4" t="s">
        <v>3</v>
      </c>
      <c r="O174" s="4">
        <v>2</v>
      </c>
      <c r="P174" s="4"/>
    </row>
    <row r="176" spans="1:88">
      <c r="A176" s="1">
        <v>5</v>
      </c>
      <c r="B176" s="1">
        <v>1</v>
      </c>
      <c r="C176" s="1"/>
      <c r="D176" s="1">
        <f>ROW(A197)</f>
        <v>197</v>
      </c>
      <c r="E176" s="1"/>
      <c r="F176" s="1" t="s">
        <v>84</v>
      </c>
      <c r="G176" s="1" t="s">
        <v>448</v>
      </c>
      <c r="H176" s="1" t="s">
        <v>3</v>
      </c>
      <c r="I176" s="1">
        <v>0</v>
      </c>
      <c r="J176" s="1"/>
      <c r="K176" s="1">
        <v>0</v>
      </c>
      <c r="L176" s="1"/>
      <c r="M176" s="1"/>
      <c r="N176" s="1"/>
      <c r="O176" s="1"/>
      <c r="P176" s="1"/>
      <c r="Q176" s="1"/>
      <c r="R176" s="1"/>
      <c r="S176" s="1"/>
      <c r="T176" s="1"/>
      <c r="U176" s="1" t="s">
        <v>3</v>
      </c>
      <c r="V176" s="1">
        <v>0</v>
      </c>
      <c r="W176" s="1"/>
      <c r="X176" s="1"/>
      <c r="Y176" s="1"/>
      <c r="Z176" s="1"/>
      <c r="AA176" s="1"/>
      <c r="AB176" s="1" t="s">
        <v>3</v>
      </c>
      <c r="AC176" s="1" t="s">
        <v>3</v>
      </c>
      <c r="AD176" s="1" t="s">
        <v>3</v>
      </c>
      <c r="AE176" s="1" t="s">
        <v>3</v>
      </c>
      <c r="AF176" s="1" t="s">
        <v>3</v>
      </c>
      <c r="AG176" s="1" t="s">
        <v>3</v>
      </c>
      <c r="AH176" s="1"/>
      <c r="AI176" s="1"/>
      <c r="AJ176" s="1"/>
      <c r="AK176" s="1"/>
      <c r="AL176" s="1"/>
      <c r="AM176" s="1"/>
      <c r="AN176" s="1"/>
      <c r="AO176" s="1"/>
      <c r="AP176" s="1" t="s">
        <v>3</v>
      </c>
      <c r="AQ176" s="1" t="s">
        <v>3</v>
      </c>
      <c r="AR176" s="1" t="s">
        <v>3</v>
      </c>
      <c r="AS176" s="1"/>
      <c r="AT176" s="1"/>
      <c r="AU176" s="1"/>
      <c r="AV176" s="1"/>
      <c r="AW176" s="1"/>
      <c r="AX176" s="1"/>
      <c r="AY176" s="1"/>
      <c r="AZ176" s="1" t="s">
        <v>3</v>
      </c>
      <c r="BA176" s="1"/>
      <c r="BB176" s="1" t="s">
        <v>3</v>
      </c>
      <c r="BC176" s="1" t="s">
        <v>3</v>
      </c>
      <c r="BD176" s="1" t="s">
        <v>3</v>
      </c>
      <c r="BE176" s="1" t="s">
        <v>3</v>
      </c>
      <c r="BF176" s="1" t="s">
        <v>3</v>
      </c>
      <c r="BG176" s="1" t="s">
        <v>3</v>
      </c>
      <c r="BH176" s="1" t="s">
        <v>3</v>
      </c>
      <c r="BI176" s="1" t="s">
        <v>3</v>
      </c>
      <c r="BJ176" s="1" t="s">
        <v>3</v>
      </c>
      <c r="BK176" s="1" t="s">
        <v>3</v>
      </c>
      <c r="BL176" s="1" t="s">
        <v>3</v>
      </c>
      <c r="BM176" s="1" t="s">
        <v>3</v>
      </c>
      <c r="BN176" s="1" t="s">
        <v>3</v>
      </c>
      <c r="BO176" s="1" t="s">
        <v>3</v>
      </c>
      <c r="BP176" s="1" t="s">
        <v>3</v>
      </c>
      <c r="BQ176" s="1"/>
      <c r="BR176" s="1"/>
      <c r="BS176" s="1"/>
      <c r="BT176" s="1"/>
      <c r="BU176" s="1"/>
      <c r="BV176" s="1"/>
      <c r="BW176" s="1"/>
      <c r="BX176" s="1">
        <v>0</v>
      </c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>
        <v>0</v>
      </c>
    </row>
    <row r="178" spans="1:200">
      <c r="A178" s="2">
        <v>52</v>
      </c>
      <c r="B178" s="2">
        <f t="shared" ref="B178:G178" si="171">B197</f>
        <v>1</v>
      </c>
      <c r="C178" s="2">
        <f t="shared" si="171"/>
        <v>5</v>
      </c>
      <c r="D178" s="2">
        <f t="shared" si="171"/>
        <v>176</v>
      </c>
      <c r="E178" s="2">
        <f t="shared" si="171"/>
        <v>0</v>
      </c>
      <c r="F178" s="2" t="str">
        <f t="shared" si="171"/>
        <v>Новый подраздел</v>
      </c>
      <c r="G178" s="2" t="str">
        <f t="shared" si="171"/>
        <v>Монтаж оборудования</v>
      </c>
      <c r="H178" s="2"/>
      <c r="I178" s="2"/>
      <c r="J178" s="2"/>
      <c r="K178" s="2"/>
      <c r="L178" s="2"/>
      <c r="M178" s="2"/>
      <c r="N178" s="2"/>
      <c r="O178" s="2">
        <f t="shared" ref="O178:AT178" si="172">O197</f>
        <v>768639.97</v>
      </c>
      <c r="P178" s="2">
        <f t="shared" si="172"/>
        <v>753598.49</v>
      </c>
      <c r="Q178" s="2">
        <f t="shared" si="172"/>
        <v>4580</v>
      </c>
      <c r="R178" s="2">
        <f t="shared" si="172"/>
        <v>549.24</v>
      </c>
      <c r="S178" s="2">
        <f t="shared" si="172"/>
        <v>10461.48</v>
      </c>
      <c r="T178" s="2">
        <f t="shared" si="172"/>
        <v>0</v>
      </c>
      <c r="U178" s="2">
        <f t="shared" si="172"/>
        <v>1051.6899999999998</v>
      </c>
      <c r="V178" s="2">
        <f t="shared" si="172"/>
        <v>41.621999999999993</v>
      </c>
      <c r="W178" s="2">
        <f t="shared" si="172"/>
        <v>0</v>
      </c>
      <c r="X178" s="2">
        <f t="shared" si="172"/>
        <v>7492.3</v>
      </c>
      <c r="Y178" s="2">
        <f t="shared" si="172"/>
        <v>5286.69</v>
      </c>
      <c r="Z178" s="2">
        <f t="shared" si="172"/>
        <v>0</v>
      </c>
      <c r="AA178" s="2">
        <f t="shared" si="172"/>
        <v>0</v>
      </c>
      <c r="AB178" s="2">
        <f t="shared" si="172"/>
        <v>768639.97</v>
      </c>
      <c r="AC178" s="2">
        <f t="shared" si="172"/>
        <v>753598.49</v>
      </c>
      <c r="AD178" s="2">
        <f t="shared" si="172"/>
        <v>4580</v>
      </c>
      <c r="AE178" s="2">
        <f t="shared" si="172"/>
        <v>549.24</v>
      </c>
      <c r="AF178" s="2">
        <f t="shared" si="172"/>
        <v>10461.48</v>
      </c>
      <c r="AG178" s="2">
        <f t="shared" si="172"/>
        <v>0</v>
      </c>
      <c r="AH178" s="2">
        <f t="shared" si="172"/>
        <v>1051.6899999999998</v>
      </c>
      <c r="AI178" s="2">
        <f t="shared" si="172"/>
        <v>41.621999999999993</v>
      </c>
      <c r="AJ178" s="2">
        <f t="shared" si="172"/>
        <v>0</v>
      </c>
      <c r="AK178" s="2">
        <f t="shared" si="172"/>
        <v>7492.3</v>
      </c>
      <c r="AL178" s="2">
        <f t="shared" si="172"/>
        <v>5286.69</v>
      </c>
      <c r="AM178" s="2">
        <f t="shared" si="172"/>
        <v>0</v>
      </c>
      <c r="AN178" s="2">
        <f t="shared" si="172"/>
        <v>0</v>
      </c>
      <c r="AO178" s="2">
        <f t="shared" si="172"/>
        <v>0</v>
      </c>
      <c r="AP178" s="2">
        <f t="shared" si="172"/>
        <v>629986.75</v>
      </c>
      <c r="AQ178" s="2">
        <f t="shared" si="172"/>
        <v>0</v>
      </c>
      <c r="AR178" s="2">
        <f t="shared" si="172"/>
        <v>781418.96</v>
      </c>
      <c r="AS178" s="2">
        <f t="shared" si="172"/>
        <v>116031.72</v>
      </c>
      <c r="AT178" s="2">
        <f t="shared" si="172"/>
        <v>35400.49</v>
      </c>
      <c r="AU178" s="2">
        <f t="shared" ref="AU178:BZ178" si="173">AU197</f>
        <v>0</v>
      </c>
      <c r="AV178" s="2">
        <f t="shared" si="173"/>
        <v>0</v>
      </c>
      <c r="AW178" s="2">
        <f t="shared" si="173"/>
        <v>0</v>
      </c>
      <c r="AX178" s="2">
        <f t="shared" si="173"/>
        <v>0</v>
      </c>
      <c r="AY178" s="2">
        <f t="shared" si="173"/>
        <v>0</v>
      </c>
      <c r="AZ178" s="2">
        <f t="shared" si="173"/>
        <v>0</v>
      </c>
      <c r="BA178" s="2">
        <f t="shared" si="173"/>
        <v>0</v>
      </c>
      <c r="BB178" s="2">
        <f t="shared" si="173"/>
        <v>0</v>
      </c>
      <c r="BC178" s="2">
        <f t="shared" si="173"/>
        <v>629986.75</v>
      </c>
      <c r="BD178" s="2">
        <f t="shared" si="173"/>
        <v>0</v>
      </c>
      <c r="BE178" s="2">
        <f t="shared" si="173"/>
        <v>781418.96</v>
      </c>
      <c r="BF178" s="2">
        <f t="shared" si="173"/>
        <v>116031.72</v>
      </c>
      <c r="BG178" s="2">
        <f t="shared" si="173"/>
        <v>35400.49</v>
      </c>
      <c r="BH178" s="2">
        <f t="shared" si="173"/>
        <v>0</v>
      </c>
      <c r="BI178" s="2">
        <f t="shared" si="173"/>
        <v>0</v>
      </c>
      <c r="BJ178" s="2">
        <f t="shared" si="173"/>
        <v>0</v>
      </c>
      <c r="BK178" s="2">
        <f t="shared" si="173"/>
        <v>0</v>
      </c>
      <c r="BL178" s="2">
        <f t="shared" si="173"/>
        <v>0</v>
      </c>
      <c r="BM178" s="2">
        <f t="shared" si="173"/>
        <v>0</v>
      </c>
      <c r="BN178" s="2">
        <f t="shared" si="173"/>
        <v>0</v>
      </c>
      <c r="BO178" s="3">
        <f t="shared" si="173"/>
        <v>0</v>
      </c>
      <c r="BP178" s="3">
        <f t="shared" si="173"/>
        <v>0</v>
      </c>
      <c r="BQ178" s="3">
        <f t="shared" si="173"/>
        <v>0</v>
      </c>
      <c r="BR178" s="3">
        <f t="shared" si="173"/>
        <v>0</v>
      </c>
      <c r="BS178" s="3">
        <f t="shared" si="173"/>
        <v>0</v>
      </c>
      <c r="BT178" s="3">
        <f t="shared" si="173"/>
        <v>0</v>
      </c>
      <c r="BU178" s="3">
        <f t="shared" si="173"/>
        <v>0</v>
      </c>
      <c r="BV178" s="3">
        <f t="shared" si="173"/>
        <v>0</v>
      </c>
      <c r="BW178" s="3">
        <f t="shared" si="173"/>
        <v>0</v>
      </c>
      <c r="BX178" s="3">
        <f t="shared" si="173"/>
        <v>0</v>
      </c>
      <c r="BY178" s="3">
        <f t="shared" si="173"/>
        <v>0</v>
      </c>
      <c r="BZ178" s="3">
        <f t="shared" si="173"/>
        <v>0</v>
      </c>
      <c r="CA178" s="3">
        <f t="shared" ref="CA178:DF178" si="174">CA197</f>
        <v>0</v>
      </c>
      <c r="CB178" s="3">
        <f t="shared" si="174"/>
        <v>0</v>
      </c>
      <c r="CC178" s="3">
        <f t="shared" si="174"/>
        <v>0</v>
      </c>
      <c r="CD178" s="3">
        <f t="shared" si="174"/>
        <v>0</v>
      </c>
      <c r="CE178" s="3">
        <f t="shared" si="174"/>
        <v>0</v>
      </c>
      <c r="CF178" s="3">
        <f t="shared" si="174"/>
        <v>0</v>
      </c>
      <c r="CG178" s="3">
        <f t="shared" si="174"/>
        <v>0</v>
      </c>
      <c r="CH178" s="3">
        <f t="shared" si="174"/>
        <v>0</v>
      </c>
      <c r="CI178" s="3">
        <f t="shared" si="174"/>
        <v>0</v>
      </c>
      <c r="CJ178" s="3">
        <f t="shared" si="174"/>
        <v>0</v>
      </c>
      <c r="CK178" s="3">
        <f t="shared" si="174"/>
        <v>0</v>
      </c>
      <c r="CL178" s="3">
        <f t="shared" si="174"/>
        <v>0</v>
      </c>
      <c r="CM178" s="3">
        <f t="shared" si="174"/>
        <v>0</v>
      </c>
      <c r="CN178" s="3">
        <f t="shared" si="174"/>
        <v>0</v>
      </c>
      <c r="CO178" s="3">
        <f t="shared" si="174"/>
        <v>0</v>
      </c>
      <c r="CP178" s="3">
        <f t="shared" si="174"/>
        <v>0</v>
      </c>
      <c r="CQ178" s="3">
        <f t="shared" si="174"/>
        <v>0</v>
      </c>
      <c r="CR178" s="3">
        <f t="shared" si="174"/>
        <v>0</v>
      </c>
      <c r="CS178" s="3">
        <f t="shared" si="174"/>
        <v>0</v>
      </c>
      <c r="CT178" s="3">
        <f t="shared" si="174"/>
        <v>0</v>
      </c>
      <c r="CU178" s="3">
        <f t="shared" si="174"/>
        <v>0</v>
      </c>
      <c r="CV178" s="3">
        <f t="shared" si="174"/>
        <v>0</v>
      </c>
      <c r="CW178" s="3">
        <f t="shared" si="174"/>
        <v>0</v>
      </c>
      <c r="CX178" s="3">
        <f t="shared" si="174"/>
        <v>0</v>
      </c>
      <c r="CY178" s="3">
        <f t="shared" si="174"/>
        <v>0</v>
      </c>
      <c r="CZ178" s="3">
        <f t="shared" si="174"/>
        <v>0</v>
      </c>
      <c r="DA178" s="3">
        <f t="shared" si="174"/>
        <v>0</v>
      </c>
      <c r="DB178" s="3">
        <f t="shared" si="174"/>
        <v>0</v>
      </c>
      <c r="DC178" s="3">
        <f t="shared" si="174"/>
        <v>0</v>
      </c>
      <c r="DD178" s="3">
        <f t="shared" si="174"/>
        <v>0</v>
      </c>
      <c r="DE178" s="3">
        <f t="shared" si="174"/>
        <v>0</v>
      </c>
      <c r="DF178" s="3">
        <f t="shared" si="174"/>
        <v>0</v>
      </c>
      <c r="DG178" s="3">
        <f t="shared" ref="DG178:DN178" si="175">DG197</f>
        <v>0</v>
      </c>
      <c r="DH178" s="3">
        <f t="shared" si="175"/>
        <v>0</v>
      </c>
      <c r="DI178" s="3">
        <f t="shared" si="175"/>
        <v>0</v>
      </c>
      <c r="DJ178" s="3">
        <f t="shared" si="175"/>
        <v>0</v>
      </c>
      <c r="DK178" s="3">
        <f t="shared" si="175"/>
        <v>0</v>
      </c>
      <c r="DL178" s="3">
        <f t="shared" si="175"/>
        <v>0</v>
      </c>
      <c r="DM178" s="3">
        <f t="shared" si="175"/>
        <v>0</v>
      </c>
      <c r="DN178" s="3">
        <f t="shared" si="175"/>
        <v>0</v>
      </c>
    </row>
    <row r="180" spans="1:200">
      <c r="A180">
        <v>17</v>
      </c>
      <c r="B180">
        <v>1</v>
      </c>
      <c r="C180">
        <f>ROW(SmtRes!A396)</f>
        <v>396</v>
      </c>
      <c r="D180">
        <f>ROW(EtalonRes!A364)</f>
        <v>364</v>
      </c>
      <c r="E180" t="s">
        <v>449</v>
      </c>
      <c r="F180" t="s">
        <v>450</v>
      </c>
      <c r="G180" t="s">
        <v>451</v>
      </c>
      <c r="H180" t="s">
        <v>200</v>
      </c>
      <c r="I180">
        <v>17</v>
      </c>
      <c r="J180">
        <v>0</v>
      </c>
      <c r="O180">
        <f t="shared" ref="O180:O195" si="176">ROUND(CP180,2)</f>
        <v>10627.21</v>
      </c>
      <c r="P180">
        <f t="shared" ref="P180:P195" si="177">ROUND(CQ180*I180,2)</f>
        <v>4793.66</v>
      </c>
      <c r="Q180">
        <f t="shared" ref="Q180:Q195" si="178">ROUND(CR180*I180,2)</f>
        <v>538.22</v>
      </c>
      <c r="R180">
        <f t="shared" ref="R180:R195" si="179">ROUND(CS180*I180,2)</f>
        <v>27.54</v>
      </c>
      <c r="S180">
        <f t="shared" ref="S180:S195" si="180">ROUND(CT180*I180,2)</f>
        <v>5295.33</v>
      </c>
      <c r="T180">
        <f t="shared" ref="T180:T195" si="181">ROUND(CU180*I180,2)</f>
        <v>0</v>
      </c>
      <c r="U180">
        <f t="shared" ref="U180:U195" si="182">CV180*I180</f>
        <v>533.79999999999995</v>
      </c>
      <c r="V180">
        <f t="shared" ref="V180:V195" si="183">CW180*I180</f>
        <v>2.04</v>
      </c>
      <c r="W180">
        <f t="shared" ref="W180:W195" si="184">ROUND(CX180*I180,2)</f>
        <v>0</v>
      </c>
      <c r="X180">
        <f t="shared" ref="X180:X195" si="185">ROUND(CY180,2)</f>
        <v>3619.55</v>
      </c>
      <c r="Y180">
        <f t="shared" ref="Y180:Y195" si="186">ROUND(CZ180,2)</f>
        <v>2554.98</v>
      </c>
      <c r="AA180">
        <v>22723180</v>
      </c>
      <c r="AB180">
        <f t="shared" ref="AB180:AB195" si="187">ROUND((AC180+AD180+AF180),6)</f>
        <v>625.13</v>
      </c>
      <c r="AC180">
        <f t="shared" ref="AC180:AC195" si="188">ROUND((ES180),6)</f>
        <v>281.98</v>
      </c>
      <c r="AD180">
        <f t="shared" ref="AD180:AD195" si="189">ROUND((((ET180)-(EU180))+AE180),6)</f>
        <v>31.66</v>
      </c>
      <c r="AE180">
        <f t="shared" ref="AE180:AE195" si="190">ROUND((EU180),6)</f>
        <v>1.62</v>
      </c>
      <c r="AF180">
        <f t="shared" ref="AF180:AF195" si="191">ROUND((EV180),6)</f>
        <v>311.49</v>
      </c>
      <c r="AG180">
        <f t="shared" ref="AG180:AG195" si="192">ROUND((AP180),6)</f>
        <v>0</v>
      </c>
      <c r="AH180">
        <f t="shared" ref="AH180:AH195" si="193">(EW180)</f>
        <v>31.4</v>
      </c>
      <c r="AI180">
        <f t="shared" ref="AI180:AI195" si="194">(EX180)</f>
        <v>0.12</v>
      </c>
      <c r="AJ180">
        <f t="shared" ref="AJ180:AJ195" si="195">ROUND((AS180),6)</f>
        <v>0</v>
      </c>
      <c r="AK180">
        <v>625.13</v>
      </c>
      <c r="AL180">
        <v>281.98</v>
      </c>
      <c r="AM180">
        <v>31.66</v>
      </c>
      <c r="AN180">
        <v>1.62</v>
      </c>
      <c r="AO180">
        <v>311.49</v>
      </c>
      <c r="AP180">
        <v>0</v>
      </c>
      <c r="AQ180">
        <v>31.4</v>
      </c>
      <c r="AR180">
        <v>0.12</v>
      </c>
      <c r="AS180">
        <v>0</v>
      </c>
      <c r="AT180">
        <v>68</v>
      </c>
      <c r="AU180">
        <v>48</v>
      </c>
      <c r="AV180">
        <v>1</v>
      </c>
      <c r="AW180">
        <v>1</v>
      </c>
      <c r="AZ180">
        <v>1</v>
      </c>
      <c r="BA180">
        <v>1</v>
      </c>
      <c r="BB180">
        <v>1</v>
      </c>
      <c r="BC180">
        <v>1</v>
      </c>
      <c r="BD180" t="s">
        <v>3</v>
      </c>
      <c r="BE180" t="s">
        <v>3</v>
      </c>
      <c r="BF180" t="s">
        <v>3</v>
      </c>
      <c r="BG180" t="s">
        <v>3</v>
      </c>
      <c r="BH180">
        <v>0</v>
      </c>
      <c r="BI180">
        <v>2</v>
      </c>
      <c r="BJ180" t="s">
        <v>452</v>
      </c>
      <c r="BM180">
        <v>107001</v>
      </c>
      <c r="BN180">
        <v>0</v>
      </c>
      <c r="BO180" t="s">
        <v>3</v>
      </c>
      <c r="BP180">
        <v>0</v>
      </c>
      <c r="BQ180">
        <v>3</v>
      </c>
      <c r="BS180">
        <v>1</v>
      </c>
      <c r="BT180">
        <v>1</v>
      </c>
      <c r="BU180">
        <v>1</v>
      </c>
      <c r="BV180">
        <v>1</v>
      </c>
      <c r="BW180">
        <v>1</v>
      </c>
      <c r="BX180">
        <v>1</v>
      </c>
      <c r="BY180" t="s">
        <v>3</v>
      </c>
      <c r="BZ180">
        <v>80</v>
      </c>
      <c r="CA180">
        <v>60</v>
      </c>
      <c r="CF180">
        <v>0</v>
      </c>
      <c r="CG180">
        <v>0</v>
      </c>
      <c r="CM180">
        <v>0</v>
      </c>
      <c r="CN180" t="s">
        <v>3</v>
      </c>
      <c r="CO180">
        <v>0</v>
      </c>
      <c r="CP180">
        <f t="shared" ref="CP180:CP195" si="196">(P180+Q180+S180)</f>
        <v>10627.21</v>
      </c>
      <c r="CQ180">
        <f t="shared" ref="CQ180:CQ195" si="197">(AC180)*BC180</f>
        <v>281.98</v>
      </c>
      <c r="CR180">
        <f t="shared" ref="CR180:CR195" si="198">(AD180)*BB180</f>
        <v>31.66</v>
      </c>
      <c r="CS180">
        <f t="shared" ref="CS180:CS195" si="199">(AE180)*BS180</f>
        <v>1.62</v>
      </c>
      <c r="CT180">
        <f t="shared" ref="CT180:CT195" si="200">(AF180)*BA180</f>
        <v>311.49</v>
      </c>
      <c r="CU180">
        <f t="shared" ref="CU180:CU195" si="201">AG180</f>
        <v>0</v>
      </c>
      <c r="CV180">
        <f t="shared" ref="CV180:CV195" si="202">AH180</f>
        <v>31.4</v>
      </c>
      <c r="CW180">
        <f t="shared" ref="CW180:CW195" si="203">AI180</f>
        <v>0.12</v>
      </c>
      <c r="CX180">
        <f t="shared" ref="CX180:CX195" si="204">AJ180</f>
        <v>0</v>
      </c>
      <c r="CY180">
        <f t="shared" ref="CY180:CY188" si="205">(((S180+R180)*AT180)/100)</f>
        <v>3619.5515999999998</v>
      </c>
      <c r="CZ180">
        <f t="shared" ref="CZ180:CZ188" si="206">(((S180+R180)*AU180)/100)</f>
        <v>2554.9776000000002</v>
      </c>
      <c r="DC180" t="s">
        <v>3</v>
      </c>
      <c r="DD180" t="s">
        <v>3</v>
      </c>
      <c r="DE180" t="s">
        <v>3</v>
      </c>
      <c r="DF180" t="s">
        <v>3</v>
      </c>
      <c r="DG180" t="s">
        <v>3</v>
      </c>
      <c r="DH180" t="s">
        <v>3</v>
      </c>
      <c r="DI180" t="s">
        <v>3</v>
      </c>
      <c r="DJ180" t="s">
        <v>3</v>
      </c>
      <c r="DK180" t="s">
        <v>3</v>
      </c>
      <c r="DL180" t="s">
        <v>3</v>
      </c>
      <c r="DM180" t="s">
        <v>3</v>
      </c>
      <c r="DN180">
        <v>0</v>
      </c>
      <c r="DO180">
        <v>0</v>
      </c>
      <c r="DP180">
        <v>1</v>
      </c>
      <c r="DQ180">
        <v>1</v>
      </c>
      <c r="DU180">
        <v>1013</v>
      </c>
      <c r="DV180" t="s">
        <v>200</v>
      </c>
      <c r="DW180" t="s">
        <v>200</v>
      </c>
      <c r="DX180">
        <v>1</v>
      </c>
      <c r="EE180">
        <v>20678532</v>
      </c>
      <c r="EF180">
        <v>3</v>
      </c>
      <c r="EG180" t="s">
        <v>111</v>
      </c>
      <c r="EH180">
        <v>0</v>
      </c>
      <c r="EI180" t="s">
        <v>3</v>
      </c>
      <c r="EJ180">
        <v>2</v>
      </c>
      <c r="EK180">
        <v>107001</v>
      </c>
      <c r="EL180" t="s">
        <v>453</v>
      </c>
      <c r="EM180" t="s">
        <v>454</v>
      </c>
      <c r="EO180" t="s">
        <v>3</v>
      </c>
      <c r="EQ180">
        <v>0</v>
      </c>
      <c r="ER180">
        <v>625.13</v>
      </c>
      <c r="ES180">
        <v>281.98</v>
      </c>
      <c r="ET180">
        <v>31.66</v>
      </c>
      <c r="EU180">
        <v>1.62</v>
      </c>
      <c r="EV180">
        <v>311.49</v>
      </c>
      <c r="EW180">
        <v>31.4</v>
      </c>
      <c r="EX180">
        <v>0.12</v>
      </c>
      <c r="EY180">
        <v>0</v>
      </c>
      <c r="EZ180">
        <v>0</v>
      </c>
      <c r="FQ180">
        <v>0</v>
      </c>
      <c r="FR180">
        <f t="shared" ref="FR180:FR195" si="207">ROUND(IF(AND(BH180=3,BI180=3),P180,0),2)</f>
        <v>0</v>
      </c>
      <c r="FS180">
        <v>0</v>
      </c>
      <c r="FV180" t="s">
        <v>23</v>
      </c>
      <c r="FW180" t="s">
        <v>24</v>
      </c>
      <c r="FX180">
        <v>80</v>
      </c>
      <c r="FY180">
        <v>60</v>
      </c>
      <c r="GA180" t="s">
        <v>3</v>
      </c>
      <c r="GG180">
        <v>2</v>
      </c>
      <c r="GH180">
        <v>1</v>
      </c>
      <c r="GI180">
        <v>-2</v>
      </c>
      <c r="GJ180">
        <v>0</v>
      </c>
      <c r="GK180">
        <f>ROUND(R180*(R12)/100,2)</f>
        <v>0</v>
      </c>
      <c r="GL180">
        <f t="shared" ref="GL180:GL195" si="208">ROUND(IF(AND(BH180=3,BI180=3,FS180&lt;&gt;0),P180,0),2)</f>
        <v>0</v>
      </c>
      <c r="GM180">
        <f t="shared" ref="GM180:GM195" si="209">O180+X180+Y180</f>
        <v>16801.739999999998</v>
      </c>
      <c r="GN180">
        <f t="shared" ref="GN180:GN195" si="210">ROUND(IF(OR(BI180=0,BI180=1),O180+X180+Y180,0),2)</f>
        <v>0</v>
      </c>
      <c r="GO180">
        <f t="shared" ref="GO180:GO195" si="211">ROUND(IF(BI180=2,O180+X180+Y180,0),2)</f>
        <v>16801.740000000002</v>
      </c>
      <c r="GP180">
        <f t="shared" ref="GP180:GP195" si="212">ROUND(IF(BI180=4,O180+X180+Y180,0),2)</f>
        <v>0</v>
      </c>
      <c r="GR180">
        <v>0</v>
      </c>
    </row>
    <row r="181" spans="1:200">
      <c r="A181">
        <v>17</v>
      </c>
      <c r="B181">
        <v>1</v>
      </c>
      <c r="E181" t="s">
        <v>455</v>
      </c>
      <c r="F181" t="s">
        <v>26</v>
      </c>
      <c r="G181" t="s">
        <v>456</v>
      </c>
      <c r="H181" t="s">
        <v>28</v>
      </c>
      <c r="I181">
        <v>12</v>
      </c>
      <c r="J181">
        <v>0</v>
      </c>
      <c r="O181">
        <f t="shared" si="176"/>
        <v>127866.84</v>
      </c>
      <c r="P181">
        <f t="shared" si="177"/>
        <v>127866.84</v>
      </c>
      <c r="Q181">
        <f t="shared" si="178"/>
        <v>0</v>
      </c>
      <c r="R181">
        <f t="shared" si="179"/>
        <v>0</v>
      </c>
      <c r="S181">
        <f t="shared" si="180"/>
        <v>0</v>
      </c>
      <c r="T181">
        <f t="shared" si="181"/>
        <v>0</v>
      </c>
      <c r="U181">
        <f t="shared" si="182"/>
        <v>0</v>
      </c>
      <c r="V181">
        <f t="shared" si="183"/>
        <v>0</v>
      </c>
      <c r="W181">
        <f t="shared" si="184"/>
        <v>0</v>
      </c>
      <c r="X181">
        <f t="shared" si="185"/>
        <v>0</v>
      </c>
      <c r="Y181">
        <f t="shared" si="186"/>
        <v>0</v>
      </c>
      <c r="AA181">
        <v>22723180</v>
      </c>
      <c r="AB181">
        <f t="shared" si="187"/>
        <v>10655.57</v>
      </c>
      <c r="AC181">
        <f t="shared" si="188"/>
        <v>10655.57</v>
      </c>
      <c r="AD181">
        <f t="shared" si="189"/>
        <v>0</v>
      </c>
      <c r="AE181">
        <f t="shared" si="190"/>
        <v>0</v>
      </c>
      <c r="AF181">
        <f t="shared" si="191"/>
        <v>0</v>
      </c>
      <c r="AG181">
        <f t="shared" si="192"/>
        <v>0</v>
      </c>
      <c r="AH181">
        <f t="shared" si="193"/>
        <v>0</v>
      </c>
      <c r="AI181">
        <f t="shared" si="194"/>
        <v>0</v>
      </c>
      <c r="AJ181">
        <f t="shared" si="195"/>
        <v>0</v>
      </c>
      <c r="AK181">
        <v>10655.57</v>
      </c>
      <c r="AL181">
        <v>10655.57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1</v>
      </c>
      <c r="AW181">
        <v>1</v>
      </c>
      <c r="AZ181">
        <v>1</v>
      </c>
      <c r="BA181">
        <v>1</v>
      </c>
      <c r="BB181">
        <v>1</v>
      </c>
      <c r="BC181">
        <v>1</v>
      </c>
      <c r="BD181" t="s">
        <v>3</v>
      </c>
      <c r="BE181" t="s">
        <v>3</v>
      </c>
      <c r="BF181" t="s">
        <v>3</v>
      </c>
      <c r="BG181" t="s">
        <v>3</v>
      </c>
      <c r="BH181">
        <v>3</v>
      </c>
      <c r="BI181">
        <v>3</v>
      </c>
      <c r="BJ181" t="s">
        <v>3</v>
      </c>
      <c r="BM181">
        <v>600001</v>
      </c>
      <c r="BN181">
        <v>0</v>
      </c>
      <c r="BO181" t="s">
        <v>3</v>
      </c>
      <c r="BP181">
        <v>0</v>
      </c>
      <c r="BQ181">
        <v>5</v>
      </c>
      <c r="BS181">
        <v>1</v>
      </c>
      <c r="BT181">
        <v>1</v>
      </c>
      <c r="BU181">
        <v>1</v>
      </c>
      <c r="BV181">
        <v>1</v>
      </c>
      <c r="BW181">
        <v>1</v>
      </c>
      <c r="BX181">
        <v>1</v>
      </c>
      <c r="BY181" t="s">
        <v>3</v>
      </c>
      <c r="BZ181">
        <v>0</v>
      </c>
      <c r="CA181">
        <v>0</v>
      </c>
      <c r="CF181">
        <v>0</v>
      </c>
      <c r="CG181">
        <v>0</v>
      </c>
      <c r="CM181">
        <v>0</v>
      </c>
      <c r="CN181" t="s">
        <v>3</v>
      </c>
      <c r="CO181">
        <v>0</v>
      </c>
      <c r="CP181">
        <f t="shared" si="196"/>
        <v>127866.84</v>
      </c>
      <c r="CQ181">
        <f t="shared" si="197"/>
        <v>10655.57</v>
      </c>
      <c r="CR181">
        <f t="shared" si="198"/>
        <v>0</v>
      </c>
      <c r="CS181">
        <f t="shared" si="199"/>
        <v>0</v>
      </c>
      <c r="CT181">
        <f t="shared" si="200"/>
        <v>0</v>
      </c>
      <c r="CU181">
        <f t="shared" si="201"/>
        <v>0</v>
      </c>
      <c r="CV181">
        <f t="shared" si="202"/>
        <v>0</v>
      </c>
      <c r="CW181">
        <f t="shared" si="203"/>
        <v>0</v>
      </c>
      <c r="CX181">
        <f t="shared" si="204"/>
        <v>0</v>
      </c>
      <c r="CY181">
        <f t="shared" si="205"/>
        <v>0</v>
      </c>
      <c r="CZ181">
        <f t="shared" si="206"/>
        <v>0</v>
      </c>
      <c r="DC181" t="s">
        <v>3</v>
      </c>
      <c r="DD181" t="s">
        <v>3</v>
      </c>
      <c r="DE181" t="s">
        <v>3</v>
      </c>
      <c r="DF181" t="s">
        <v>3</v>
      </c>
      <c r="DG181" t="s">
        <v>3</v>
      </c>
      <c r="DH181" t="s">
        <v>3</v>
      </c>
      <c r="DI181" t="s">
        <v>3</v>
      </c>
      <c r="DJ181" t="s">
        <v>3</v>
      </c>
      <c r="DK181" t="s">
        <v>3</v>
      </c>
      <c r="DL181" t="s">
        <v>3</v>
      </c>
      <c r="DM181" t="s">
        <v>3</v>
      </c>
      <c r="DN181">
        <v>0</v>
      </c>
      <c r="DO181">
        <v>0</v>
      </c>
      <c r="DP181">
        <v>1</v>
      </c>
      <c r="DQ181">
        <v>1</v>
      </c>
      <c r="DU181">
        <v>1010</v>
      </c>
      <c r="DV181" t="s">
        <v>28</v>
      </c>
      <c r="DW181" t="s">
        <v>28</v>
      </c>
      <c r="DX181">
        <v>1</v>
      </c>
      <c r="EE181">
        <v>20678591</v>
      </c>
      <c r="EF181">
        <v>5</v>
      </c>
      <c r="EG181" t="s">
        <v>457</v>
      </c>
      <c r="EH181">
        <v>0</v>
      </c>
      <c r="EI181" t="s">
        <v>3</v>
      </c>
      <c r="EJ181">
        <v>3</v>
      </c>
      <c r="EK181">
        <v>600001</v>
      </c>
      <c r="EL181" t="s">
        <v>458</v>
      </c>
      <c r="EM181" t="s">
        <v>459</v>
      </c>
      <c r="EO181" t="s">
        <v>3</v>
      </c>
      <c r="EQ181">
        <v>0</v>
      </c>
      <c r="ER181">
        <v>0</v>
      </c>
      <c r="ES181">
        <v>10655.57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Q181">
        <v>0</v>
      </c>
      <c r="FR181">
        <f t="shared" si="207"/>
        <v>127866.84</v>
      </c>
      <c r="FS181">
        <v>0</v>
      </c>
      <c r="FX181">
        <v>0</v>
      </c>
      <c r="FY181">
        <v>0</v>
      </c>
      <c r="GA181" t="s">
        <v>29</v>
      </c>
      <c r="GG181">
        <v>2</v>
      </c>
      <c r="GH181">
        <v>0</v>
      </c>
      <c r="GI181">
        <v>-2</v>
      </c>
      <c r="GJ181">
        <v>0</v>
      </c>
      <c r="GK181">
        <f>ROUND(R181*(R12)/100,2)</f>
        <v>0</v>
      </c>
      <c r="GL181">
        <f t="shared" si="208"/>
        <v>0</v>
      </c>
      <c r="GM181">
        <f t="shared" si="209"/>
        <v>127866.84</v>
      </c>
      <c r="GN181">
        <f t="shared" si="210"/>
        <v>0</v>
      </c>
      <c r="GO181">
        <f t="shared" si="211"/>
        <v>0</v>
      </c>
      <c r="GP181">
        <f t="shared" si="212"/>
        <v>0</v>
      </c>
      <c r="GR181">
        <v>0</v>
      </c>
    </row>
    <row r="182" spans="1:200">
      <c r="A182">
        <v>17</v>
      </c>
      <c r="B182">
        <v>1</v>
      </c>
      <c r="E182" t="s">
        <v>460</v>
      </c>
      <c r="F182" t="s">
        <v>26</v>
      </c>
      <c r="G182" t="s">
        <v>461</v>
      </c>
      <c r="H182" t="s">
        <v>28</v>
      </c>
      <c r="I182">
        <v>3</v>
      </c>
      <c r="J182">
        <v>0</v>
      </c>
      <c r="O182">
        <f t="shared" si="176"/>
        <v>12513.96</v>
      </c>
      <c r="P182">
        <f t="shared" si="177"/>
        <v>12513.96</v>
      </c>
      <c r="Q182">
        <f t="shared" si="178"/>
        <v>0</v>
      </c>
      <c r="R182">
        <f t="shared" si="179"/>
        <v>0</v>
      </c>
      <c r="S182">
        <f t="shared" si="180"/>
        <v>0</v>
      </c>
      <c r="T182">
        <f t="shared" si="181"/>
        <v>0</v>
      </c>
      <c r="U182">
        <f t="shared" si="182"/>
        <v>0</v>
      </c>
      <c r="V182">
        <f t="shared" si="183"/>
        <v>0</v>
      </c>
      <c r="W182">
        <f t="shared" si="184"/>
        <v>0</v>
      </c>
      <c r="X182">
        <f t="shared" si="185"/>
        <v>0</v>
      </c>
      <c r="Y182">
        <f t="shared" si="186"/>
        <v>0</v>
      </c>
      <c r="AA182">
        <v>22723180</v>
      </c>
      <c r="AB182">
        <f t="shared" si="187"/>
        <v>4171.32</v>
      </c>
      <c r="AC182">
        <f t="shared" si="188"/>
        <v>4171.32</v>
      </c>
      <c r="AD182">
        <f t="shared" si="189"/>
        <v>0</v>
      </c>
      <c r="AE182">
        <f t="shared" si="190"/>
        <v>0</v>
      </c>
      <c r="AF182">
        <f t="shared" si="191"/>
        <v>0</v>
      </c>
      <c r="AG182">
        <f t="shared" si="192"/>
        <v>0</v>
      </c>
      <c r="AH182">
        <f t="shared" si="193"/>
        <v>0</v>
      </c>
      <c r="AI182">
        <f t="shared" si="194"/>
        <v>0</v>
      </c>
      <c r="AJ182">
        <f t="shared" si="195"/>
        <v>0</v>
      </c>
      <c r="AK182">
        <v>4171.32</v>
      </c>
      <c r="AL182">
        <v>4171.32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1</v>
      </c>
      <c r="AW182">
        <v>1</v>
      </c>
      <c r="AZ182">
        <v>1</v>
      </c>
      <c r="BA182">
        <v>1</v>
      </c>
      <c r="BB182">
        <v>1</v>
      </c>
      <c r="BC182">
        <v>1</v>
      </c>
      <c r="BD182" t="s">
        <v>3</v>
      </c>
      <c r="BE182" t="s">
        <v>3</v>
      </c>
      <c r="BF182" t="s">
        <v>3</v>
      </c>
      <c r="BG182" t="s">
        <v>3</v>
      </c>
      <c r="BH182">
        <v>3</v>
      </c>
      <c r="BI182">
        <v>3</v>
      </c>
      <c r="BJ182" t="s">
        <v>3</v>
      </c>
      <c r="BM182">
        <v>600001</v>
      </c>
      <c r="BN182">
        <v>0</v>
      </c>
      <c r="BO182" t="s">
        <v>3</v>
      </c>
      <c r="BP182">
        <v>0</v>
      </c>
      <c r="BQ182">
        <v>5</v>
      </c>
      <c r="BS182">
        <v>1</v>
      </c>
      <c r="BT182">
        <v>1</v>
      </c>
      <c r="BU182">
        <v>1</v>
      </c>
      <c r="BV182">
        <v>1</v>
      </c>
      <c r="BW182">
        <v>1</v>
      </c>
      <c r="BX182">
        <v>1</v>
      </c>
      <c r="BY182" t="s">
        <v>3</v>
      </c>
      <c r="BZ182">
        <v>0</v>
      </c>
      <c r="CA182">
        <v>0</v>
      </c>
      <c r="CF182">
        <v>0</v>
      </c>
      <c r="CG182">
        <v>0</v>
      </c>
      <c r="CM182">
        <v>0</v>
      </c>
      <c r="CN182" t="s">
        <v>3</v>
      </c>
      <c r="CO182">
        <v>0</v>
      </c>
      <c r="CP182">
        <f t="shared" si="196"/>
        <v>12513.96</v>
      </c>
      <c r="CQ182">
        <f t="shared" si="197"/>
        <v>4171.32</v>
      </c>
      <c r="CR182">
        <f t="shared" si="198"/>
        <v>0</v>
      </c>
      <c r="CS182">
        <f t="shared" si="199"/>
        <v>0</v>
      </c>
      <c r="CT182">
        <f t="shared" si="200"/>
        <v>0</v>
      </c>
      <c r="CU182">
        <f t="shared" si="201"/>
        <v>0</v>
      </c>
      <c r="CV182">
        <f t="shared" si="202"/>
        <v>0</v>
      </c>
      <c r="CW182">
        <f t="shared" si="203"/>
        <v>0</v>
      </c>
      <c r="CX182">
        <f t="shared" si="204"/>
        <v>0</v>
      </c>
      <c r="CY182">
        <f t="shared" si="205"/>
        <v>0</v>
      </c>
      <c r="CZ182">
        <f t="shared" si="206"/>
        <v>0</v>
      </c>
      <c r="DC182" t="s">
        <v>3</v>
      </c>
      <c r="DD182" t="s">
        <v>3</v>
      </c>
      <c r="DE182" t="s">
        <v>3</v>
      </c>
      <c r="DF182" t="s">
        <v>3</v>
      </c>
      <c r="DG182" t="s">
        <v>3</v>
      </c>
      <c r="DH182" t="s">
        <v>3</v>
      </c>
      <c r="DI182" t="s">
        <v>3</v>
      </c>
      <c r="DJ182" t="s">
        <v>3</v>
      </c>
      <c r="DK182" t="s">
        <v>3</v>
      </c>
      <c r="DL182" t="s">
        <v>3</v>
      </c>
      <c r="DM182" t="s">
        <v>3</v>
      </c>
      <c r="DN182">
        <v>0</v>
      </c>
      <c r="DO182">
        <v>0</v>
      </c>
      <c r="DP182">
        <v>1</v>
      </c>
      <c r="DQ182">
        <v>1</v>
      </c>
      <c r="DU182">
        <v>1010</v>
      </c>
      <c r="DV182" t="s">
        <v>28</v>
      </c>
      <c r="DW182" t="s">
        <v>28</v>
      </c>
      <c r="DX182">
        <v>1</v>
      </c>
      <c r="EE182">
        <v>20678591</v>
      </c>
      <c r="EF182">
        <v>5</v>
      </c>
      <c r="EG182" t="s">
        <v>457</v>
      </c>
      <c r="EH182">
        <v>0</v>
      </c>
      <c r="EI182" t="s">
        <v>3</v>
      </c>
      <c r="EJ182">
        <v>3</v>
      </c>
      <c r="EK182">
        <v>600001</v>
      </c>
      <c r="EL182" t="s">
        <v>458</v>
      </c>
      <c r="EM182" t="s">
        <v>459</v>
      </c>
      <c r="EO182" t="s">
        <v>3</v>
      </c>
      <c r="EQ182">
        <v>0</v>
      </c>
      <c r="ER182">
        <v>0</v>
      </c>
      <c r="ES182">
        <v>4171.32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Q182">
        <v>0</v>
      </c>
      <c r="FR182">
        <f t="shared" si="207"/>
        <v>12513.96</v>
      </c>
      <c r="FS182">
        <v>0</v>
      </c>
      <c r="FX182">
        <v>0</v>
      </c>
      <c r="FY182">
        <v>0</v>
      </c>
      <c r="GA182" t="s">
        <v>29</v>
      </c>
      <c r="GG182">
        <v>2</v>
      </c>
      <c r="GH182">
        <v>0</v>
      </c>
      <c r="GI182">
        <v>-2</v>
      </c>
      <c r="GJ182">
        <v>0</v>
      </c>
      <c r="GK182">
        <f>ROUND(R182*(R12)/100,2)</f>
        <v>0</v>
      </c>
      <c r="GL182">
        <f t="shared" si="208"/>
        <v>0</v>
      </c>
      <c r="GM182">
        <f t="shared" si="209"/>
        <v>12513.96</v>
      </c>
      <c r="GN182">
        <f t="shared" si="210"/>
        <v>0</v>
      </c>
      <c r="GO182">
        <f t="shared" si="211"/>
        <v>0</v>
      </c>
      <c r="GP182">
        <f t="shared" si="212"/>
        <v>0</v>
      </c>
      <c r="GR182">
        <v>0</v>
      </c>
    </row>
    <row r="183" spans="1:200">
      <c r="A183">
        <v>17</v>
      </c>
      <c r="B183">
        <v>1</v>
      </c>
      <c r="E183" t="s">
        <v>462</v>
      </c>
      <c r="F183" t="s">
        <v>26</v>
      </c>
      <c r="G183" t="s">
        <v>463</v>
      </c>
      <c r="H183" t="s">
        <v>28</v>
      </c>
      <c r="I183">
        <v>1</v>
      </c>
      <c r="J183">
        <v>0</v>
      </c>
      <c r="O183">
        <f t="shared" si="176"/>
        <v>3199.82</v>
      </c>
      <c r="P183">
        <f t="shared" si="177"/>
        <v>3199.82</v>
      </c>
      <c r="Q183">
        <f t="shared" si="178"/>
        <v>0</v>
      </c>
      <c r="R183">
        <f t="shared" si="179"/>
        <v>0</v>
      </c>
      <c r="S183">
        <f t="shared" si="180"/>
        <v>0</v>
      </c>
      <c r="T183">
        <f t="shared" si="181"/>
        <v>0</v>
      </c>
      <c r="U183">
        <f t="shared" si="182"/>
        <v>0</v>
      </c>
      <c r="V183">
        <f t="shared" si="183"/>
        <v>0</v>
      </c>
      <c r="W183">
        <f t="shared" si="184"/>
        <v>0</v>
      </c>
      <c r="X183">
        <f t="shared" si="185"/>
        <v>0</v>
      </c>
      <c r="Y183">
        <f t="shared" si="186"/>
        <v>0</v>
      </c>
      <c r="AA183">
        <v>22723180</v>
      </c>
      <c r="AB183">
        <f t="shared" si="187"/>
        <v>3199.82</v>
      </c>
      <c r="AC183">
        <f t="shared" si="188"/>
        <v>3199.82</v>
      </c>
      <c r="AD183">
        <f t="shared" si="189"/>
        <v>0</v>
      </c>
      <c r="AE183">
        <f t="shared" si="190"/>
        <v>0</v>
      </c>
      <c r="AF183">
        <f t="shared" si="191"/>
        <v>0</v>
      </c>
      <c r="AG183">
        <f t="shared" si="192"/>
        <v>0</v>
      </c>
      <c r="AH183">
        <f t="shared" si="193"/>
        <v>0</v>
      </c>
      <c r="AI183">
        <f t="shared" si="194"/>
        <v>0</v>
      </c>
      <c r="AJ183">
        <f t="shared" si="195"/>
        <v>0</v>
      </c>
      <c r="AK183">
        <v>3199.82</v>
      </c>
      <c r="AL183">
        <v>3199.82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1</v>
      </c>
      <c r="AW183">
        <v>1</v>
      </c>
      <c r="AZ183">
        <v>1</v>
      </c>
      <c r="BA183">
        <v>1</v>
      </c>
      <c r="BB183">
        <v>1</v>
      </c>
      <c r="BC183">
        <v>1</v>
      </c>
      <c r="BD183" t="s">
        <v>3</v>
      </c>
      <c r="BE183" t="s">
        <v>3</v>
      </c>
      <c r="BF183" t="s">
        <v>3</v>
      </c>
      <c r="BG183" t="s">
        <v>3</v>
      </c>
      <c r="BH183">
        <v>3</v>
      </c>
      <c r="BI183">
        <v>3</v>
      </c>
      <c r="BJ183" t="s">
        <v>3</v>
      </c>
      <c r="BM183">
        <v>600001</v>
      </c>
      <c r="BN183">
        <v>0</v>
      </c>
      <c r="BO183" t="s">
        <v>3</v>
      </c>
      <c r="BP183">
        <v>0</v>
      </c>
      <c r="BQ183">
        <v>5</v>
      </c>
      <c r="BS183">
        <v>1</v>
      </c>
      <c r="BT183">
        <v>1</v>
      </c>
      <c r="BU183">
        <v>1</v>
      </c>
      <c r="BV183">
        <v>1</v>
      </c>
      <c r="BW183">
        <v>1</v>
      </c>
      <c r="BX183">
        <v>1</v>
      </c>
      <c r="BY183" t="s">
        <v>3</v>
      </c>
      <c r="BZ183">
        <v>0</v>
      </c>
      <c r="CA183">
        <v>0</v>
      </c>
      <c r="CF183">
        <v>0</v>
      </c>
      <c r="CG183">
        <v>0</v>
      </c>
      <c r="CM183">
        <v>0</v>
      </c>
      <c r="CN183" t="s">
        <v>3</v>
      </c>
      <c r="CO183">
        <v>0</v>
      </c>
      <c r="CP183">
        <f t="shared" si="196"/>
        <v>3199.82</v>
      </c>
      <c r="CQ183">
        <f t="shared" si="197"/>
        <v>3199.82</v>
      </c>
      <c r="CR183">
        <f t="shared" si="198"/>
        <v>0</v>
      </c>
      <c r="CS183">
        <f t="shared" si="199"/>
        <v>0</v>
      </c>
      <c r="CT183">
        <f t="shared" si="200"/>
        <v>0</v>
      </c>
      <c r="CU183">
        <f t="shared" si="201"/>
        <v>0</v>
      </c>
      <c r="CV183">
        <f t="shared" si="202"/>
        <v>0</v>
      </c>
      <c r="CW183">
        <f t="shared" si="203"/>
        <v>0</v>
      </c>
      <c r="CX183">
        <f t="shared" si="204"/>
        <v>0</v>
      </c>
      <c r="CY183">
        <f t="shared" si="205"/>
        <v>0</v>
      </c>
      <c r="CZ183">
        <f t="shared" si="206"/>
        <v>0</v>
      </c>
      <c r="DC183" t="s">
        <v>3</v>
      </c>
      <c r="DD183" t="s">
        <v>3</v>
      </c>
      <c r="DE183" t="s">
        <v>3</v>
      </c>
      <c r="DF183" t="s">
        <v>3</v>
      </c>
      <c r="DG183" t="s">
        <v>3</v>
      </c>
      <c r="DH183" t="s">
        <v>3</v>
      </c>
      <c r="DI183" t="s">
        <v>3</v>
      </c>
      <c r="DJ183" t="s">
        <v>3</v>
      </c>
      <c r="DK183" t="s">
        <v>3</v>
      </c>
      <c r="DL183" t="s">
        <v>3</v>
      </c>
      <c r="DM183" t="s">
        <v>3</v>
      </c>
      <c r="DN183">
        <v>0</v>
      </c>
      <c r="DO183">
        <v>0</v>
      </c>
      <c r="DP183">
        <v>1</v>
      </c>
      <c r="DQ183">
        <v>1</v>
      </c>
      <c r="DU183">
        <v>1010</v>
      </c>
      <c r="DV183" t="s">
        <v>28</v>
      </c>
      <c r="DW183" t="s">
        <v>28</v>
      </c>
      <c r="DX183">
        <v>1</v>
      </c>
      <c r="EE183">
        <v>20678591</v>
      </c>
      <c r="EF183">
        <v>5</v>
      </c>
      <c r="EG183" t="s">
        <v>457</v>
      </c>
      <c r="EH183">
        <v>0</v>
      </c>
      <c r="EI183" t="s">
        <v>3</v>
      </c>
      <c r="EJ183">
        <v>3</v>
      </c>
      <c r="EK183">
        <v>600001</v>
      </c>
      <c r="EL183" t="s">
        <v>458</v>
      </c>
      <c r="EM183" t="s">
        <v>459</v>
      </c>
      <c r="EO183" t="s">
        <v>3</v>
      </c>
      <c r="EQ183">
        <v>0</v>
      </c>
      <c r="ER183">
        <v>0</v>
      </c>
      <c r="ES183">
        <v>3199.82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Q183">
        <v>0</v>
      </c>
      <c r="FR183">
        <f t="shared" si="207"/>
        <v>3199.82</v>
      </c>
      <c r="FS183">
        <v>0</v>
      </c>
      <c r="FX183">
        <v>0</v>
      </c>
      <c r="FY183">
        <v>0</v>
      </c>
      <c r="GA183" t="s">
        <v>29</v>
      </c>
      <c r="GG183">
        <v>2</v>
      </c>
      <c r="GH183">
        <v>0</v>
      </c>
      <c r="GI183">
        <v>-2</v>
      </c>
      <c r="GJ183">
        <v>0</v>
      </c>
      <c r="GK183">
        <f>ROUND(R183*(R12)/100,2)</f>
        <v>0</v>
      </c>
      <c r="GL183">
        <f t="shared" si="208"/>
        <v>0</v>
      </c>
      <c r="GM183">
        <f t="shared" si="209"/>
        <v>3199.82</v>
      </c>
      <c r="GN183">
        <f t="shared" si="210"/>
        <v>0</v>
      </c>
      <c r="GO183">
        <f t="shared" si="211"/>
        <v>0</v>
      </c>
      <c r="GP183">
        <f t="shared" si="212"/>
        <v>0</v>
      </c>
      <c r="GR183">
        <v>0</v>
      </c>
    </row>
    <row r="184" spans="1:200">
      <c r="A184">
        <v>17</v>
      </c>
      <c r="B184">
        <v>1</v>
      </c>
      <c r="E184" t="s">
        <v>464</v>
      </c>
      <c r="F184" t="s">
        <v>26</v>
      </c>
      <c r="G184" t="s">
        <v>465</v>
      </c>
      <c r="H184" t="s">
        <v>28</v>
      </c>
      <c r="I184">
        <v>1</v>
      </c>
      <c r="J184">
        <v>0</v>
      </c>
      <c r="O184">
        <f t="shared" si="176"/>
        <v>134.38999999999999</v>
      </c>
      <c r="P184">
        <f t="shared" si="177"/>
        <v>134.38999999999999</v>
      </c>
      <c r="Q184">
        <f t="shared" si="178"/>
        <v>0</v>
      </c>
      <c r="R184">
        <f t="shared" si="179"/>
        <v>0</v>
      </c>
      <c r="S184">
        <f t="shared" si="180"/>
        <v>0</v>
      </c>
      <c r="T184">
        <f t="shared" si="181"/>
        <v>0</v>
      </c>
      <c r="U184">
        <f t="shared" si="182"/>
        <v>0</v>
      </c>
      <c r="V184">
        <f t="shared" si="183"/>
        <v>0</v>
      </c>
      <c r="W184">
        <f t="shared" si="184"/>
        <v>0</v>
      </c>
      <c r="X184">
        <f t="shared" si="185"/>
        <v>0</v>
      </c>
      <c r="Y184">
        <f t="shared" si="186"/>
        <v>0</v>
      </c>
      <c r="AA184">
        <v>22723180</v>
      </c>
      <c r="AB184">
        <f t="shared" si="187"/>
        <v>134.38999999999999</v>
      </c>
      <c r="AC184">
        <f t="shared" si="188"/>
        <v>134.38999999999999</v>
      </c>
      <c r="AD184">
        <f t="shared" si="189"/>
        <v>0</v>
      </c>
      <c r="AE184">
        <f t="shared" si="190"/>
        <v>0</v>
      </c>
      <c r="AF184">
        <f t="shared" si="191"/>
        <v>0</v>
      </c>
      <c r="AG184">
        <f t="shared" si="192"/>
        <v>0</v>
      </c>
      <c r="AH184">
        <f t="shared" si="193"/>
        <v>0</v>
      </c>
      <c r="AI184">
        <f t="shared" si="194"/>
        <v>0</v>
      </c>
      <c r="AJ184">
        <f t="shared" si="195"/>
        <v>0</v>
      </c>
      <c r="AK184">
        <v>134.38999999999999</v>
      </c>
      <c r="AL184">
        <v>134.38999999999999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1</v>
      </c>
      <c r="AZ184">
        <v>1</v>
      </c>
      <c r="BA184">
        <v>1</v>
      </c>
      <c r="BB184">
        <v>1</v>
      </c>
      <c r="BC184">
        <v>1</v>
      </c>
      <c r="BD184" t="s">
        <v>3</v>
      </c>
      <c r="BE184" t="s">
        <v>3</v>
      </c>
      <c r="BF184" t="s">
        <v>3</v>
      </c>
      <c r="BG184" t="s">
        <v>3</v>
      </c>
      <c r="BH184">
        <v>3</v>
      </c>
      <c r="BI184">
        <v>3</v>
      </c>
      <c r="BJ184" t="s">
        <v>3</v>
      </c>
      <c r="BM184">
        <v>600001</v>
      </c>
      <c r="BN184">
        <v>0</v>
      </c>
      <c r="BO184" t="s">
        <v>3</v>
      </c>
      <c r="BP184">
        <v>0</v>
      </c>
      <c r="BQ184">
        <v>5</v>
      </c>
      <c r="BS184">
        <v>1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0</v>
      </c>
      <c r="CA184">
        <v>0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96"/>
        <v>134.38999999999999</v>
      </c>
      <c r="CQ184">
        <f t="shared" si="197"/>
        <v>134.38999999999999</v>
      </c>
      <c r="CR184">
        <f t="shared" si="198"/>
        <v>0</v>
      </c>
      <c r="CS184">
        <f t="shared" si="199"/>
        <v>0</v>
      </c>
      <c r="CT184">
        <f t="shared" si="200"/>
        <v>0</v>
      </c>
      <c r="CU184">
        <f t="shared" si="201"/>
        <v>0</v>
      </c>
      <c r="CV184">
        <f t="shared" si="202"/>
        <v>0</v>
      </c>
      <c r="CW184">
        <f t="shared" si="203"/>
        <v>0</v>
      </c>
      <c r="CX184">
        <f t="shared" si="204"/>
        <v>0</v>
      </c>
      <c r="CY184">
        <f t="shared" si="205"/>
        <v>0</v>
      </c>
      <c r="CZ184">
        <f t="shared" si="206"/>
        <v>0</v>
      </c>
      <c r="DC184" t="s">
        <v>3</v>
      </c>
      <c r="DD184" t="s">
        <v>3</v>
      </c>
      <c r="DE184" t="s">
        <v>3</v>
      </c>
      <c r="DF184" t="s">
        <v>3</v>
      </c>
      <c r="DG184" t="s">
        <v>3</v>
      </c>
      <c r="DH184" t="s">
        <v>3</v>
      </c>
      <c r="DI184" t="s">
        <v>3</v>
      </c>
      <c r="DJ184" t="s">
        <v>3</v>
      </c>
      <c r="DK184" t="s">
        <v>3</v>
      </c>
      <c r="DL184" t="s">
        <v>3</v>
      </c>
      <c r="DM184" t="s">
        <v>3</v>
      </c>
      <c r="DN184">
        <v>0</v>
      </c>
      <c r="DO184">
        <v>0</v>
      </c>
      <c r="DP184">
        <v>1</v>
      </c>
      <c r="DQ184">
        <v>1</v>
      </c>
      <c r="DU184">
        <v>1010</v>
      </c>
      <c r="DV184" t="s">
        <v>28</v>
      </c>
      <c r="DW184" t="s">
        <v>28</v>
      </c>
      <c r="DX184">
        <v>1</v>
      </c>
      <c r="EE184">
        <v>20678591</v>
      </c>
      <c r="EF184">
        <v>5</v>
      </c>
      <c r="EG184" t="s">
        <v>457</v>
      </c>
      <c r="EH184">
        <v>0</v>
      </c>
      <c r="EI184" t="s">
        <v>3</v>
      </c>
      <c r="EJ184">
        <v>3</v>
      </c>
      <c r="EK184">
        <v>600001</v>
      </c>
      <c r="EL184" t="s">
        <v>458</v>
      </c>
      <c r="EM184" t="s">
        <v>459</v>
      </c>
      <c r="EO184" t="s">
        <v>3</v>
      </c>
      <c r="EQ184">
        <v>0</v>
      </c>
      <c r="ER184">
        <v>0</v>
      </c>
      <c r="ES184">
        <v>134.38999999999999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Q184">
        <v>0</v>
      </c>
      <c r="FR184">
        <f t="shared" si="207"/>
        <v>134.38999999999999</v>
      </c>
      <c r="FS184">
        <v>0</v>
      </c>
      <c r="FX184">
        <v>0</v>
      </c>
      <c r="FY184">
        <v>0</v>
      </c>
      <c r="GA184" t="s">
        <v>29</v>
      </c>
      <c r="GG184">
        <v>2</v>
      </c>
      <c r="GH184">
        <v>0</v>
      </c>
      <c r="GI184">
        <v>-2</v>
      </c>
      <c r="GJ184">
        <v>0</v>
      </c>
      <c r="GK184">
        <f>ROUND(R184*(R12)/100,2)</f>
        <v>0</v>
      </c>
      <c r="GL184">
        <f t="shared" si="208"/>
        <v>0</v>
      </c>
      <c r="GM184">
        <f t="shared" si="209"/>
        <v>134.38999999999999</v>
      </c>
      <c r="GN184">
        <f t="shared" si="210"/>
        <v>0</v>
      </c>
      <c r="GO184">
        <f t="shared" si="211"/>
        <v>0</v>
      </c>
      <c r="GP184">
        <f t="shared" si="212"/>
        <v>0</v>
      </c>
      <c r="GR184">
        <v>0</v>
      </c>
    </row>
    <row r="185" spans="1:200">
      <c r="A185">
        <v>17</v>
      </c>
      <c r="B185">
        <v>1</v>
      </c>
      <c r="E185" t="s">
        <v>466</v>
      </c>
      <c r="F185" t="s">
        <v>26</v>
      </c>
      <c r="G185" t="s">
        <v>467</v>
      </c>
      <c r="H185" t="s">
        <v>28</v>
      </c>
      <c r="I185">
        <v>17</v>
      </c>
      <c r="J185">
        <v>0</v>
      </c>
      <c r="O185">
        <f t="shared" si="176"/>
        <v>2286.33</v>
      </c>
      <c r="P185">
        <f t="shared" si="177"/>
        <v>2286.33</v>
      </c>
      <c r="Q185">
        <f t="shared" si="178"/>
        <v>0</v>
      </c>
      <c r="R185">
        <f t="shared" si="179"/>
        <v>0</v>
      </c>
      <c r="S185">
        <f t="shared" si="180"/>
        <v>0</v>
      </c>
      <c r="T185">
        <f t="shared" si="181"/>
        <v>0</v>
      </c>
      <c r="U185">
        <f t="shared" si="182"/>
        <v>0</v>
      </c>
      <c r="V185">
        <f t="shared" si="183"/>
        <v>0</v>
      </c>
      <c r="W185">
        <f t="shared" si="184"/>
        <v>0</v>
      </c>
      <c r="X185">
        <f t="shared" si="185"/>
        <v>0</v>
      </c>
      <c r="Y185">
        <f t="shared" si="186"/>
        <v>0</v>
      </c>
      <c r="AA185">
        <v>22723180</v>
      </c>
      <c r="AB185">
        <f t="shared" si="187"/>
        <v>134.49</v>
      </c>
      <c r="AC185">
        <f t="shared" si="188"/>
        <v>134.49</v>
      </c>
      <c r="AD185">
        <f t="shared" si="189"/>
        <v>0</v>
      </c>
      <c r="AE185">
        <f t="shared" si="190"/>
        <v>0</v>
      </c>
      <c r="AF185">
        <f t="shared" si="191"/>
        <v>0</v>
      </c>
      <c r="AG185">
        <f t="shared" si="192"/>
        <v>0</v>
      </c>
      <c r="AH185">
        <f t="shared" si="193"/>
        <v>0</v>
      </c>
      <c r="AI185">
        <f t="shared" si="194"/>
        <v>0</v>
      </c>
      <c r="AJ185">
        <f t="shared" si="195"/>
        <v>0</v>
      </c>
      <c r="AK185">
        <v>134.49</v>
      </c>
      <c r="AL185">
        <v>134.49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1</v>
      </c>
      <c r="AW185">
        <v>1</v>
      </c>
      <c r="AZ185">
        <v>1</v>
      </c>
      <c r="BA185">
        <v>1</v>
      </c>
      <c r="BB185">
        <v>1</v>
      </c>
      <c r="BC185">
        <v>1</v>
      </c>
      <c r="BD185" t="s">
        <v>3</v>
      </c>
      <c r="BE185" t="s">
        <v>3</v>
      </c>
      <c r="BF185" t="s">
        <v>3</v>
      </c>
      <c r="BG185" t="s">
        <v>3</v>
      </c>
      <c r="BH185">
        <v>3</v>
      </c>
      <c r="BI185">
        <v>3</v>
      </c>
      <c r="BJ185" t="s">
        <v>3</v>
      </c>
      <c r="BM185">
        <v>600001</v>
      </c>
      <c r="BN185">
        <v>0</v>
      </c>
      <c r="BO185" t="s">
        <v>3</v>
      </c>
      <c r="BP185">
        <v>0</v>
      </c>
      <c r="BQ185">
        <v>5</v>
      </c>
      <c r="BS185">
        <v>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3</v>
      </c>
      <c r="BZ185">
        <v>0</v>
      </c>
      <c r="CA185">
        <v>0</v>
      </c>
      <c r="CF185">
        <v>0</v>
      </c>
      <c r="CG185">
        <v>0</v>
      </c>
      <c r="CM185">
        <v>0</v>
      </c>
      <c r="CN185" t="s">
        <v>3</v>
      </c>
      <c r="CO185">
        <v>0</v>
      </c>
      <c r="CP185">
        <f t="shared" si="196"/>
        <v>2286.33</v>
      </c>
      <c r="CQ185">
        <f t="shared" si="197"/>
        <v>134.49</v>
      </c>
      <c r="CR185">
        <f t="shared" si="198"/>
        <v>0</v>
      </c>
      <c r="CS185">
        <f t="shared" si="199"/>
        <v>0</v>
      </c>
      <c r="CT185">
        <f t="shared" si="200"/>
        <v>0</v>
      </c>
      <c r="CU185">
        <f t="shared" si="201"/>
        <v>0</v>
      </c>
      <c r="CV185">
        <f t="shared" si="202"/>
        <v>0</v>
      </c>
      <c r="CW185">
        <f t="shared" si="203"/>
        <v>0</v>
      </c>
      <c r="CX185">
        <f t="shared" si="204"/>
        <v>0</v>
      </c>
      <c r="CY185">
        <f t="shared" si="205"/>
        <v>0</v>
      </c>
      <c r="CZ185">
        <f t="shared" si="206"/>
        <v>0</v>
      </c>
      <c r="DC185" t="s">
        <v>3</v>
      </c>
      <c r="DD185" t="s">
        <v>3</v>
      </c>
      <c r="DE185" t="s">
        <v>3</v>
      </c>
      <c r="DF185" t="s">
        <v>3</v>
      </c>
      <c r="DG185" t="s">
        <v>3</v>
      </c>
      <c r="DH185" t="s">
        <v>3</v>
      </c>
      <c r="DI185" t="s">
        <v>3</v>
      </c>
      <c r="DJ185" t="s">
        <v>3</v>
      </c>
      <c r="DK185" t="s">
        <v>3</v>
      </c>
      <c r="DL185" t="s">
        <v>3</v>
      </c>
      <c r="DM185" t="s">
        <v>3</v>
      </c>
      <c r="DN185">
        <v>0</v>
      </c>
      <c r="DO185">
        <v>0</v>
      </c>
      <c r="DP185">
        <v>1</v>
      </c>
      <c r="DQ185">
        <v>1</v>
      </c>
      <c r="DU185">
        <v>1010</v>
      </c>
      <c r="DV185" t="s">
        <v>28</v>
      </c>
      <c r="DW185" t="s">
        <v>28</v>
      </c>
      <c r="DX185">
        <v>1</v>
      </c>
      <c r="EE185">
        <v>20678591</v>
      </c>
      <c r="EF185">
        <v>5</v>
      </c>
      <c r="EG185" t="s">
        <v>457</v>
      </c>
      <c r="EH185">
        <v>0</v>
      </c>
      <c r="EI185" t="s">
        <v>3</v>
      </c>
      <c r="EJ185">
        <v>3</v>
      </c>
      <c r="EK185">
        <v>600001</v>
      </c>
      <c r="EL185" t="s">
        <v>458</v>
      </c>
      <c r="EM185" t="s">
        <v>459</v>
      </c>
      <c r="EO185" t="s">
        <v>3</v>
      </c>
      <c r="EQ185">
        <v>0</v>
      </c>
      <c r="ER185">
        <v>0</v>
      </c>
      <c r="ES185">
        <v>134.49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Q185">
        <v>0</v>
      </c>
      <c r="FR185">
        <f t="shared" si="207"/>
        <v>2286.33</v>
      </c>
      <c r="FS185">
        <v>0</v>
      </c>
      <c r="FX185">
        <v>0</v>
      </c>
      <c r="FY185">
        <v>0</v>
      </c>
      <c r="GA185" t="s">
        <v>29</v>
      </c>
      <c r="GG185">
        <v>2</v>
      </c>
      <c r="GH185">
        <v>0</v>
      </c>
      <c r="GI185">
        <v>-2</v>
      </c>
      <c r="GJ185">
        <v>0</v>
      </c>
      <c r="GK185">
        <f>ROUND(R185*(R12)/100,2)</f>
        <v>0</v>
      </c>
      <c r="GL185">
        <f t="shared" si="208"/>
        <v>0</v>
      </c>
      <c r="GM185">
        <f t="shared" si="209"/>
        <v>2286.33</v>
      </c>
      <c r="GN185">
        <f t="shared" si="210"/>
        <v>0</v>
      </c>
      <c r="GO185">
        <f t="shared" si="211"/>
        <v>0</v>
      </c>
      <c r="GP185">
        <f t="shared" si="212"/>
        <v>0</v>
      </c>
      <c r="GR185">
        <v>0</v>
      </c>
    </row>
    <row r="186" spans="1:200">
      <c r="A186">
        <v>17</v>
      </c>
      <c r="B186">
        <v>1</v>
      </c>
      <c r="E186" t="s">
        <v>468</v>
      </c>
      <c r="F186" t="s">
        <v>26</v>
      </c>
      <c r="G186" t="s">
        <v>469</v>
      </c>
      <c r="H186" t="s">
        <v>28</v>
      </c>
      <c r="I186">
        <v>17</v>
      </c>
      <c r="J186">
        <v>0</v>
      </c>
      <c r="O186">
        <f t="shared" si="176"/>
        <v>6815.81</v>
      </c>
      <c r="P186">
        <f t="shared" si="177"/>
        <v>6815.81</v>
      </c>
      <c r="Q186">
        <f t="shared" si="178"/>
        <v>0</v>
      </c>
      <c r="R186">
        <f t="shared" si="179"/>
        <v>0</v>
      </c>
      <c r="S186">
        <f t="shared" si="180"/>
        <v>0</v>
      </c>
      <c r="T186">
        <f t="shared" si="181"/>
        <v>0</v>
      </c>
      <c r="U186">
        <f t="shared" si="182"/>
        <v>0</v>
      </c>
      <c r="V186">
        <f t="shared" si="183"/>
        <v>0</v>
      </c>
      <c r="W186">
        <f t="shared" si="184"/>
        <v>0</v>
      </c>
      <c r="X186">
        <f t="shared" si="185"/>
        <v>0</v>
      </c>
      <c r="Y186">
        <f t="shared" si="186"/>
        <v>0</v>
      </c>
      <c r="AA186">
        <v>22723180</v>
      </c>
      <c r="AB186">
        <f t="shared" si="187"/>
        <v>400.93</v>
      </c>
      <c r="AC186">
        <f t="shared" si="188"/>
        <v>400.93</v>
      </c>
      <c r="AD186">
        <f t="shared" si="189"/>
        <v>0</v>
      </c>
      <c r="AE186">
        <f t="shared" si="190"/>
        <v>0</v>
      </c>
      <c r="AF186">
        <f t="shared" si="191"/>
        <v>0</v>
      </c>
      <c r="AG186">
        <f t="shared" si="192"/>
        <v>0</v>
      </c>
      <c r="AH186">
        <f t="shared" si="193"/>
        <v>0</v>
      </c>
      <c r="AI186">
        <f t="shared" si="194"/>
        <v>0</v>
      </c>
      <c r="AJ186">
        <f t="shared" si="195"/>
        <v>0</v>
      </c>
      <c r="AK186">
        <v>400.93</v>
      </c>
      <c r="AL186">
        <v>400.93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1</v>
      </c>
      <c r="BD186" t="s">
        <v>3</v>
      </c>
      <c r="BE186" t="s">
        <v>3</v>
      </c>
      <c r="BF186" t="s">
        <v>3</v>
      </c>
      <c r="BG186" t="s">
        <v>3</v>
      </c>
      <c r="BH186">
        <v>3</v>
      </c>
      <c r="BI186">
        <v>3</v>
      </c>
      <c r="BJ186" t="s">
        <v>3</v>
      </c>
      <c r="BM186">
        <v>600001</v>
      </c>
      <c r="BN186">
        <v>0</v>
      </c>
      <c r="BO186" t="s">
        <v>3</v>
      </c>
      <c r="BP186">
        <v>0</v>
      </c>
      <c r="BQ186">
        <v>5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0</v>
      </c>
      <c r="CA186">
        <v>0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196"/>
        <v>6815.81</v>
      </c>
      <c r="CQ186">
        <f t="shared" si="197"/>
        <v>400.93</v>
      </c>
      <c r="CR186">
        <f t="shared" si="198"/>
        <v>0</v>
      </c>
      <c r="CS186">
        <f t="shared" si="199"/>
        <v>0</v>
      </c>
      <c r="CT186">
        <f t="shared" si="200"/>
        <v>0</v>
      </c>
      <c r="CU186">
        <f t="shared" si="201"/>
        <v>0</v>
      </c>
      <c r="CV186">
        <f t="shared" si="202"/>
        <v>0</v>
      </c>
      <c r="CW186">
        <f t="shared" si="203"/>
        <v>0</v>
      </c>
      <c r="CX186">
        <f t="shared" si="204"/>
        <v>0</v>
      </c>
      <c r="CY186">
        <f t="shared" si="205"/>
        <v>0</v>
      </c>
      <c r="CZ186">
        <f t="shared" si="206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0</v>
      </c>
      <c r="DO186">
        <v>0</v>
      </c>
      <c r="DP186">
        <v>1</v>
      </c>
      <c r="DQ186">
        <v>1</v>
      </c>
      <c r="DU186">
        <v>1010</v>
      </c>
      <c r="DV186" t="s">
        <v>28</v>
      </c>
      <c r="DW186" t="s">
        <v>28</v>
      </c>
      <c r="DX186">
        <v>1</v>
      </c>
      <c r="EE186">
        <v>20678591</v>
      </c>
      <c r="EF186">
        <v>5</v>
      </c>
      <c r="EG186" t="s">
        <v>457</v>
      </c>
      <c r="EH186">
        <v>0</v>
      </c>
      <c r="EI186" t="s">
        <v>3</v>
      </c>
      <c r="EJ186">
        <v>3</v>
      </c>
      <c r="EK186">
        <v>600001</v>
      </c>
      <c r="EL186" t="s">
        <v>458</v>
      </c>
      <c r="EM186" t="s">
        <v>459</v>
      </c>
      <c r="EO186" t="s">
        <v>3</v>
      </c>
      <c r="EQ186">
        <v>0</v>
      </c>
      <c r="ER186">
        <v>0</v>
      </c>
      <c r="ES186">
        <v>400.93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Q186">
        <v>0</v>
      </c>
      <c r="FR186">
        <f t="shared" si="207"/>
        <v>6815.81</v>
      </c>
      <c r="FS186">
        <v>0</v>
      </c>
      <c r="FX186">
        <v>0</v>
      </c>
      <c r="FY186">
        <v>0</v>
      </c>
      <c r="GA186" t="s">
        <v>29</v>
      </c>
      <c r="GG186">
        <v>2</v>
      </c>
      <c r="GH186">
        <v>0</v>
      </c>
      <c r="GI186">
        <v>-2</v>
      </c>
      <c r="GJ186">
        <v>0</v>
      </c>
      <c r="GK186">
        <f>ROUND(R186*(R12)/100,2)</f>
        <v>0</v>
      </c>
      <c r="GL186">
        <f t="shared" si="208"/>
        <v>0</v>
      </c>
      <c r="GM186">
        <f t="shared" si="209"/>
        <v>6815.81</v>
      </c>
      <c r="GN186">
        <f t="shared" si="210"/>
        <v>0</v>
      </c>
      <c r="GO186">
        <f t="shared" si="211"/>
        <v>0</v>
      </c>
      <c r="GP186">
        <f t="shared" si="212"/>
        <v>0</v>
      </c>
      <c r="GR186">
        <v>0</v>
      </c>
    </row>
    <row r="187" spans="1:200">
      <c r="A187">
        <v>17</v>
      </c>
      <c r="B187">
        <v>1</v>
      </c>
      <c r="C187">
        <f>ROW(SmtRes!A414)</f>
        <v>414</v>
      </c>
      <c r="D187">
        <f>ROW(EtalonRes!A382)</f>
        <v>382</v>
      </c>
      <c r="E187" t="s">
        <v>470</v>
      </c>
      <c r="F187" t="s">
        <v>471</v>
      </c>
      <c r="G187" t="s">
        <v>472</v>
      </c>
      <c r="H187" t="s">
        <v>430</v>
      </c>
      <c r="I187">
        <v>1</v>
      </c>
      <c r="J187">
        <v>0</v>
      </c>
      <c r="O187">
        <f t="shared" si="176"/>
        <v>9486.7000000000007</v>
      </c>
      <c r="P187">
        <f t="shared" si="177"/>
        <v>2101.13</v>
      </c>
      <c r="Q187">
        <f t="shared" si="178"/>
        <v>2768.03</v>
      </c>
      <c r="R187">
        <f t="shared" si="179"/>
        <v>417.05</v>
      </c>
      <c r="S187">
        <f t="shared" si="180"/>
        <v>4617.54</v>
      </c>
      <c r="T187">
        <f t="shared" si="181"/>
        <v>0</v>
      </c>
      <c r="U187">
        <f t="shared" si="182"/>
        <v>459</v>
      </c>
      <c r="V187">
        <f t="shared" si="183"/>
        <v>31.86</v>
      </c>
      <c r="W187">
        <f t="shared" si="184"/>
        <v>0</v>
      </c>
      <c r="X187">
        <f t="shared" si="185"/>
        <v>3423.52</v>
      </c>
      <c r="Y187">
        <f t="shared" si="186"/>
        <v>2416.6</v>
      </c>
      <c r="AA187">
        <v>22723180</v>
      </c>
      <c r="AB187">
        <f t="shared" si="187"/>
        <v>9486.7000000000007</v>
      </c>
      <c r="AC187">
        <f t="shared" si="188"/>
        <v>2101.13</v>
      </c>
      <c r="AD187">
        <f t="shared" si="189"/>
        <v>2768.03</v>
      </c>
      <c r="AE187">
        <f t="shared" si="190"/>
        <v>417.05</v>
      </c>
      <c r="AF187">
        <f t="shared" si="191"/>
        <v>4617.54</v>
      </c>
      <c r="AG187">
        <f t="shared" si="192"/>
        <v>0</v>
      </c>
      <c r="AH187">
        <f t="shared" si="193"/>
        <v>459</v>
      </c>
      <c r="AI187">
        <f t="shared" si="194"/>
        <v>31.86</v>
      </c>
      <c r="AJ187">
        <f t="shared" si="195"/>
        <v>0</v>
      </c>
      <c r="AK187">
        <v>9486.7000000000007</v>
      </c>
      <c r="AL187">
        <v>2101.13</v>
      </c>
      <c r="AM187">
        <v>2768.03</v>
      </c>
      <c r="AN187">
        <v>417.05</v>
      </c>
      <c r="AO187">
        <v>4617.54</v>
      </c>
      <c r="AP187">
        <v>0</v>
      </c>
      <c r="AQ187">
        <v>459</v>
      </c>
      <c r="AR187">
        <v>31.86</v>
      </c>
      <c r="AS187">
        <v>0</v>
      </c>
      <c r="AT187">
        <v>68</v>
      </c>
      <c r="AU187">
        <v>48</v>
      </c>
      <c r="AV187">
        <v>1</v>
      </c>
      <c r="AW187">
        <v>1</v>
      </c>
      <c r="AZ187">
        <v>1</v>
      </c>
      <c r="BA187">
        <v>1</v>
      </c>
      <c r="BB187">
        <v>1</v>
      </c>
      <c r="BC187">
        <v>1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2</v>
      </c>
      <c r="BJ187" t="s">
        <v>473</v>
      </c>
      <c r="BM187">
        <v>107001</v>
      </c>
      <c r="BN187">
        <v>0</v>
      </c>
      <c r="BO187" t="s">
        <v>3</v>
      </c>
      <c r="BP187">
        <v>0</v>
      </c>
      <c r="BQ187">
        <v>3</v>
      </c>
      <c r="BS187">
        <v>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80</v>
      </c>
      <c r="CA187">
        <v>60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si="196"/>
        <v>9486.7000000000007</v>
      </c>
      <c r="CQ187">
        <f t="shared" si="197"/>
        <v>2101.13</v>
      </c>
      <c r="CR187">
        <f t="shared" si="198"/>
        <v>2768.03</v>
      </c>
      <c r="CS187">
        <f t="shared" si="199"/>
        <v>417.05</v>
      </c>
      <c r="CT187">
        <f t="shared" si="200"/>
        <v>4617.54</v>
      </c>
      <c r="CU187">
        <f t="shared" si="201"/>
        <v>0</v>
      </c>
      <c r="CV187">
        <f t="shared" si="202"/>
        <v>459</v>
      </c>
      <c r="CW187">
        <f t="shared" si="203"/>
        <v>31.86</v>
      </c>
      <c r="CX187">
        <f t="shared" si="204"/>
        <v>0</v>
      </c>
      <c r="CY187">
        <f t="shared" si="205"/>
        <v>3423.5212000000001</v>
      </c>
      <c r="CZ187">
        <f t="shared" si="206"/>
        <v>2416.6032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430</v>
      </c>
      <c r="DW187" t="s">
        <v>430</v>
      </c>
      <c r="DX187">
        <v>1</v>
      </c>
      <c r="EE187">
        <v>20678532</v>
      </c>
      <c r="EF187">
        <v>3</v>
      </c>
      <c r="EG187" t="s">
        <v>111</v>
      </c>
      <c r="EH187">
        <v>0</v>
      </c>
      <c r="EI187" t="s">
        <v>3</v>
      </c>
      <c r="EJ187">
        <v>2</v>
      </c>
      <c r="EK187">
        <v>107001</v>
      </c>
      <c r="EL187" t="s">
        <v>453</v>
      </c>
      <c r="EM187" t="s">
        <v>454</v>
      </c>
      <c r="EO187" t="s">
        <v>3</v>
      </c>
      <c r="EQ187">
        <v>0</v>
      </c>
      <c r="ER187">
        <v>9486.7000000000007</v>
      </c>
      <c r="ES187">
        <v>2101.13</v>
      </c>
      <c r="ET187">
        <v>2768.03</v>
      </c>
      <c r="EU187">
        <v>417.05</v>
      </c>
      <c r="EV187">
        <v>4617.54</v>
      </c>
      <c r="EW187">
        <v>459</v>
      </c>
      <c r="EX187">
        <v>31.86</v>
      </c>
      <c r="EY187">
        <v>0</v>
      </c>
      <c r="EZ187">
        <v>0</v>
      </c>
      <c r="FQ187">
        <v>0</v>
      </c>
      <c r="FR187">
        <f t="shared" si="207"/>
        <v>0</v>
      </c>
      <c r="FS187">
        <v>0</v>
      </c>
      <c r="FV187" t="s">
        <v>23</v>
      </c>
      <c r="FW187" t="s">
        <v>24</v>
      </c>
      <c r="FX187">
        <v>80</v>
      </c>
      <c r="FY187">
        <v>60</v>
      </c>
      <c r="GA187" t="s">
        <v>3</v>
      </c>
      <c r="GG187">
        <v>2</v>
      </c>
      <c r="GH187">
        <v>1</v>
      </c>
      <c r="GI187">
        <v>-2</v>
      </c>
      <c r="GJ187">
        <v>0</v>
      </c>
      <c r="GK187">
        <f>ROUND(R187*(R12)/100,2)</f>
        <v>0</v>
      </c>
      <c r="GL187">
        <f t="shared" si="208"/>
        <v>0</v>
      </c>
      <c r="GM187">
        <f t="shared" si="209"/>
        <v>15326.820000000002</v>
      </c>
      <c r="GN187">
        <f t="shared" si="210"/>
        <v>0</v>
      </c>
      <c r="GO187">
        <f t="shared" si="211"/>
        <v>15326.82</v>
      </c>
      <c r="GP187">
        <f t="shared" si="212"/>
        <v>0</v>
      </c>
      <c r="GR187">
        <v>0</v>
      </c>
    </row>
    <row r="188" spans="1:200">
      <c r="A188">
        <v>17</v>
      </c>
      <c r="B188">
        <v>1</v>
      </c>
      <c r="E188" t="s">
        <v>474</v>
      </c>
      <c r="F188" t="s">
        <v>26</v>
      </c>
      <c r="G188" t="s">
        <v>475</v>
      </c>
      <c r="H188" t="s">
        <v>28</v>
      </c>
      <c r="I188">
        <v>1</v>
      </c>
      <c r="J188">
        <v>0</v>
      </c>
      <c r="O188">
        <f t="shared" si="176"/>
        <v>477169.6</v>
      </c>
      <c r="P188">
        <f t="shared" si="177"/>
        <v>477169.6</v>
      </c>
      <c r="Q188">
        <f t="shared" si="178"/>
        <v>0</v>
      </c>
      <c r="R188">
        <f t="shared" si="179"/>
        <v>0</v>
      </c>
      <c r="S188">
        <f t="shared" si="180"/>
        <v>0</v>
      </c>
      <c r="T188">
        <f t="shared" si="181"/>
        <v>0</v>
      </c>
      <c r="U188">
        <f t="shared" si="182"/>
        <v>0</v>
      </c>
      <c r="V188">
        <f t="shared" si="183"/>
        <v>0</v>
      </c>
      <c r="W188">
        <f t="shared" si="184"/>
        <v>0</v>
      </c>
      <c r="X188">
        <f t="shared" si="185"/>
        <v>0</v>
      </c>
      <c r="Y188">
        <f t="shared" si="186"/>
        <v>0</v>
      </c>
      <c r="AA188">
        <v>22723180</v>
      </c>
      <c r="AB188">
        <f t="shared" si="187"/>
        <v>477169.6</v>
      </c>
      <c r="AC188">
        <f t="shared" si="188"/>
        <v>477169.6</v>
      </c>
      <c r="AD188">
        <f t="shared" si="189"/>
        <v>0</v>
      </c>
      <c r="AE188">
        <f t="shared" si="190"/>
        <v>0</v>
      </c>
      <c r="AF188">
        <f t="shared" si="191"/>
        <v>0</v>
      </c>
      <c r="AG188">
        <f t="shared" si="192"/>
        <v>0</v>
      </c>
      <c r="AH188">
        <f t="shared" si="193"/>
        <v>0</v>
      </c>
      <c r="AI188">
        <f t="shared" si="194"/>
        <v>0</v>
      </c>
      <c r="AJ188">
        <f t="shared" si="195"/>
        <v>0</v>
      </c>
      <c r="AK188">
        <v>477169.6</v>
      </c>
      <c r="AL188">
        <v>477169.6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1</v>
      </c>
      <c r="AW188">
        <v>1</v>
      </c>
      <c r="AZ188">
        <v>1</v>
      </c>
      <c r="BA188">
        <v>1</v>
      </c>
      <c r="BB188">
        <v>1</v>
      </c>
      <c r="BC188">
        <v>1</v>
      </c>
      <c r="BD188" t="s">
        <v>3</v>
      </c>
      <c r="BE188" t="s">
        <v>3</v>
      </c>
      <c r="BF188" t="s">
        <v>3</v>
      </c>
      <c r="BG188" t="s">
        <v>3</v>
      </c>
      <c r="BH188">
        <v>3</v>
      </c>
      <c r="BI188">
        <v>3</v>
      </c>
      <c r="BJ188" t="s">
        <v>3</v>
      </c>
      <c r="BM188">
        <v>600001</v>
      </c>
      <c r="BN188">
        <v>0</v>
      </c>
      <c r="BO188" t="s">
        <v>3</v>
      </c>
      <c r="BP188">
        <v>0</v>
      </c>
      <c r="BQ188">
        <v>5</v>
      </c>
      <c r="BS188">
        <v>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0</v>
      </c>
      <c r="CA188">
        <v>0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96"/>
        <v>477169.6</v>
      </c>
      <c r="CQ188">
        <f t="shared" si="197"/>
        <v>477169.6</v>
      </c>
      <c r="CR188">
        <f t="shared" si="198"/>
        <v>0</v>
      </c>
      <c r="CS188">
        <f t="shared" si="199"/>
        <v>0</v>
      </c>
      <c r="CT188">
        <f t="shared" si="200"/>
        <v>0</v>
      </c>
      <c r="CU188">
        <f t="shared" si="201"/>
        <v>0</v>
      </c>
      <c r="CV188">
        <f t="shared" si="202"/>
        <v>0</v>
      </c>
      <c r="CW188">
        <f t="shared" si="203"/>
        <v>0</v>
      </c>
      <c r="CX188">
        <f t="shared" si="204"/>
        <v>0</v>
      </c>
      <c r="CY188">
        <f t="shared" si="205"/>
        <v>0</v>
      </c>
      <c r="CZ188">
        <f t="shared" si="206"/>
        <v>0</v>
      </c>
      <c r="DC188" t="s">
        <v>3</v>
      </c>
      <c r="DD188" t="s">
        <v>3</v>
      </c>
      <c r="DE188" t="s">
        <v>3</v>
      </c>
      <c r="DF188" t="s">
        <v>3</v>
      </c>
      <c r="DG188" t="s">
        <v>3</v>
      </c>
      <c r="DH188" t="s">
        <v>3</v>
      </c>
      <c r="DI188" t="s">
        <v>3</v>
      </c>
      <c r="DJ188" t="s">
        <v>3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1010</v>
      </c>
      <c r="DV188" t="s">
        <v>28</v>
      </c>
      <c r="DW188" t="s">
        <v>28</v>
      </c>
      <c r="DX188">
        <v>1</v>
      </c>
      <c r="EE188">
        <v>20678591</v>
      </c>
      <c r="EF188">
        <v>5</v>
      </c>
      <c r="EG188" t="s">
        <v>457</v>
      </c>
      <c r="EH188">
        <v>0</v>
      </c>
      <c r="EI188" t="s">
        <v>3</v>
      </c>
      <c r="EJ188">
        <v>3</v>
      </c>
      <c r="EK188">
        <v>600001</v>
      </c>
      <c r="EL188" t="s">
        <v>458</v>
      </c>
      <c r="EM188" t="s">
        <v>459</v>
      </c>
      <c r="EO188" t="s">
        <v>3</v>
      </c>
      <c r="EQ188">
        <v>0</v>
      </c>
      <c r="ER188">
        <v>0</v>
      </c>
      <c r="ES188">
        <v>477169.6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Q188">
        <v>0</v>
      </c>
      <c r="FR188">
        <f t="shared" si="207"/>
        <v>477169.6</v>
      </c>
      <c r="FS188">
        <v>0</v>
      </c>
      <c r="FX188">
        <v>0</v>
      </c>
      <c r="FY188">
        <v>0</v>
      </c>
      <c r="GA188" t="s">
        <v>29</v>
      </c>
      <c r="GG188">
        <v>2</v>
      </c>
      <c r="GH188">
        <v>0</v>
      </c>
      <c r="GI188">
        <v>-2</v>
      </c>
      <c r="GJ188">
        <v>0</v>
      </c>
      <c r="GK188">
        <f>ROUND(R188*(R12)/100,2)</f>
        <v>0</v>
      </c>
      <c r="GL188">
        <f t="shared" si="208"/>
        <v>0</v>
      </c>
      <c r="GM188">
        <f t="shared" si="209"/>
        <v>477169.6</v>
      </c>
      <c r="GN188">
        <f t="shared" si="210"/>
        <v>0</v>
      </c>
      <c r="GO188">
        <f t="shared" si="211"/>
        <v>0</v>
      </c>
      <c r="GP188">
        <f t="shared" si="212"/>
        <v>0</v>
      </c>
      <c r="GR188">
        <v>0</v>
      </c>
    </row>
    <row r="189" spans="1:200">
      <c r="A189">
        <v>17</v>
      </c>
      <c r="B189">
        <v>1</v>
      </c>
      <c r="E189" t="s">
        <v>476</v>
      </c>
      <c r="F189" t="s">
        <v>26</v>
      </c>
      <c r="G189" t="s">
        <v>477</v>
      </c>
      <c r="H189" t="s">
        <v>43</v>
      </c>
      <c r="I189">
        <v>6.5</v>
      </c>
      <c r="J189">
        <v>0</v>
      </c>
      <c r="O189">
        <f t="shared" si="176"/>
        <v>54126.02</v>
      </c>
      <c r="P189">
        <f t="shared" si="177"/>
        <v>54126.02</v>
      </c>
      <c r="Q189">
        <f t="shared" si="178"/>
        <v>0</v>
      </c>
      <c r="R189">
        <f t="shared" si="179"/>
        <v>0</v>
      </c>
      <c r="S189">
        <f t="shared" si="180"/>
        <v>0</v>
      </c>
      <c r="T189">
        <f t="shared" si="181"/>
        <v>0</v>
      </c>
      <c r="U189">
        <f t="shared" si="182"/>
        <v>0</v>
      </c>
      <c r="V189">
        <f t="shared" si="183"/>
        <v>0</v>
      </c>
      <c r="W189">
        <f t="shared" si="184"/>
        <v>0</v>
      </c>
      <c r="X189">
        <f t="shared" si="185"/>
        <v>0</v>
      </c>
      <c r="Y189">
        <f t="shared" si="186"/>
        <v>0</v>
      </c>
      <c r="AA189">
        <v>22723180</v>
      </c>
      <c r="AB189">
        <f t="shared" si="187"/>
        <v>8327.08</v>
      </c>
      <c r="AC189">
        <f t="shared" si="188"/>
        <v>8327.08</v>
      </c>
      <c r="AD189">
        <f t="shared" si="189"/>
        <v>0</v>
      </c>
      <c r="AE189">
        <f t="shared" si="190"/>
        <v>0</v>
      </c>
      <c r="AF189">
        <f t="shared" si="191"/>
        <v>0</v>
      </c>
      <c r="AG189">
        <f t="shared" si="192"/>
        <v>0</v>
      </c>
      <c r="AH189">
        <f t="shared" si="193"/>
        <v>0</v>
      </c>
      <c r="AI189">
        <f t="shared" si="194"/>
        <v>0</v>
      </c>
      <c r="AJ189">
        <f t="shared" si="195"/>
        <v>0</v>
      </c>
      <c r="AK189">
        <v>8327.08</v>
      </c>
      <c r="AL189">
        <v>8327.08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1</v>
      </c>
      <c r="AW189">
        <v>1</v>
      </c>
      <c r="AZ189">
        <v>1</v>
      </c>
      <c r="BA189">
        <v>1</v>
      </c>
      <c r="BB189">
        <v>1</v>
      </c>
      <c r="BC189">
        <v>1</v>
      </c>
      <c r="BD189" t="s">
        <v>3</v>
      </c>
      <c r="BE189" t="s">
        <v>3</v>
      </c>
      <c r="BF189" t="s">
        <v>3</v>
      </c>
      <c r="BG189" t="s">
        <v>3</v>
      </c>
      <c r="BH189">
        <v>3</v>
      </c>
      <c r="BI189">
        <v>1</v>
      </c>
      <c r="BJ189" t="s">
        <v>3</v>
      </c>
      <c r="BM189">
        <v>800001</v>
      </c>
      <c r="BN189">
        <v>0</v>
      </c>
      <c r="BO189" t="s">
        <v>3</v>
      </c>
      <c r="BP189">
        <v>0</v>
      </c>
      <c r="BQ189">
        <v>18</v>
      </c>
      <c r="BS189">
        <v>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0</v>
      </c>
      <c r="CA189">
        <v>0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196"/>
        <v>54126.02</v>
      </c>
      <c r="CQ189">
        <f t="shared" si="197"/>
        <v>8327.08</v>
      </c>
      <c r="CR189">
        <f t="shared" si="198"/>
        <v>0</v>
      </c>
      <c r="CS189">
        <f t="shared" si="199"/>
        <v>0</v>
      </c>
      <c r="CT189">
        <f t="shared" si="200"/>
        <v>0</v>
      </c>
      <c r="CU189">
        <f t="shared" si="201"/>
        <v>0</v>
      </c>
      <c r="CV189">
        <f t="shared" si="202"/>
        <v>0</v>
      </c>
      <c r="CW189">
        <f t="shared" si="203"/>
        <v>0</v>
      </c>
      <c r="CX189">
        <f t="shared" si="204"/>
        <v>0</v>
      </c>
      <c r="CY189">
        <f>0</f>
        <v>0</v>
      </c>
      <c r="CZ189">
        <f>0</f>
        <v>0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1007</v>
      </c>
      <c r="DV189" t="s">
        <v>43</v>
      </c>
      <c r="DW189" t="s">
        <v>43</v>
      </c>
      <c r="DX189">
        <v>1</v>
      </c>
      <c r="EE189">
        <v>20678521</v>
      </c>
      <c r="EF189">
        <v>18</v>
      </c>
      <c r="EG189" t="s">
        <v>95</v>
      </c>
      <c r="EH189">
        <v>0</v>
      </c>
      <c r="EI189" t="s">
        <v>3</v>
      </c>
      <c r="EJ189">
        <v>1</v>
      </c>
      <c r="EK189">
        <v>800001</v>
      </c>
      <c r="EL189" t="s">
        <v>96</v>
      </c>
      <c r="EM189" t="s">
        <v>97</v>
      </c>
      <c r="EO189" t="s">
        <v>3</v>
      </c>
      <c r="EQ189">
        <v>0</v>
      </c>
      <c r="ER189">
        <v>0</v>
      </c>
      <c r="ES189">
        <v>8327.08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Q189">
        <v>0</v>
      </c>
      <c r="FR189">
        <f t="shared" si="207"/>
        <v>0</v>
      </c>
      <c r="FS189">
        <v>0</v>
      </c>
      <c r="FX189">
        <v>0</v>
      </c>
      <c r="FY189">
        <v>0</v>
      </c>
      <c r="GA189" t="s">
        <v>29</v>
      </c>
      <c r="GG189">
        <v>2</v>
      </c>
      <c r="GH189">
        <v>0</v>
      </c>
      <c r="GI189">
        <v>-2</v>
      </c>
      <c r="GJ189">
        <v>0</v>
      </c>
      <c r="GK189">
        <f>ROUND(R189*(R12)/100,2)</f>
        <v>0</v>
      </c>
      <c r="GL189">
        <f t="shared" si="208"/>
        <v>0</v>
      </c>
      <c r="GM189">
        <f t="shared" si="209"/>
        <v>54126.02</v>
      </c>
      <c r="GN189">
        <f t="shared" si="210"/>
        <v>54126.02</v>
      </c>
      <c r="GO189">
        <f t="shared" si="211"/>
        <v>0</v>
      </c>
      <c r="GP189">
        <f t="shared" si="212"/>
        <v>0</v>
      </c>
      <c r="GR189">
        <v>0</v>
      </c>
    </row>
    <row r="190" spans="1:200">
      <c r="A190">
        <v>17</v>
      </c>
      <c r="B190">
        <v>1</v>
      </c>
      <c r="C190">
        <f>ROW(SmtRes!A421)</f>
        <v>421</v>
      </c>
      <c r="D190">
        <f>ROW(EtalonRes!A389)</f>
        <v>389</v>
      </c>
      <c r="E190" t="s">
        <v>478</v>
      </c>
      <c r="F190" t="s">
        <v>479</v>
      </c>
      <c r="G190" t="s">
        <v>480</v>
      </c>
      <c r="H190" t="s">
        <v>200</v>
      </c>
      <c r="I190">
        <v>1</v>
      </c>
      <c r="J190">
        <v>0</v>
      </c>
      <c r="O190">
        <f t="shared" si="176"/>
        <v>940.7</v>
      </c>
      <c r="P190">
        <f t="shared" si="177"/>
        <v>131.21</v>
      </c>
      <c r="Q190">
        <f t="shared" si="178"/>
        <v>691.16</v>
      </c>
      <c r="R190">
        <f t="shared" si="179"/>
        <v>67.64</v>
      </c>
      <c r="S190">
        <f t="shared" si="180"/>
        <v>118.33</v>
      </c>
      <c r="T190">
        <f t="shared" si="181"/>
        <v>0</v>
      </c>
      <c r="U190">
        <f t="shared" si="182"/>
        <v>12.3</v>
      </c>
      <c r="V190">
        <f t="shared" si="183"/>
        <v>5.01</v>
      </c>
      <c r="W190">
        <f t="shared" si="184"/>
        <v>0</v>
      </c>
      <c r="X190">
        <f t="shared" si="185"/>
        <v>126.46</v>
      </c>
      <c r="Y190">
        <f t="shared" si="186"/>
        <v>89.27</v>
      </c>
      <c r="AA190">
        <v>22723180</v>
      </c>
      <c r="AB190">
        <f t="shared" si="187"/>
        <v>940.7</v>
      </c>
      <c r="AC190">
        <f t="shared" si="188"/>
        <v>131.21</v>
      </c>
      <c r="AD190">
        <f t="shared" si="189"/>
        <v>691.16</v>
      </c>
      <c r="AE190">
        <f t="shared" si="190"/>
        <v>67.64</v>
      </c>
      <c r="AF190">
        <f t="shared" si="191"/>
        <v>118.33</v>
      </c>
      <c r="AG190">
        <f t="shared" si="192"/>
        <v>0</v>
      </c>
      <c r="AH190">
        <f t="shared" si="193"/>
        <v>12.3</v>
      </c>
      <c r="AI190">
        <f t="shared" si="194"/>
        <v>5.01</v>
      </c>
      <c r="AJ190">
        <f t="shared" si="195"/>
        <v>0</v>
      </c>
      <c r="AK190">
        <v>940.7</v>
      </c>
      <c r="AL190">
        <v>131.21</v>
      </c>
      <c r="AM190">
        <v>691.16</v>
      </c>
      <c r="AN190">
        <v>67.64</v>
      </c>
      <c r="AO190">
        <v>118.33</v>
      </c>
      <c r="AP190">
        <v>0</v>
      </c>
      <c r="AQ190">
        <v>12.3</v>
      </c>
      <c r="AR190">
        <v>5.01</v>
      </c>
      <c r="AS190">
        <v>0</v>
      </c>
      <c r="AT190">
        <v>68</v>
      </c>
      <c r="AU190">
        <v>48</v>
      </c>
      <c r="AV190">
        <v>1</v>
      </c>
      <c r="AW190">
        <v>1</v>
      </c>
      <c r="AZ190">
        <v>1</v>
      </c>
      <c r="BA190">
        <v>1</v>
      </c>
      <c r="BB190">
        <v>1</v>
      </c>
      <c r="BC190">
        <v>1</v>
      </c>
      <c r="BD190" t="s">
        <v>3</v>
      </c>
      <c r="BE190" t="s">
        <v>3</v>
      </c>
      <c r="BF190" t="s">
        <v>3</v>
      </c>
      <c r="BG190" t="s">
        <v>3</v>
      </c>
      <c r="BH190">
        <v>0</v>
      </c>
      <c r="BI190">
        <v>2</v>
      </c>
      <c r="BJ190" t="s">
        <v>481</v>
      </c>
      <c r="BM190">
        <v>107001</v>
      </c>
      <c r="BN190">
        <v>0</v>
      </c>
      <c r="BO190" t="s">
        <v>3</v>
      </c>
      <c r="BP190">
        <v>0</v>
      </c>
      <c r="BQ190">
        <v>3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80</v>
      </c>
      <c r="CA190">
        <v>60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96"/>
        <v>940.7</v>
      </c>
      <c r="CQ190">
        <f t="shared" si="197"/>
        <v>131.21</v>
      </c>
      <c r="CR190">
        <f t="shared" si="198"/>
        <v>691.16</v>
      </c>
      <c r="CS190">
        <f t="shared" si="199"/>
        <v>67.64</v>
      </c>
      <c r="CT190">
        <f t="shared" si="200"/>
        <v>118.33</v>
      </c>
      <c r="CU190">
        <f t="shared" si="201"/>
        <v>0</v>
      </c>
      <c r="CV190">
        <f t="shared" si="202"/>
        <v>12.3</v>
      </c>
      <c r="CW190">
        <f t="shared" si="203"/>
        <v>5.01</v>
      </c>
      <c r="CX190">
        <f t="shared" si="204"/>
        <v>0</v>
      </c>
      <c r="CY190">
        <f>(((S190+R190)*AT190)/100)</f>
        <v>126.45959999999999</v>
      </c>
      <c r="CZ190">
        <f>(((S190+R190)*AU190)/100)</f>
        <v>89.265599999999992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200</v>
      </c>
      <c r="DW190" t="s">
        <v>200</v>
      </c>
      <c r="DX190">
        <v>1</v>
      </c>
      <c r="EE190">
        <v>20678532</v>
      </c>
      <c r="EF190">
        <v>3</v>
      </c>
      <c r="EG190" t="s">
        <v>111</v>
      </c>
      <c r="EH190">
        <v>0</v>
      </c>
      <c r="EI190" t="s">
        <v>3</v>
      </c>
      <c r="EJ190">
        <v>2</v>
      </c>
      <c r="EK190">
        <v>107001</v>
      </c>
      <c r="EL190" t="s">
        <v>453</v>
      </c>
      <c r="EM190" t="s">
        <v>454</v>
      </c>
      <c r="EO190" t="s">
        <v>3</v>
      </c>
      <c r="EQ190">
        <v>0</v>
      </c>
      <c r="ER190">
        <v>940.7</v>
      </c>
      <c r="ES190">
        <v>131.21</v>
      </c>
      <c r="ET190">
        <v>691.16</v>
      </c>
      <c r="EU190">
        <v>67.64</v>
      </c>
      <c r="EV190">
        <v>118.33</v>
      </c>
      <c r="EW190">
        <v>12.3</v>
      </c>
      <c r="EX190">
        <v>5.01</v>
      </c>
      <c r="EY190">
        <v>0</v>
      </c>
      <c r="EZ190">
        <v>0</v>
      </c>
      <c r="FQ190">
        <v>0</v>
      </c>
      <c r="FR190">
        <f t="shared" si="207"/>
        <v>0</v>
      </c>
      <c r="FS190">
        <v>0</v>
      </c>
      <c r="FV190" t="s">
        <v>23</v>
      </c>
      <c r="FW190" t="s">
        <v>24</v>
      </c>
      <c r="FX190">
        <v>80</v>
      </c>
      <c r="FY190">
        <v>60</v>
      </c>
      <c r="GA190" t="s">
        <v>3</v>
      </c>
      <c r="GG190">
        <v>2</v>
      </c>
      <c r="GH190">
        <v>1</v>
      </c>
      <c r="GI190">
        <v>-2</v>
      </c>
      <c r="GJ190">
        <v>0</v>
      </c>
      <c r="GK190">
        <f>ROUND(R190*(R12)/100,2)</f>
        <v>0</v>
      </c>
      <c r="GL190">
        <f t="shared" si="208"/>
        <v>0</v>
      </c>
      <c r="GM190">
        <f t="shared" si="209"/>
        <v>1156.43</v>
      </c>
      <c r="GN190">
        <f t="shared" si="210"/>
        <v>0</v>
      </c>
      <c r="GO190">
        <f t="shared" si="211"/>
        <v>1156.43</v>
      </c>
      <c r="GP190">
        <f t="shared" si="212"/>
        <v>0</v>
      </c>
      <c r="GR190">
        <v>0</v>
      </c>
    </row>
    <row r="191" spans="1:200">
      <c r="A191">
        <v>17</v>
      </c>
      <c r="B191">
        <v>1</v>
      </c>
      <c r="E191" t="s">
        <v>482</v>
      </c>
      <c r="F191" t="s">
        <v>26</v>
      </c>
      <c r="G191" t="s">
        <v>483</v>
      </c>
      <c r="H191" t="s">
        <v>28</v>
      </c>
      <c r="I191">
        <v>1</v>
      </c>
      <c r="J191">
        <v>0</v>
      </c>
      <c r="O191">
        <f t="shared" si="176"/>
        <v>14834.53</v>
      </c>
      <c r="P191">
        <f t="shared" si="177"/>
        <v>14834.53</v>
      </c>
      <c r="Q191">
        <f t="shared" si="178"/>
        <v>0</v>
      </c>
      <c r="R191">
        <f t="shared" si="179"/>
        <v>0</v>
      </c>
      <c r="S191">
        <f t="shared" si="180"/>
        <v>0</v>
      </c>
      <c r="T191">
        <f t="shared" si="181"/>
        <v>0</v>
      </c>
      <c r="U191">
        <f t="shared" si="182"/>
        <v>0</v>
      </c>
      <c r="V191">
        <f t="shared" si="183"/>
        <v>0</v>
      </c>
      <c r="W191">
        <f t="shared" si="184"/>
        <v>0</v>
      </c>
      <c r="X191">
        <f t="shared" si="185"/>
        <v>0</v>
      </c>
      <c r="Y191">
        <f t="shared" si="186"/>
        <v>0</v>
      </c>
      <c r="AA191">
        <v>22723180</v>
      </c>
      <c r="AB191">
        <f t="shared" si="187"/>
        <v>14834.53</v>
      </c>
      <c r="AC191">
        <f t="shared" si="188"/>
        <v>14834.53</v>
      </c>
      <c r="AD191">
        <f t="shared" si="189"/>
        <v>0</v>
      </c>
      <c r="AE191">
        <f t="shared" si="190"/>
        <v>0</v>
      </c>
      <c r="AF191">
        <f t="shared" si="191"/>
        <v>0</v>
      </c>
      <c r="AG191">
        <f t="shared" si="192"/>
        <v>0</v>
      </c>
      <c r="AH191">
        <f t="shared" si="193"/>
        <v>0</v>
      </c>
      <c r="AI191">
        <f t="shared" si="194"/>
        <v>0</v>
      </c>
      <c r="AJ191">
        <f t="shared" si="195"/>
        <v>0</v>
      </c>
      <c r="AK191">
        <v>14834.53</v>
      </c>
      <c r="AL191">
        <v>14834.53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1</v>
      </c>
      <c r="AW191">
        <v>1</v>
      </c>
      <c r="AZ191">
        <v>1</v>
      </c>
      <c r="BA191">
        <v>1</v>
      </c>
      <c r="BB191">
        <v>1</v>
      </c>
      <c r="BC191">
        <v>1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1</v>
      </c>
      <c r="BJ191" t="s">
        <v>3</v>
      </c>
      <c r="BM191">
        <v>800001</v>
      </c>
      <c r="BN191">
        <v>0</v>
      </c>
      <c r="BO191" t="s">
        <v>3</v>
      </c>
      <c r="BP191">
        <v>0</v>
      </c>
      <c r="BQ191">
        <v>18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0</v>
      </c>
      <c r="CA191">
        <v>0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196"/>
        <v>14834.53</v>
      </c>
      <c r="CQ191">
        <f t="shared" si="197"/>
        <v>14834.53</v>
      </c>
      <c r="CR191">
        <f t="shared" si="198"/>
        <v>0</v>
      </c>
      <c r="CS191">
        <f t="shared" si="199"/>
        <v>0</v>
      </c>
      <c r="CT191">
        <f t="shared" si="200"/>
        <v>0</v>
      </c>
      <c r="CU191">
        <f t="shared" si="201"/>
        <v>0</v>
      </c>
      <c r="CV191">
        <f t="shared" si="202"/>
        <v>0</v>
      </c>
      <c r="CW191">
        <f t="shared" si="203"/>
        <v>0</v>
      </c>
      <c r="CX191">
        <f t="shared" si="204"/>
        <v>0</v>
      </c>
      <c r="CY191">
        <f>0</f>
        <v>0</v>
      </c>
      <c r="CZ191">
        <f>0</f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1010</v>
      </c>
      <c r="DV191" t="s">
        <v>28</v>
      </c>
      <c r="DW191" t="s">
        <v>28</v>
      </c>
      <c r="DX191">
        <v>1</v>
      </c>
      <c r="EE191">
        <v>20678521</v>
      </c>
      <c r="EF191">
        <v>18</v>
      </c>
      <c r="EG191" t="s">
        <v>95</v>
      </c>
      <c r="EH191">
        <v>0</v>
      </c>
      <c r="EI191" t="s">
        <v>3</v>
      </c>
      <c r="EJ191">
        <v>1</v>
      </c>
      <c r="EK191">
        <v>800001</v>
      </c>
      <c r="EL191" t="s">
        <v>96</v>
      </c>
      <c r="EM191" t="s">
        <v>97</v>
      </c>
      <c r="EO191" t="s">
        <v>3</v>
      </c>
      <c r="EQ191">
        <v>0</v>
      </c>
      <c r="ER191">
        <v>0</v>
      </c>
      <c r="ES191">
        <v>14834.53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Q191">
        <v>0</v>
      </c>
      <c r="FR191">
        <f t="shared" si="207"/>
        <v>0</v>
      </c>
      <c r="FS191">
        <v>0</v>
      </c>
      <c r="FX191">
        <v>0</v>
      </c>
      <c r="FY191">
        <v>0</v>
      </c>
      <c r="GA191" t="s">
        <v>29</v>
      </c>
      <c r="GG191">
        <v>2</v>
      </c>
      <c r="GH191">
        <v>0</v>
      </c>
      <c r="GI191">
        <v>-2</v>
      </c>
      <c r="GJ191">
        <v>0</v>
      </c>
      <c r="GK191">
        <f>ROUND(R191*(R12)/100,2)</f>
        <v>0</v>
      </c>
      <c r="GL191">
        <f t="shared" si="208"/>
        <v>0</v>
      </c>
      <c r="GM191">
        <f t="shared" si="209"/>
        <v>14834.53</v>
      </c>
      <c r="GN191">
        <f t="shared" si="210"/>
        <v>14834.53</v>
      </c>
      <c r="GO191">
        <f t="shared" si="211"/>
        <v>0</v>
      </c>
      <c r="GP191">
        <f t="shared" si="212"/>
        <v>0</v>
      </c>
      <c r="GR191">
        <v>0</v>
      </c>
    </row>
    <row r="192" spans="1:200">
      <c r="A192">
        <v>17</v>
      </c>
      <c r="B192">
        <v>1</v>
      </c>
      <c r="C192">
        <f>ROW(SmtRes!A437)</f>
        <v>437</v>
      </c>
      <c r="D192">
        <f>ROW(EtalonRes!A405)</f>
        <v>405</v>
      </c>
      <c r="E192" t="s">
        <v>484</v>
      </c>
      <c r="F192" t="s">
        <v>485</v>
      </c>
      <c r="G192" t="s">
        <v>486</v>
      </c>
      <c r="H192" t="s">
        <v>487</v>
      </c>
      <c r="I192">
        <v>0.1</v>
      </c>
      <c r="J192">
        <v>0</v>
      </c>
      <c r="O192">
        <f t="shared" si="176"/>
        <v>1159.56</v>
      </c>
      <c r="P192">
        <f t="shared" si="177"/>
        <v>260.79000000000002</v>
      </c>
      <c r="Q192">
        <f t="shared" si="178"/>
        <v>503.11</v>
      </c>
      <c r="R192">
        <f t="shared" si="179"/>
        <v>33.090000000000003</v>
      </c>
      <c r="S192">
        <f t="shared" si="180"/>
        <v>395.66</v>
      </c>
      <c r="T192">
        <f t="shared" si="181"/>
        <v>0</v>
      </c>
      <c r="U192">
        <f t="shared" si="182"/>
        <v>43.1</v>
      </c>
      <c r="V192">
        <f t="shared" si="183"/>
        <v>2.4220000000000002</v>
      </c>
      <c r="W192">
        <f t="shared" si="184"/>
        <v>0</v>
      </c>
      <c r="X192">
        <f t="shared" si="185"/>
        <v>291.55</v>
      </c>
      <c r="Y192">
        <f t="shared" si="186"/>
        <v>205.8</v>
      </c>
      <c r="AA192">
        <v>22723180</v>
      </c>
      <c r="AB192">
        <f t="shared" si="187"/>
        <v>11595.59</v>
      </c>
      <c r="AC192">
        <f t="shared" si="188"/>
        <v>2607.87</v>
      </c>
      <c r="AD192">
        <f t="shared" si="189"/>
        <v>5031.1400000000003</v>
      </c>
      <c r="AE192">
        <f t="shared" si="190"/>
        <v>330.85</v>
      </c>
      <c r="AF192">
        <f t="shared" si="191"/>
        <v>3956.58</v>
      </c>
      <c r="AG192">
        <f t="shared" si="192"/>
        <v>0</v>
      </c>
      <c r="AH192">
        <f t="shared" si="193"/>
        <v>431</v>
      </c>
      <c r="AI192">
        <f t="shared" si="194"/>
        <v>24.22</v>
      </c>
      <c r="AJ192">
        <f t="shared" si="195"/>
        <v>0</v>
      </c>
      <c r="AK192">
        <v>11595.59</v>
      </c>
      <c r="AL192">
        <v>2607.87</v>
      </c>
      <c r="AM192">
        <v>5031.1400000000003</v>
      </c>
      <c r="AN192">
        <v>330.85</v>
      </c>
      <c r="AO192">
        <v>3956.58</v>
      </c>
      <c r="AP192">
        <v>0</v>
      </c>
      <c r="AQ192">
        <v>431</v>
      </c>
      <c r="AR192">
        <v>24.22</v>
      </c>
      <c r="AS192">
        <v>0</v>
      </c>
      <c r="AT192">
        <v>68</v>
      </c>
      <c r="AU192">
        <v>48</v>
      </c>
      <c r="AV192">
        <v>1</v>
      </c>
      <c r="AW192">
        <v>1</v>
      </c>
      <c r="AZ192">
        <v>1</v>
      </c>
      <c r="BA192">
        <v>1</v>
      </c>
      <c r="BB192">
        <v>1</v>
      </c>
      <c r="BC192">
        <v>1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2</v>
      </c>
      <c r="BJ192" t="s">
        <v>488</v>
      </c>
      <c r="BM192">
        <v>106001</v>
      </c>
      <c r="BN192">
        <v>0</v>
      </c>
      <c r="BO192" t="s">
        <v>3</v>
      </c>
      <c r="BP192">
        <v>0</v>
      </c>
      <c r="BQ192">
        <v>3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80</v>
      </c>
      <c r="CA192">
        <v>60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96"/>
        <v>1159.5600000000002</v>
      </c>
      <c r="CQ192">
        <f t="shared" si="197"/>
        <v>2607.87</v>
      </c>
      <c r="CR192">
        <f t="shared" si="198"/>
        <v>5031.1400000000003</v>
      </c>
      <c r="CS192">
        <f t="shared" si="199"/>
        <v>330.85</v>
      </c>
      <c r="CT192">
        <f t="shared" si="200"/>
        <v>3956.58</v>
      </c>
      <c r="CU192">
        <f t="shared" si="201"/>
        <v>0</v>
      </c>
      <c r="CV192">
        <f t="shared" si="202"/>
        <v>431</v>
      </c>
      <c r="CW192">
        <f t="shared" si="203"/>
        <v>24.22</v>
      </c>
      <c r="CX192">
        <f t="shared" si="204"/>
        <v>0</v>
      </c>
      <c r="CY192">
        <f>(((S192+R192)*AT192)/100)</f>
        <v>291.55</v>
      </c>
      <c r="CZ192">
        <f>(((S192+R192)*AU192)/100)</f>
        <v>205.8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1013</v>
      </c>
      <c r="DV192" t="s">
        <v>487</v>
      </c>
      <c r="DW192" t="s">
        <v>487</v>
      </c>
      <c r="DX192">
        <v>1</v>
      </c>
      <c r="EE192">
        <v>20678531</v>
      </c>
      <c r="EF192">
        <v>3</v>
      </c>
      <c r="EG192" t="s">
        <v>111</v>
      </c>
      <c r="EH192">
        <v>0</v>
      </c>
      <c r="EI192" t="s">
        <v>3</v>
      </c>
      <c r="EJ192">
        <v>2</v>
      </c>
      <c r="EK192">
        <v>106001</v>
      </c>
      <c r="EL192" t="s">
        <v>489</v>
      </c>
      <c r="EM192" t="s">
        <v>490</v>
      </c>
      <c r="EO192" t="s">
        <v>3</v>
      </c>
      <c r="EQ192">
        <v>0</v>
      </c>
      <c r="ER192">
        <v>11595.59</v>
      </c>
      <c r="ES192">
        <v>2607.87</v>
      </c>
      <c r="ET192">
        <v>5031.1400000000003</v>
      </c>
      <c r="EU192">
        <v>330.85</v>
      </c>
      <c r="EV192">
        <v>3956.58</v>
      </c>
      <c r="EW192">
        <v>431</v>
      </c>
      <c r="EX192">
        <v>24.22</v>
      </c>
      <c r="EY192">
        <v>0</v>
      </c>
      <c r="EZ192">
        <v>0</v>
      </c>
      <c r="FQ192">
        <v>0</v>
      </c>
      <c r="FR192">
        <f t="shared" si="207"/>
        <v>0</v>
      </c>
      <c r="FS192">
        <v>0</v>
      </c>
      <c r="FV192" t="s">
        <v>23</v>
      </c>
      <c r="FW192" t="s">
        <v>24</v>
      </c>
      <c r="FX192">
        <v>80</v>
      </c>
      <c r="FY192">
        <v>60</v>
      </c>
      <c r="GA192" t="s">
        <v>3</v>
      </c>
      <c r="GG192">
        <v>2</v>
      </c>
      <c r="GH192">
        <v>1</v>
      </c>
      <c r="GI192">
        <v>-2</v>
      </c>
      <c r="GJ192">
        <v>0</v>
      </c>
      <c r="GK192">
        <f>ROUND(R192*(R12)/100,2)</f>
        <v>0</v>
      </c>
      <c r="GL192">
        <f t="shared" si="208"/>
        <v>0</v>
      </c>
      <c r="GM192">
        <f t="shared" si="209"/>
        <v>1656.9099999999999</v>
      </c>
      <c r="GN192">
        <f t="shared" si="210"/>
        <v>0</v>
      </c>
      <c r="GO192">
        <f t="shared" si="211"/>
        <v>1656.91</v>
      </c>
      <c r="GP192">
        <f t="shared" si="212"/>
        <v>0</v>
      </c>
      <c r="GR192">
        <v>0</v>
      </c>
    </row>
    <row r="193" spans="1:200">
      <c r="A193">
        <v>17</v>
      </c>
      <c r="B193">
        <v>1</v>
      </c>
      <c r="E193" t="s">
        <v>491</v>
      </c>
      <c r="F193" t="s">
        <v>26</v>
      </c>
      <c r="G193" t="s">
        <v>492</v>
      </c>
      <c r="H193" t="s">
        <v>28</v>
      </c>
      <c r="I193">
        <v>1</v>
      </c>
      <c r="J193">
        <v>0</v>
      </c>
      <c r="O193">
        <f t="shared" si="176"/>
        <v>21627.33</v>
      </c>
      <c r="P193">
        <f t="shared" si="177"/>
        <v>21627.33</v>
      </c>
      <c r="Q193">
        <f t="shared" si="178"/>
        <v>0</v>
      </c>
      <c r="R193">
        <f t="shared" si="179"/>
        <v>0</v>
      </c>
      <c r="S193">
        <f t="shared" si="180"/>
        <v>0</v>
      </c>
      <c r="T193">
        <f t="shared" si="181"/>
        <v>0</v>
      </c>
      <c r="U193">
        <f t="shared" si="182"/>
        <v>0</v>
      </c>
      <c r="V193">
        <f t="shared" si="183"/>
        <v>0</v>
      </c>
      <c r="W193">
        <f t="shared" si="184"/>
        <v>0</v>
      </c>
      <c r="X193">
        <f t="shared" si="185"/>
        <v>0</v>
      </c>
      <c r="Y193">
        <f t="shared" si="186"/>
        <v>0</v>
      </c>
      <c r="AA193">
        <v>22723180</v>
      </c>
      <c r="AB193">
        <f t="shared" si="187"/>
        <v>21627.33</v>
      </c>
      <c r="AC193">
        <f t="shared" si="188"/>
        <v>21627.33</v>
      </c>
      <c r="AD193">
        <f t="shared" si="189"/>
        <v>0</v>
      </c>
      <c r="AE193">
        <f t="shared" si="190"/>
        <v>0</v>
      </c>
      <c r="AF193">
        <f t="shared" si="191"/>
        <v>0</v>
      </c>
      <c r="AG193">
        <f t="shared" si="192"/>
        <v>0</v>
      </c>
      <c r="AH193">
        <f t="shared" si="193"/>
        <v>0</v>
      </c>
      <c r="AI193">
        <f t="shared" si="194"/>
        <v>0</v>
      </c>
      <c r="AJ193">
        <f t="shared" si="195"/>
        <v>0</v>
      </c>
      <c r="AK193">
        <v>21627.33</v>
      </c>
      <c r="AL193">
        <v>21627.33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1</v>
      </c>
      <c r="AW193">
        <v>1</v>
      </c>
      <c r="AZ193">
        <v>1</v>
      </c>
      <c r="BA193">
        <v>1</v>
      </c>
      <c r="BB193">
        <v>1</v>
      </c>
      <c r="BC193">
        <v>1</v>
      </c>
      <c r="BD193" t="s">
        <v>3</v>
      </c>
      <c r="BE193" t="s">
        <v>3</v>
      </c>
      <c r="BF193" t="s">
        <v>3</v>
      </c>
      <c r="BG193" t="s">
        <v>3</v>
      </c>
      <c r="BH193">
        <v>3</v>
      </c>
      <c r="BI193">
        <v>1</v>
      </c>
      <c r="BJ193" t="s">
        <v>3</v>
      </c>
      <c r="BM193">
        <v>800001</v>
      </c>
      <c r="BN193">
        <v>0</v>
      </c>
      <c r="BO193" t="s">
        <v>3</v>
      </c>
      <c r="BP193">
        <v>0</v>
      </c>
      <c r="BQ193">
        <v>18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0</v>
      </c>
      <c r="CA193">
        <v>0</v>
      </c>
      <c r="CF193">
        <v>0</v>
      </c>
      <c r="CG193">
        <v>0</v>
      </c>
      <c r="CM193">
        <v>0</v>
      </c>
      <c r="CN193" t="s">
        <v>3</v>
      </c>
      <c r="CO193">
        <v>0</v>
      </c>
      <c r="CP193">
        <f t="shared" si="196"/>
        <v>21627.33</v>
      </c>
      <c r="CQ193">
        <f t="shared" si="197"/>
        <v>21627.33</v>
      </c>
      <c r="CR193">
        <f t="shared" si="198"/>
        <v>0</v>
      </c>
      <c r="CS193">
        <f t="shared" si="199"/>
        <v>0</v>
      </c>
      <c r="CT193">
        <f t="shared" si="200"/>
        <v>0</v>
      </c>
      <c r="CU193">
        <f t="shared" si="201"/>
        <v>0</v>
      </c>
      <c r="CV193">
        <f t="shared" si="202"/>
        <v>0</v>
      </c>
      <c r="CW193">
        <f t="shared" si="203"/>
        <v>0</v>
      </c>
      <c r="CX193">
        <f t="shared" si="204"/>
        <v>0</v>
      </c>
      <c r="CY193">
        <f>0</f>
        <v>0</v>
      </c>
      <c r="CZ193">
        <f>0</f>
        <v>0</v>
      </c>
      <c r="DC193" t="s">
        <v>3</v>
      </c>
      <c r="DD193" t="s">
        <v>3</v>
      </c>
      <c r="DE193" t="s">
        <v>3</v>
      </c>
      <c r="DF193" t="s">
        <v>3</v>
      </c>
      <c r="DG193" t="s">
        <v>3</v>
      </c>
      <c r="DH193" t="s">
        <v>3</v>
      </c>
      <c r="DI193" t="s">
        <v>3</v>
      </c>
      <c r="DJ193" t="s">
        <v>3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1010</v>
      </c>
      <c r="DV193" t="s">
        <v>28</v>
      </c>
      <c r="DW193" t="s">
        <v>28</v>
      </c>
      <c r="DX193">
        <v>1</v>
      </c>
      <c r="EE193">
        <v>20678521</v>
      </c>
      <c r="EF193">
        <v>18</v>
      </c>
      <c r="EG193" t="s">
        <v>95</v>
      </c>
      <c r="EH193">
        <v>0</v>
      </c>
      <c r="EI193" t="s">
        <v>3</v>
      </c>
      <c r="EJ193">
        <v>1</v>
      </c>
      <c r="EK193">
        <v>800001</v>
      </c>
      <c r="EL193" t="s">
        <v>96</v>
      </c>
      <c r="EM193" t="s">
        <v>97</v>
      </c>
      <c r="EO193" t="s">
        <v>3</v>
      </c>
      <c r="EQ193">
        <v>0</v>
      </c>
      <c r="ER193">
        <v>0</v>
      </c>
      <c r="ES193">
        <v>21627.33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Q193">
        <v>0</v>
      </c>
      <c r="FR193">
        <f t="shared" si="207"/>
        <v>0</v>
      </c>
      <c r="FS193">
        <v>0</v>
      </c>
      <c r="FX193">
        <v>0</v>
      </c>
      <c r="FY193">
        <v>0</v>
      </c>
      <c r="GA193" t="s">
        <v>29</v>
      </c>
      <c r="GG193">
        <v>2</v>
      </c>
      <c r="GH193">
        <v>0</v>
      </c>
      <c r="GI193">
        <v>-2</v>
      </c>
      <c r="GJ193">
        <v>0</v>
      </c>
      <c r="GK193">
        <f>ROUND(R193*(R12)/100,2)</f>
        <v>0</v>
      </c>
      <c r="GL193">
        <f t="shared" si="208"/>
        <v>0</v>
      </c>
      <c r="GM193">
        <f t="shared" si="209"/>
        <v>21627.33</v>
      </c>
      <c r="GN193">
        <f t="shared" si="210"/>
        <v>21627.33</v>
      </c>
      <c r="GO193">
        <f t="shared" si="211"/>
        <v>0</v>
      </c>
      <c r="GP193">
        <f t="shared" si="212"/>
        <v>0</v>
      </c>
      <c r="GR193">
        <v>0</v>
      </c>
    </row>
    <row r="194" spans="1:200">
      <c r="A194">
        <v>17</v>
      </c>
      <c r="B194">
        <v>1</v>
      </c>
      <c r="C194">
        <f>ROW(SmtRes!A447)</f>
        <v>447</v>
      </c>
      <c r="D194">
        <f>ROW(EtalonRes!A415)</f>
        <v>415</v>
      </c>
      <c r="E194" t="s">
        <v>493</v>
      </c>
      <c r="F194" t="s">
        <v>494</v>
      </c>
      <c r="G194" t="s">
        <v>495</v>
      </c>
      <c r="H194" t="s">
        <v>200</v>
      </c>
      <c r="I194">
        <v>1</v>
      </c>
      <c r="J194">
        <v>0</v>
      </c>
      <c r="O194">
        <f t="shared" si="176"/>
        <v>407.33</v>
      </c>
      <c r="P194">
        <f t="shared" si="177"/>
        <v>293.23</v>
      </c>
      <c r="Q194">
        <f t="shared" si="178"/>
        <v>79.48</v>
      </c>
      <c r="R194">
        <f t="shared" si="179"/>
        <v>3.92</v>
      </c>
      <c r="S194">
        <f t="shared" si="180"/>
        <v>34.619999999999997</v>
      </c>
      <c r="T194">
        <f t="shared" si="181"/>
        <v>0</v>
      </c>
      <c r="U194">
        <f t="shared" si="182"/>
        <v>3.49</v>
      </c>
      <c r="V194">
        <f t="shared" si="183"/>
        <v>0.28999999999999998</v>
      </c>
      <c r="W194">
        <f t="shared" si="184"/>
        <v>0</v>
      </c>
      <c r="X194">
        <f t="shared" si="185"/>
        <v>31.22</v>
      </c>
      <c r="Y194">
        <f t="shared" si="186"/>
        <v>20.04</v>
      </c>
      <c r="AA194">
        <v>22723180</v>
      </c>
      <c r="AB194">
        <f t="shared" si="187"/>
        <v>407.33</v>
      </c>
      <c r="AC194">
        <f t="shared" si="188"/>
        <v>293.23</v>
      </c>
      <c r="AD194">
        <f t="shared" si="189"/>
        <v>79.48</v>
      </c>
      <c r="AE194">
        <f t="shared" si="190"/>
        <v>3.92</v>
      </c>
      <c r="AF194">
        <f t="shared" si="191"/>
        <v>34.619999999999997</v>
      </c>
      <c r="AG194">
        <f t="shared" si="192"/>
        <v>0</v>
      </c>
      <c r="AH194">
        <f t="shared" si="193"/>
        <v>3.49</v>
      </c>
      <c r="AI194">
        <f t="shared" si="194"/>
        <v>0.28999999999999998</v>
      </c>
      <c r="AJ194">
        <f t="shared" si="195"/>
        <v>0</v>
      </c>
      <c r="AK194">
        <v>407.33</v>
      </c>
      <c r="AL194">
        <v>293.23</v>
      </c>
      <c r="AM194">
        <v>79.48</v>
      </c>
      <c r="AN194">
        <v>3.92</v>
      </c>
      <c r="AO194">
        <v>34.619999999999997</v>
      </c>
      <c r="AP194">
        <v>0</v>
      </c>
      <c r="AQ194">
        <v>3.49</v>
      </c>
      <c r="AR194">
        <v>0.28999999999999998</v>
      </c>
      <c r="AS194">
        <v>0</v>
      </c>
      <c r="AT194">
        <v>81</v>
      </c>
      <c r="AU194">
        <v>52</v>
      </c>
      <c r="AV194">
        <v>1</v>
      </c>
      <c r="AW194">
        <v>1</v>
      </c>
      <c r="AZ194">
        <v>1</v>
      </c>
      <c r="BA194">
        <v>1</v>
      </c>
      <c r="BB194">
        <v>1</v>
      </c>
      <c r="BC194">
        <v>1</v>
      </c>
      <c r="BD194" t="s">
        <v>3</v>
      </c>
      <c r="BE194" t="s">
        <v>3</v>
      </c>
      <c r="BF194" t="s">
        <v>3</v>
      </c>
      <c r="BG194" t="s">
        <v>3</v>
      </c>
      <c r="BH194">
        <v>0</v>
      </c>
      <c r="BI194">
        <v>2</v>
      </c>
      <c r="BJ194" t="s">
        <v>496</v>
      </c>
      <c r="BM194">
        <v>108001</v>
      </c>
      <c r="BN194">
        <v>0</v>
      </c>
      <c r="BO194" t="s">
        <v>3</v>
      </c>
      <c r="BP194">
        <v>0</v>
      </c>
      <c r="BQ194">
        <v>3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95</v>
      </c>
      <c r="CA194">
        <v>65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196"/>
        <v>407.33000000000004</v>
      </c>
      <c r="CQ194">
        <f t="shared" si="197"/>
        <v>293.23</v>
      </c>
      <c r="CR194">
        <f t="shared" si="198"/>
        <v>79.48</v>
      </c>
      <c r="CS194">
        <f t="shared" si="199"/>
        <v>3.92</v>
      </c>
      <c r="CT194">
        <f t="shared" si="200"/>
        <v>34.619999999999997</v>
      </c>
      <c r="CU194">
        <f t="shared" si="201"/>
        <v>0</v>
      </c>
      <c r="CV194">
        <f t="shared" si="202"/>
        <v>3.49</v>
      </c>
      <c r="CW194">
        <f t="shared" si="203"/>
        <v>0.28999999999999998</v>
      </c>
      <c r="CX194">
        <f t="shared" si="204"/>
        <v>0</v>
      </c>
      <c r="CY194">
        <f>(((S194+R194)*AT194)/100)</f>
        <v>31.217399999999998</v>
      </c>
      <c r="CZ194">
        <f>(((S194+R194)*AU194)/100)</f>
        <v>20.040800000000001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1013</v>
      </c>
      <c r="DV194" t="s">
        <v>200</v>
      </c>
      <c r="DW194" t="s">
        <v>200</v>
      </c>
      <c r="DX194">
        <v>1</v>
      </c>
      <c r="EE194">
        <v>20678533</v>
      </c>
      <c r="EF194">
        <v>3</v>
      </c>
      <c r="EG194" t="s">
        <v>111</v>
      </c>
      <c r="EH194">
        <v>0</v>
      </c>
      <c r="EI194" t="s">
        <v>3</v>
      </c>
      <c r="EJ194">
        <v>2</v>
      </c>
      <c r="EK194">
        <v>108001</v>
      </c>
      <c r="EL194" t="s">
        <v>497</v>
      </c>
      <c r="EM194" t="s">
        <v>498</v>
      </c>
      <c r="EO194" t="s">
        <v>3</v>
      </c>
      <c r="EQ194">
        <v>0</v>
      </c>
      <c r="ER194">
        <v>407.33</v>
      </c>
      <c r="ES194">
        <v>293.23</v>
      </c>
      <c r="ET194">
        <v>79.48</v>
      </c>
      <c r="EU194">
        <v>3.92</v>
      </c>
      <c r="EV194">
        <v>34.619999999999997</v>
      </c>
      <c r="EW194">
        <v>3.49</v>
      </c>
      <c r="EX194">
        <v>0.28999999999999998</v>
      </c>
      <c r="EY194">
        <v>0</v>
      </c>
      <c r="EZ194">
        <v>0</v>
      </c>
      <c r="FQ194">
        <v>0</v>
      </c>
      <c r="FR194">
        <f t="shared" si="207"/>
        <v>0</v>
      </c>
      <c r="FS194">
        <v>0</v>
      </c>
      <c r="FV194" t="s">
        <v>23</v>
      </c>
      <c r="FW194" t="s">
        <v>24</v>
      </c>
      <c r="FX194">
        <v>95</v>
      </c>
      <c r="FY194">
        <v>65</v>
      </c>
      <c r="GA194" t="s">
        <v>3</v>
      </c>
      <c r="GG194">
        <v>2</v>
      </c>
      <c r="GH194">
        <v>1</v>
      </c>
      <c r="GI194">
        <v>-2</v>
      </c>
      <c r="GJ194">
        <v>0</v>
      </c>
      <c r="GK194">
        <f>ROUND(R194*(R12)/100,2)</f>
        <v>0</v>
      </c>
      <c r="GL194">
        <f t="shared" si="208"/>
        <v>0</v>
      </c>
      <c r="GM194">
        <f t="shared" si="209"/>
        <v>458.59</v>
      </c>
      <c r="GN194">
        <f t="shared" si="210"/>
        <v>0</v>
      </c>
      <c r="GO194">
        <f t="shared" si="211"/>
        <v>458.59</v>
      </c>
      <c r="GP194">
        <f t="shared" si="212"/>
        <v>0</v>
      </c>
      <c r="GR194">
        <v>0</v>
      </c>
    </row>
    <row r="195" spans="1:200">
      <c r="A195">
        <v>17</v>
      </c>
      <c r="B195">
        <v>1</v>
      </c>
      <c r="E195" t="s">
        <v>499</v>
      </c>
      <c r="F195" t="s">
        <v>26</v>
      </c>
      <c r="G195" t="s">
        <v>500</v>
      </c>
      <c r="H195" t="s">
        <v>28</v>
      </c>
      <c r="I195">
        <v>1</v>
      </c>
      <c r="J195">
        <v>0</v>
      </c>
      <c r="O195">
        <f t="shared" si="176"/>
        <v>25443.84</v>
      </c>
      <c r="P195">
        <f t="shared" si="177"/>
        <v>25443.84</v>
      </c>
      <c r="Q195">
        <f t="shared" si="178"/>
        <v>0</v>
      </c>
      <c r="R195">
        <f t="shared" si="179"/>
        <v>0</v>
      </c>
      <c r="S195">
        <f t="shared" si="180"/>
        <v>0</v>
      </c>
      <c r="T195">
        <f t="shared" si="181"/>
        <v>0</v>
      </c>
      <c r="U195">
        <f t="shared" si="182"/>
        <v>0</v>
      </c>
      <c r="V195">
        <f t="shared" si="183"/>
        <v>0</v>
      </c>
      <c r="W195">
        <f t="shared" si="184"/>
        <v>0</v>
      </c>
      <c r="X195">
        <f t="shared" si="185"/>
        <v>0</v>
      </c>
      <c r="Y195">
        <f t="shared" si="186"/>
        <v>0</v>
      </c>
      <c r="AA195">
        <v>22723180</v>
      </c>
      <c r="AB195">
        <f t="shared" si="187"/>
        <v>25443.84</v>
      </c>
      <c r="AC195">
        <f t="shared" si="188"/>
        <v>25443.84</v>
      </c>
      <c r="AD195">
        <f t="shared" si="189"/>
        <v>0</v>
      </c>
      <c r="AE195">
        <f t="shared" si="190"/>
        <v>0</v>
      </c>
      <c r="AF195">
        <f t="shared" si="191"/>
        <v>0</v>
      </c>
      <c r="AG195">
        <f t="shared" si="192"/>
        <v>0</v>
      </c>
      <c r="AH195">
        <f t="shared" si="193"/>
        <v>0</v>
      </c>
      <c r="AI195">
        <f t="shared" si="194"/>
        <v>0</v>
      </c>
      <c r="AJ195">
        <f t="shared" si="195"/>
        <v>0</v>
      </c>
      <c r="AK195">
        <v>25443.84</v>
      </c>
      <c r="AL195">
        <v>25443.84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1</v>
      </c>
      <c r="AW195">
        <v>1</v>
      </c>
      <c r="AZ195">
        <v>1</v>
      </c>
      <c r="BA195">
        <v>1</v>
      </c>
      <c r="BB195">
        <v>1</v>
      </c>
      <c r="BC195">
        <v>1</v>
      </c>
      <c r="BD195" t="s">
        <v>3</v>
      </c>
      <c r="BE195" t="s">
        <v>3</v>
      </c>
      <c r="BF195" t="s">
        <v>3</v>
      </c>
      <c r="BG195" t="s">
        <v>3</v>
      </c>
      <c r="BH195">
        <v>3</v>
      </c>
      <c r="BI195">
        <v>1</v>
      </c>
      <c r="BJ195" t="s">
        <v>3</v>
      </c>
      <c r="BM195">
        <v>800001</v>
      </c>
      <c r="BN195">
        <v>0</v>
      </c>
      <c r="BO195" t="s">
        <v>3</v>
      </c>
      <c r="BP195">
        <v>0</v>
      </c>
      <c r="BQ195">
        <v>18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0</v>
      </c>
      <c r="CA195">
        <v>0</v>
      </c>
      <c r="CF195">
        <v>0</v>
      </c>
      <c r="CG195">
        <v>0</v>
      </c>
      <c r="CM195">
        <v>0</v>
      </c>
      <c r="CN195" t="s">
        <v>3</v>
      </c>
      <c r="CO195">
        <v>0</v>
      </c>
      <c r="CP195">
        <f t="shared" si="196"/>
        <v>25443.84</v>
      </c>
      <c r="CQ195">
        <f t="shared" si="197"/>
        <v>25443.84</v>
      </c>
      <c r="CR195">
        <f t="shared" si="198"/>
        <v>0</v>
      </c>
      <c r="CS195">
        <f t="shared" si="199"/>
        <v>0</v>
      </c>
      <c r="CT195">
        <f t="shared" si="200"/>
        <v>0</v>
      </c>
      <c r="CU195">
        <f t="shared" si="201"/>
        <v>0</v>
      </c>
      <c r="CV195">
        <f t="shared" si="202"/>
        <v>0</v>
      </c>
      <c r="CW195">
        <f t="shared" si="203"/>
        <v>0</v>
      </c>
      <c r="CX195">
        <f t="shared" si="204"/>
        <v>0</v>
      </c>
      <c r="CY195">
        <f>0</f>
        <v>0</v>
      </c>
      <c r="CZ195">
        <f>0</f>
        <v>0</v>
      </c>
      <c r="DC195" t="s">
        <v>3</v>
      </c>
      <c r="DD195" t="s">
        <v>3</v>
      </c>
      <c r="DE195" t="s">
        <v>3</v>
      </c>
      <c r="DF195" t="s">
        <v>3</v>
      </c>
      <c r="DG195" t="s">
        <v>3</v>
      </c>
      <c r="DH195" t="s">
        <v>3</v>
      </c>
      <c r="DI195" t="s">
        <v>3</v>
      </c>
      <c r="DJ195" t="s">
        <v>3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1010</v>
      </c>
      <c r="DV195" t="s">
        <v>28</v>
      </c>
      <c r="DW195" t="s">
        <v>28</v>
      </c>
      <c r="DX195">
        <v>1</v>
      </c>
      <c r="EE195">
        <v>20678521</v>
      </c>
      <c r="EF195">
        <v>18</v>
      </c>
      <c r="EG195" t="s">
        <v>95</v>
      </c>
      <c r="EH195">
        <v>0</v>
      </c>
      <c r="EI195" t="s">
        <v>3</v>
      </c>
      <c r="EJ195">
        <v>1</v>
      </c>
      <c r="EK195">
        <v>800001</v>
      </c>
      <c r="EL195" t="s">
        <v>96</v>
      </c>
      <c r="EM195" t="s">
        <v>97</v>
      </c>
      <c r="EO195" t="s">
        <v>3</v>
      </c>
      <c r="EQ195">
        <v>0</v>
      </c>
      <c r="ER195">
        <v>0</v>
      </c>
      <c r="ES195">
        <v>25443.84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Q195">
        <v>0</v>
      </c>
      <c r="FR195">
        <f t="shared" si="207"/>
        <v>0</v>
      </c>
      <c r="FS195">
        <v>0</v>
      </c>
      <c r="FX195">
        <v>0</v>
      </c>
      <c r="FY195">
        <v>0</v>
      </c>
      <c r="GA195" t="s">
        <v>29</v>
      </c>
      <c r="GG195">
        <v>2</v>
      </c>
      <c r="GH195">
        <v>0</v>
      </c>
      <c r="GI195">
        <v>-2</v>
      </c>
      <c r="GJ195">
        <v>0</v>
      </c>
      <c r="GK195">
        <f>ROUND(R195*(R12)/100,2)</f>
        <v>0</v>
      </c>
      <c r="GL195">
        <f t="shared" si="208"/>
        <v>0</v>
      </c>
      <c r="GM195">
        <f t="shared" si="209"/>
        <v>25443.84</v>
      </c>
      <c r="GN195">
        <f t="shared" si="210"/>
        <v>25443.84</v>
      </c>
      <c r="GO195">
        <f t="shared" si="211"/>
        <v>0</v>
      </c>
      <c r="GP195">
        <f t="shared" si="212"/>
        <v>0</v>
      </c>
      <c r="GR195">
        <v>0</v>
      </c>
    </row>
    <row r="197" spans="1:200">
      <c r="A197" s="2">
        <v>51</v>
      </c>
      <c r="B197" s="2">
        <f>B176</f>
        <v>1</v>
      </c>
      <c r="C197" s="2">
        <f>A176</f>
        <v>5</v>
      </c>
      <c r="D197" s="2">
        <f>ROW(A176)</f>
        <v>176</v>
      </c>
      <c r="E197" s="2"/>
      <c r="F197" s="2" t="str">
        <f>IF(F176&lt;&gt;"",F176,"")</f>
        <v>Новый подраздел</v>
      </c>
      <c r="G197" s="2" t="str">
        <f>IF(G176&lt;&gt;"",G176,"")</f>
        <v>Монтаж оборудования</v>
      </c>
      <c r="H197" s="2"/>
      <c r="I197" s="2"/>
      <c r="J197" s="2"/>
      <c r="K197" s="2"/>
      <c r="L197" s="2"/>
      <c r="M197" s="2"/>
      <c r="N197" s="2"/>
      <c r="O197" s="2">
        <f t="shared" ref="O197:T197" si="213">ROUND(AB197,2)</f>
        <v>768639.97</v>
      </c>
      <c r="P197" s="2">
        <f t="shared" si="213"/>
        <v>753598.49</v>
      </c>
      <c r="Q197" s="2">
        <f t="shared" si="213"/>
        <v>4580</v>
      </c>
      <c r="R197" s="2">
        <f t="shared" si="213"/>
        <v>549.24</v>
      </c>
      <c r="S197" s="2">
        <f t="shared" si="213"/>
        <v>10461.48</v>
      </c>
      <c r="T197" s="2">
        <f t="shared" si="213"/>
        <v>0</v>
      </c>
      <c r="U197" s="2">
        <f>AH197</f>
        <v>1051.6899999999998</v>
      </c>
      <c r="V197" s="2">
        <f>AI197</f>
        <v>41.621999999999993</v>
      </c>
      <c r="W197" s="2">
        <f>ROUND(AJ197,2)</f>
        <v>0</v>
      </c>
      <c r="X197" s="2">
        <f>ROUND(AK197,2)</f>
        <v>7492.3</v>
      </c>
      <c r="Y197" s="2">
        <f>ROUND(AL197,2)</f>
        <v>5286.69</v>
      </c>
      <c r="Z197" s="2"/>
      <c r="AA197" s="2"/>
      <c r="AB197" s="2">
        <f>ROUND(SUMIF(AA180:AA195,"=22723180",O180:O195),2)</f>
        <v>768639.97</v>
      </c>
      <c r="AC197" s="2">
        <f>ROUND(SUMIF(AA180:AA195,"=22723180",P180:P195),2)</f>
        <v>753598.49</v>
      </c>
      <c r="AD197" s="2">
        <f>ROUND(SUMIF(AA180:AA195,"=22723180",Q180:Q195),2)</f>
        <v>4580</v>
      </c>
      <c r="AE197" s="2">
        <f>ROUND(SUMIF(AA180:AA195,"=22723180",R180:R195),2)</f>
        <v>549.24</v>
      </c>
      <c r="AF197" s="2">
        <f>ROUND(SUMIF(AA180:AA195,"=22723180",S180:S195),2)</f>
        <v>10461.48</v>
      </c>
      <c r="AG197" s="2">
        <f>ROUND(SUMIF(AA180:AA195,"=22723180",T180:T195),2)</f>
        <v>0</v>
      </c>
      <c r="AH197" s="2">
        <f>SUMIF(AA180:AA195,"=22723180",U180:U195)</f>
        <v>1051.6899999999998</v>
      </c>
      <c r="AI197" s="2">
        <f>SUMIF(AA180:AA195,"=22723180",V180:V195)</f>
        <v>41.621999999999993</v>
      </c>
      <c r="AJ197" s="2">
        <f>ROUND(SUMIF(AA180:AA195,"=22723180",W180:W195),2)</f>
        <v>0</v>
      </c>
      <c r="AK197" s="2">
        <f>ROUND(SUMIF(AA180:AA195,"=22723180",X180:X195),2)</f>
        <v>7492.3</v>
      </c>
      <c r="AL197" s="2">
        <f>ROUND(SUMIF(AA180:AA195,"=22723180",Y180:Y195),2)</f>
        <v>5286.69</v>
      </c>
      <c r="AM197" s="2"/>
      <c r="AN197" s="2"/>
      <c r="AO197" s="2">
        <f t="shared" ref="AO197:AU197" si="214">ROUND(BB197,2)</f>
        <v>0</v>
      </c>
      <c r="AP197" s="2">
        <f t="shared" si="214"/>
        <v>629986.75</v>
      </c>
      <c r="AQ197" s="2">
        <f t="shared" si="214"/>
        <v>0</v>
      </c>
      <c r="AR197" s="2">
        <f t="shared" si="214"/>
        <v>781418.96</v>
      </c>
      <c r="AS197" s="2">
        <f t="shared" si="214"/>
        <v>116031.72</v>
      </c>
      <c r="AT197" s="2">
        <f t="shared" si="214"/>
        <v>35400.49</v>
      </c>
      <c r="AU197" s="2">
        <f t="shared" si="214"/>
        <v>0</v>
      </c>
      <c r="AV197" s="2"/>
      <c r="AW197" s="2"/>
      <c r="AX197" s="2"/>
      <c r="AY197" s="2"/>
      <c r="AZ197" s="2"/>
      <c r="BA197" s="2"/>
      <c r="BB197" s="2">
        <f>ROUND(SUMIF(AA180:AA195,"=22723180",FQ180:FQ195),2)</f>
        <v>0</v>
      </c>
      <c r="BC197" s="2">
        <f>ROUND(SUMIF(AA180:AA195,"=22723180",FR180:FR195),2)</f>
        <v>629986.75</v>
      </c>
      <c r="BD197" s="2">
        <f>ROUND(SUMIF(AA180:AA195,"=22723180",GL180:GL195),2)</f>
        <v>0</v>
      </c>
      <c r="BE197" s="2">
        <f>ROUND(SUMIF(AA180:AA195,"=22723180",GM180:GM195),2)</f>
        <v>781418.96</v>
      </c>
      <c r="BF197" s="2">
        <f>ROUND(SUMIF(AA180:AA195,"=22723180",GN180:GN195),2)</f>
        <v>116031.72</v>
      </c>
      <c r="BG197" s="2">
        <f>ROUND(SUMIF(AA180:AA195,"=22723180",GO180:GO195),2)</f>
        <v>35400.49</v>
      </c>
      <c r="BH197" s="2">
        <f>ROUND(SUMIF(AA180:AA195,"=22723180",GP180:GP195),2)</f>
        <v>0</v>
      </c>
      <c r="BI197" s="2"/>
      <c r="BJ197" s="2"/>
      <c r="BK197" s="2"/>
      <c r="BL197" s="2"/>
      <c r="BM197" s="2"/>
      <c r="BN197" s="2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>
        <v>0</v>
      </c>
    </row>
    <row r="199" spans="1:200">
      <c r="A199" s="4">
        <v>50</v>
      </c>
      <c r="B199" s="4">
        <v>0</v>
      </c>
      <c r="C199" s="4">
        <v>0</v>
      </c>
      <c r="D199" s="4">
        <v>1</v>
      </c>
      <c r="E199" s="4">
        <v>201</v>
      </c>
      <c r="F199" s="4">
        <f>ROUND(Source!O197,O199)</f>
        <v>768639.97</v>
      </c>
      <c r="G199" s="4" t="s">
        <v>47</v>
      </c>
      <c r="H199" s="4" t="s">
        <v>48</v>
      </c>
      <c r="I199" s="4"/>
      <c r="J199" s="4"/>
      <c r="K199" s="4">
        <v>201</v>
      </c>
      <c r="L199" s="4">
        <v>1</v>
      </c>
      <c r="M199" s="4">
        <v>3</v>
      </c>
      <c r="N199" s="4" t="s">
        <v>3</v>
      </c>
      <c r="O199" s="4">
        <v>2</v>
      </c>
      <c r="P199" s="4"/>
    </row>
    <row r="200" spans="1:200">
      <c r="A200" s="4">
        <v>50</v>
      </c>
      <c r="B200" s="4">
        <v>0</v>
      </c>
      <c r="C200" s="4">
        <v>0</v>
      </c>
      <c r="D200" s="4">
        <v>1</v>
      </c>
      <c r="E200" s="4">
        <v>202</v>
      </c>
      <c r="F200" s="4">
        <f>ROUND(Source!P197,O200)</f>
        <v>753598.49</v>
      </c>
      <c r="G200" s="4" t="s">
        <v>49</v>
      </c>
      <c r="H200" s="4" t="s">
        <v>50</v>
      </c>
      <c r="I200" s="4"/>
      <c r="J200" s="4"/>
      <c r="K200" s="4">
        <v>202</v>
      </c>
      <c r="L200" s="4">
        <v>2</v>
      </c>
      <c r="M200" s="4">
        <v>3</v>
      </c>
      <c r="N200" s="4" t="s">
        <v>3</v>
      </c>
      <c r="O200" s="4">
        <v>2</v>
      </c>
      <c r="P200" s="4"/>
    </row>
    <row r="201" spans="1:200">
      <c r="A201" s="4">
        <v>50</v>
      </c>
      <c r="B201" s="4">
        <v>0</v>
      </c>
      <c r="C201" s="4">
        <v>0</v>
      </c>
      <c r="D201" s="4">
        <v>1</v>
      </c>
      <c r="E201" s="4">
        <v>222</v>
      </c>
      <c r="F201" s="4">
        <f>ROUND(Source!AO197,O201)</f>
        <v>0</v>
      </c>
      <c r="G201" s="4" t="s">
        <v>51</v>
      </c>
      <c r="H201" s="4" t="s">
        <v>52</v>
      </c>
      <c r="I201" s="4"/>
      <c r="J201" s="4"/>
      <c r="K201" s="4">
        <v>222</v>
      </c>
      <c r="L201" s="4">
        <v>3</v>
      </c>
      <c r="M201" s="4">
        <v>3</v>
      </c>
      <c r="N201" s="4" t="s">
        <v>3</v>
      </c>
      <c r="O201" s="4">
        <v>2</v>
      </c>
      <c r="P201" s="4"/>
    </row>
    <row r="202" spans="1:200">
      <c r="A202" s="4">
        <v>50</v>
      </c>
      <c r="B202" s="4">
        <v>0</v>
      </c>
      <c r="C202" s="4">
        <v>0</v>
      </c>
      <c r="D202" s="4">
        <v>1</v>
      </c>
      <c r="E202" s="4">
        <v>216</v>
      </c>
      <c r="F202" s="4">
        <f>ROUND(Source!AP197,O202)</f>
        <v>629986.75</v>
      </c>
      <c r="G202" s="4" t="s">
        <v>53</v>
      </c>
      <c r="H202" s="4" t="s">
        <v>54</v>
      </c>
      <c r="I202" s="4"/>
      <c r="J202" s="4"/>
      <c r="K202" s="4">
        <v>216</v>
      </c>
      <c r="L202" s="4">
        <v>4</v>
      </c>
      <c r="M202" s="4">
        <v>3</v>
      </c>
      <c r="N202" s="4" t="s">
        <v>3</v>
      </c>
      <c r="O202" s="4">
        <v>2</v>
      </c>
      <c r="P202" s="4"/>
    </row>
    <row r="203" spans="1:200">
      <c r="A203" s="4">
        <v>50</v>
      </c>
      <c r="B203" s="4">
        <v>0</v>
      </c>
      <c r="C203" s="4">
        <v>0</v>
      </c>
      <c r="D203" s="4">
        <v>1</v>
      </c>
      <c r="E203" s="4">
        <v>223</v>
      </c>
      <c r="F203" s="4">
        <f>ROUND(Source!AQ197,O203)</f>
        <v>0</v>
      </c>
      <c r="G203" s="4" t="s">
        <v>55</v>
      </c>
      <c r="H203" s="4" t="s">
        <v>56</v>
      </c>
      <c r="I203" s="4"/>
      <c r="J203" s="4"/>
      <c r="K203" s="4">
        <v>223</v>
      </c>
      <c r="L203" s="4">
        <v>5</v>
      </c>
      <c r="M203" s="4">
        <v>3</v>
      </c>
      <c r="N203" s="4" t="s">
        <v>3</v>
      </c>
      <c r="O203" s="4">
        <v>2</v>
      </c>
      <c r="P203" s="4"/>
    </row>
    <row r="204" spans="1:200">
      <c r="A204" s="4">
        <v>50</v>
      </c>
      <c r="B204" s="4">
        <v>0</v>
      </c>
      <c r="C204" s="4">
        <v>0</v>
      </c>
      <c r="D204" s="4">
        <v>1</v>
      </c>
      <c r="E204" s="4">
        <v>203</v>
      </c>
      <c r="F204" s="4">
        <f>ROUND(Source!Q197,O204)</f>
        <v>4580</v>
      </c>
      <c r="G204" s="4" t="s">
        <v>57</v>
      </c>
      <c r="H204" s="4" t="s">
        <v>58</v>
      </c>
      <c r="I204" s="4"/>
      <c r="J204" s="4"/>
      <c r="K204" s="4">
        <v>203</v>
      </c>
      <c r="L204" s="4">
        <v>6</v>
      </c>
      <c r="M204" s="4">
        <v>3</v>
      </c>
      <c r="N204" s="4" t="s">
        <v>3</v>
      </c>
      <c r="O204" s="4">
        <v>2</v>
      </c>
      <c r="P204" s="4"/>
    </row>
    <row r="205" spans="1:200">
      <c r="A205" s="4">
        <v>50</v>
      </c>
      <c r="B205" s="4">
        <v>0</v>
      </c>
      <c r="C205" s="4">
        <v>0</v>
      </c>
      <c r="D205" s="4">
        <v>1</v>
      </c>
      <c r="E205" s="4">
        <v>204</v>
      </c>
      <c r="F205" s="4">
        <f>ROUND(Source!R197,O205)</f>
        <v>549.24</v>
      </c>
      <c r="G205" s="4" t="s">
        <v>59</v>
      </c>
      <c r="H205" s="4" t="s">
        <v>60</v>
      </c>
      <c r="I205" s="4"/>
      <c r="J205" s="4"/>
      <c r="K205" s="4">
        <v>204</v>
      </c>
      <c r="L205" s="4">
        <v>7</v>
      </c>
      <c r="M205" s="4">
        <v>3</v>
      </c>
      <c r="N205" s="4" t="s">
        <v>3</v>
      </c>
      <c r="O205" s="4">
        <v>2</v>
      </c>
      <c r="P205" s="4"/>
    </row>
    <row r="206" spans="1:200">
      <c r="A206" s="4">
        <v>50</v>
      </c>
      <c r="B206" s="4">
        <v>0</v>
      </c>
      <c r="C206" s="4">
        <v>0</v>
      </c>
      <c r="D206" s="4">
        <v>1</v>
      </c>
      <c r="E206" s="4">
        <v>205</v>
      </c>
      <c r="F206" s="4">
        <f>ROUND(Source!S197,O206)</f>
        <v>10461.48</v>
      </c>
      <c r="G206" s="4" t="s">
        <v>61</v>
      </c>
      <c r="H206" s="4" t="s">
        <v>62</v>
      </c>
      <c r="I206" s="4"/>
      <c r="J206" s="4"/>
      <c r="K206" s="4">
        <v>205</v>
      </c>
      <c r="L206" s="4">
        <v>8</v>
      </c>
      <c r="M206" s="4">
        <v>3</v>
      </c>
      <c r="N206" s="4" t="s">
        <v>3</v>
      </c>
      <c r="O206" s="4">
        <v>2</v>
      </c>
      <c r="P206" s="4"/>
    </row>
    <row r="207" spans="1:200">
      <c r="A207" s="4">
        <v>50</v>
      </c>
      <c r="B207" s="4">
        <v>0</v>
      </c>
      <c r="C207" s="4">
        <v>0</v>
      </c>
      <c r="D207" s="4">
        <v>1</v>
      </c>
      <c r="E207" s="4">
        <v>214</v>
      </c>
      <c r="F207" s="4">
        <f>ROUND(Source!AS197,O207)</f>
        <v>116031.72</v>
      </c>
      <c r="G207" s="4" t="s">
        <v>63</v>
      </c>
      <c r="H207" s="4" t="s">
        <v>64</v>
      </c>
      <c r="I207" s="4"/>
      <c r="J207" s="4"/>
      <c r="K207" s="4">
        <v>214</v>
      </c>
      <c r="L207" s="4">
        <v>9</v>
      </c>
      <c r="M207" s="4">
        <v>3</v>
      </c>
      <c r="N207" s="4" t="s">
        <v>3</v>
      </c>
      <c r="O207" s="4">
        <v>2</v>
      </c>
      <c r="P207" s="4"/>
    </row>
    <row r="208" spans="1:200">
      <c r="A208" s="4">
        <v>50</v>
      </c>
      <c r="B208" s="4">
        <v>0</v>
      </c>
      <c r="C208" s="4">
        <v>0</v>
      </c>
      <c r="D208" s="4">
        <v>1</v>
      </c>
      <c r="E208" s="4">
        <v>215</v>
      </c>
      <c r="F208" s="4">
        <f>ROUND(Source!AT197,O208)</f>
        <v>35400.49</v>
      </c>
      <c r="G208" s="4" t="s">
        <v>65</v>
      </c>
      <c r="H208" s="4" t="s">
        <v>66</v>
      </c>
      <c r="I208" s="4"/>
      <c r="J208" s="4"/>
      <c r="K208" s="4">
        <v>215</v>
      </c>
      <c r="L208" s="4">
        <v>10</v>
      </c>
      <c r="M208" s="4">
        <v>3</v>
      </c>
      <c r="N208" s="4" t="s">
        <v>3</v>
      </c>
      <c r="O208" s="4">
        <v>2</v>
      </c>
      <c r="P208" s="4"/>
    </row>
    <row r="209" spans="1:118">
      <c r="A209" s="4">
        <v>50</v>
      </c>
      <c r="B209" s="4">
        <v>0</v>
      </c>
      <c r="C209" s="4">
        <v>0</v>
      </c>
      <c r="D209" s="4">
        <v>1</v>
      </c>
      <c r="E209" s="4">
        <v>217</v>
      </c>
      <c r="F209" s="4">
        <f>ROUND(Source!AU197,O209)</f>
        <v>0</v>
      </c>
      <c r="G209" s="4" t="s">
        <v>67</v>
      </c>
      <c r="H209" s="4" t="s">
        <v>68</v>
      </c>
      <c r="I209" s="4"/>
      <c r="J209" s="4"/>
      <c r="K209" s="4">
        <v>217</v>
      </c>
      <c r="L209" s="4">
        <v>11</v>
      </c>
      <c r="M209" s="4">
        <v>3</v>
      </c>
      <c r="N209" s="4" t="s">
        <v>3</v>
      </c>
      <c r="O209" s="4">
        <v>2</v>
      </c>
      <c r="P209" s="4"/>
    </row>
    <row r="210" spans="1:118">
      <c r="A210" s="4">
        <v>50</v>
      </c>
      <c r="B210" s="4">
        <v>0</v>
      </c>
      <c r="C210" s="4">
        <v>0</v>
      </c>
      <c r="D210" s="4">
        <v>1</v>
      </c>
      <c r="E210" s="4">
        <v>206</v>
      </c>
      <c r="F210" s="4">
        <f>ROUND(Source!T197,O210)</f>
        <v>0</v>
      </c>
      <c r="G210" s="4" t="s">
        <v>69</v>
      </c>
      <c r="H210" s="4" t="s">
        <v>70</v>
      </c>
      <c r="I210" s="4"/>
      <c r="J210" s="4"/>
      <c r="K210" s="4">
        <v>206</v>
      </c>
      <c r="L210" s="4">
        <v>12</v>
      </c>
      <c r="M210" s="4">
        <v>3</v>
      </c>
      <c r="N210" s="4" t="s">
        <v>3</v>
      </c>
      <c r="O210" s="4">
        <v>2</v>
      </c>
      <c r="P210" s="4"/>
    </row>
    <row r="211" spans="1:118">
      <c r="A211" s="4">
        <v>50</v>
      </c>
      <c r="B211" s="4">
        <v>0</v>
      </c>
      <c r="C211" s="4">
        <v>0</v>
      </c>
      <c r="D211" s="4">
        <v>1</v>
      </c>
      <c r="E211" s="4">
        <v>207</v>
      </c>
      <c r="F211" s="4">
        <f>Source!U197</f>
        <v>1051.6899999999998</v>
      </c>
      <c r="G211" s="4" t="s">
        <v>71</v>
      </c>
      <c r="H211" s="4" t="s">
        <v>72</v>
      </c>
      <c r="I211" s="4"/>
      <c r="J211" s="4"/>
      <c r="K211" s="4">
        <v>207</v>
      </c>
      <c r="L211" s="4">
        <v>13</v>
      </c>
      <c r="M211" s="4">
        <v>3</v>
      </c>
      <c r="N211" s="4" t="s">
        <v>3</v>
      </c>
      <c r="O211" s="4">
        <v>-1</v>
      </c>
      <c r="P211" s="4"/>
    </row>
    <row r="212" spans="1:118">
      <c r="A212" s="4">
        <v>50</v>
      </c>
      <c r="B212" s="4">
        <v>0</v>
      </c>
      <c r="C212" s="4">
        <v>0</v>
      </c>
      <c r="D212" s="4">
        <v>1</v>
      </c>
      <c r="E212" s="4">
        <v>208</v>
      </c>
      <c r="F212" s="4">
        <f>Source!V197</f>
        <v>41.621999999999993</v>
      </c>
      <c r="G212" s="4" t="s">
        <v>73</v>
      </c>
      <c r="H212" s="4" t="s">
        <v>74</v>
      </c>
      <c r="I212" s="4"/>
      <c r="J212" s="4"/>
      <c r="K212" s="4">
        <v>208</v>
      </c>
      <c r="L212" s="4">
        <v>14</v>
      </c>
      <c r="M212" s="4">
        <v>3</v>
      </c>
      <c r="N212" s="4" t="s">
        <v>3</v>
      </c>
      <c r="O212" s="4">
        <v>-1</v>
      </c>
      <c r="P212" s="4"/>
    </row>
    <row r="213" spans="1:118">
      <c r="A213" s="4">
        <v>50</v>
      </c>
      <c r="B213" s="4">
        <v>0</v>
      </c>
      <c r="C213" s="4">
        <v>0</v>
      </c>
      <c r="D213" s="4">
        <v>1</v>
      </c>
      <c r="E213" s="4">
        <v>209</v>
      </c>
      <c r="F213" s="4">
        <f>ROUND(Source!W197,O213)</f>
        <v>0</v>
      </c>
      <c r="G213" s="4" t="s">
        <v>75</v>
      </c>
      <c r="H213" s="4" t="s">
        <v>76</v>
      </c>
      <c r="I213" s="4"/>
      <c r="J213" s="4"/>
      <c r="K213" s="4">
        <v>209</v>
      </c>
      <c r="L213" s="4">
        <v>15</v>
      </c>
      <c r="M213" s="4">
        <v>3</v>
      </c>
      <c r="N213" s="4" t="s">
        <v>3</v>
      </c>
      <c r="O213" s="4">
        <v>2</v>
      </c>
      <c r="P213" s="4"/>
    </row>
    <row r="214" spans="1:118">
      <c r="A214" s="4">
        <v>50</v>
      </c>
      <c r="B214" s="4">
        <v>0</v>
      </c>
      <c r="C214" s="4">
        <v>0</v>
      </c>
      <c r="D214" s="4">
        <v>1</v>
      </c>
      <c r="E214" s="4">
        <v>210</v>
      </c>
      <c r="F214" s="4">
        <f>ROUND(Source!X197,O214)</f>
        <v>7492.3</v>
      </c>
      <c r="G214" s="4" t="s">
        <v>77</v>
      </c>
      <c r="H214" s="4" t="s">
        <v>78</v>
      </c>
      <c r="I214" s="4"/>
      <c r="J214" s="4"/>
      <c r="K214" s="4">
        <v>210</v>
      </c>
      <c r="L214" s="4">
        <v>16</v>
      </c>
      <c r="M214" s="4">
        <v>3</v>
      </c>
      <c r="N214" s="4" t="s">
        <v>3</v>
      </c>
      <c r="O214" s="4">
        <v>2</v>
      </c>
      <c r="P214" s="4"/>
    </row>
    <row r="215" spans="1:118">
      <c r="A215" s="4">
        <v>50</v>
      </c>
      <c r="B215" s="4">
        <v>0</v>
      </c>
      <c r="C215" s="4">
        <v>0</v>
      </c>
      <c r="D215" s="4">
        <v>1</v>
      </c>
      <c r="E215" s="4">
        <v>211</v>
      </c>
      <c r="F215" s="4">
        <f>ROUND(Source!Y197,O215)</f>
        <v>5286.69</v>
      </c>
      <c r="G215" s="4" t="s">
        <v>79</v>
      </c>
      <c r="H215" s="4" t="s">
        <v>80</v>
      </c>
      <c r="I215" s="4"/>
      <c r="J215" s="4"/>
      <c r="K215" s="4">
        <v>211</v>
      </c>
      <c r="L215" s="4">
        <v>17</v>
      </c>
      <c r="M215" s="4">
        <v>3</v>
      </c>
      <c r="N215" s="4" t="s">
        <v>3</v>
      </c>
      <c r="O215" s="4">
        <v>2</v>
      </c>
      <c r="P215" s="4"/>
    </row>
    <row r="216" spans="1:118">
      <c r="A216" s="4">
        <v>50</v>
      </c>
      <c r="B216" s="4">
        <v>0</v>
      </c>
      <c r="C216" s="4">
        <v>0</v>
      </c>
      <c r="D216" s="4">
        <v>1</v>
      </c>
      <c r="E216" s="4">
        <v>224</v>
      </c>
      <c r="F216" s="4">
        <f>ROUND(Source!AR197,O216)</f>
        <v>781418.96</v>
      </c>
      <c r="G216" s="4" t="s">
        <v>81</v>
      </c>
      <c r="H216" s="4" t="s">
        <v>82</v>
      </c>
      <c r="I216" s="4"/>
      <c r="J216" s="4"/>
      <c r="K216" s="4">
        <v>224</v>
      </c>
      <c r="L216" s="4">
        <v>18</v>
      </c>
      <c r="M216" s="4">
        <v>3</v>
      </c>
      <c r="N216" s="4" t="s">
        <v>3</v>
      </c>
      <c r="O216" s="4">
        <v>2</v>
      </c>
      <c r="P216" s="4"/>
    </row>
    <row r="218" spans="1:118">
      <c r="A218" s="2">
        <v>51</v>
      </c>
      <c r="B218" s="2">
        <f>B56</f>
        <v>1</v>
      </c>
      <c r="C218" s="2">
        <f>A56</f>
        <v>4</v>
      </c>
      <c r="D218" s="2">
        <f>ROW(A56)</f>
        <v>56</v>
      </c>
      <c r="E218" s="2"/>
      <c r="F218" s="2" t="str">
        <f>IF(F56&lt;&gt;"",F56,"")</f>
        <v>Новый раздел</v>
      </c>
      <c r="G218" s="2" t="str">
        <f>IF(G56&lt;&gt;"",G56,"")</f>
        <v>Система кондиционирования. Строение 1.</v>
      </c>
      <c r="H218" s="2"/>
      <c r="I218" s="2"/>
      <c r="J218" s="2"/>
      <c r="K218" s="2"/>
      <c r="L218" s="2"/>
      <c r="M218" s="2"/>
      <c r="N218" s="2"/>
      <c r="O218" s="2">
        <f t="shared" ref="O218:T218" si="215">ROUND(O155+O197+AB218,2)</f>
        <v>1424173.72</v>
      </c>
      <c r="P218" s="2">
        <f t="shared" si="215"/>
        <v>1356675.21</v>
      </c>
      <c r="Q218" s="2">
        <f t="shared" si="215"/>
        <v>32567.93</v>
      </c>
      <c r="R218" s="2">
        <f t="shared" si="215"/>
        <v>3588.87</v>
      </c>
      <c r="S218" s="2">
        <f t="shared" si="215"/>
        <v>34930.58</v>
      </c>
      <c r="T218" s="2">
        <f t="shared" si="215"/>
        <v>0</v>
      </c>
      <c r="U218" s="2">
        <f>U155+U197+AH218</f>
        <v>3729.4292699999996</v>
      </c>
      <c r="V218" s="2">
        <f>V155+V197+AI218</f>
        <v>266.24976000000004</v>
      </c>
      <c r="W218" s="2">
        <f>ROUND(W155+W197+AJ218,2)</f>
        <v>486.32</v>
      </c>
      <c r="X218" s="2">
        <f>ROUND(X155+X197+AK218,2)</f>
        <v>36450.89</v>
      </c>
      <c r="Y218" s="2">
        <f>ROUND(Y155+Y197+AL218,2)</f>
        <v>23138.82</v>
      </c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>
        <f t="shared" ref="AO218:AU218" si="216">ROUND(AO155+AO197+BB218,2)</f>
        <v>0</v>
      </c>
      <c r="AP218" s="2">
        <f t="shared" si="216"/>
        <v>629986.75</v>
      </c>
      <c r="AQ218" s="2">
        <f t="shared" si="216"/>
        <v>0</v>
      </c>
      <c r="AR218" s="2">
        <f t="shared" si="216"/>
        <v>1483763.43</v>
      </c>
      <c r="AS218" s="2">
        <f t="shared" si="216"/>
        <v>777405.94</v>
      </c>
      <c r="AT218" s="2">
        <f t="shared" si="216"/>
        <v>76370.740000000005</v>
      </c>
      <c r="AU218" s="2">
        <f t="shared" si="216"/>
        <v>0</v>
      </c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>
        <v>0</v>
      </c>
    </row>
    <row r="220" spans="1:118">
      <c r="A220" s="4">
        <v>50</v>
      </c>
      <c r="B220" s="4">
        <v>0</v>
      </c>
      <c r="C220" s="4">
        <v>0</v>
      </c>
      <c r="D220" s="4">
        <v>1</v>
      </c>
      <c r="E220" s="4">
        <v>201</v>
      </c>
      <c r="F220" s="4">
        <f>ROUND(Source!O218,O220)</f>
        <v>1424173.72</v>
      </c>
      <c r="G220" s="4" t="s">
        <v>47</v>
      </c>
      <c r="H220" s="4" t="s">
        <v>48</v>
      </c>
      <c r="I220" s="4"/>
      <c r="J220" s="4"/>
      <c r="K220" s="4">
        <v>201</v>
      </c>
      <c r="L220" s="4">
        <v>1</v>
      </c>
      <c r="M220" s="4">
        <v>3</v>
      </c>
      <c r="N220" s="4" t="s">
        <v>3</v>
      </c>
      <c r="O220" s="4">
        <v>2</v>
      </c>
      <c r="P220" s="4"/>
    </row>
    <row r="221" spans="1:118">
      <c r="A221" s="4">
        <v>50</v>
      </c>
      <c r="B221" s="4">
        <v>0</v>
      </c>
      <c r="C221" s="4">
        <v>0</v>
      </c>
      <c r="D221" s="4">
        <v>1</v>
      </c>
      <c r="E221" s="4">
        <v>202</v>
      </c>
      <c r="F221" s="4">
        <f>ROUND(Source!P218,O221)</f>
        <v>1356675.21</v>
      </c>
      <c r="G221" s="4" t="s">
        <v>49</v>
      </c>
      <c r="H221" s="4" t="s">
        <v>50</v>
      </c>
      <c r="I221" s="4"/>
      <c r="J221" s="4"/>
      <c r="K221" s="4">
        <v>202</v>
      </c>
      <c r="L221" s="4">
        <v>2</v>
      </c>
      <c r="M221" s="4">
        <v>3</v>
      </c>
      <c r="N221" s="4" t="s">
        <v>3</v>
      </c>
      <c r="O221" s="4">
        <v>2</v>
      </c>
      <c r="P221" s="4"/>
    </row>
    <row r="222" spans="1:118">
      <c r="A222" s="4">
        <v>50</v>
      </c>
      <c r="B222" s="4">
        <v>0</v>
      </c>
      <c r="C222" s="4">
        <v>0</v>
      </c>
      <c r="D222" s="4">
        <v>1</v>
      </c>
      <c r="E222" s="4">
        <v>222</v>
      </c>
      <c r="F222" s="4">
        <f>ROUND(Source!AO218,O222)</f>
        <v>0</v>
      </c>
      <c r="G222" s="4" t="s">
        <v>51</v>
      </c>
      <c r="H222" s="4" t="s">
        <v>52</v>
      </c>
      <c r="I222" s="4"/>
      <c r="J222" s="4"/>
      <c r="K222" s="4">
        <v>222</v>
      </c>
      <c r="L222" s="4">
        <v>3</v>
      </c>
      <c r="M222" s="4">
        <v>3</v>
      </c>
      <c r="N222" s="4" t="s">
        <v>3</v>
      </c>
      <c r="O222" s="4">
        <v>2</v>
      </c>
      <c r="P222" s="4"/>
    </row>
    <row r="223" spans="1:118">
      <c r="A223" s="4">
        <v>50</v>
      </c>
      <c r="B223" s="4">
        <v>0</v>
      </c>
      <c r="C223" s="4">
        <v>0</v>
      </c>
      <c r="D223" s="4">
        <v>1</v>
      </c>
      <c r="E223" s="4">
        <v>216</v>
      </c>
      <c r="F223" s="4">
        <f>ROUND(Source!AP218,O223)</f>
        <v>629986.75</v>
      </c>
      <c r="G223" s="4" t="s">
        <v>53</v>
      </c>
      <c r="H223" s="4" t="s">
        <v>54</v>
      </c>
      <c r="I223" s="4"/>
      <c r="J223" s="4"/>
      <c r="K223" s="4">
        <v>216</v>
      </c>
      <c r="L223" s="4">
        <v>4</v>
      </c>
      <c r="M223" s="4">
        <v>3</v>
      </c>
      <c r="N223" s="4" t="s">
        <v>3</v>
      </c>
      <c r="O223" s="4">
        <v>2</v>
      </c>
      <c r="P223" s="4"/>
    </row>
    <row r="224" spans="1:118">
      <c r="A224" s="4">
        <v>50</v>
      </c>
      <c r="B224" s="4">
        <v>0</v>
      </c>
      <c r="C224" s="4">
        <v>0</v>
      </c>
      <c r="D224" s="4">
        <v>1</v>
      </c>
      <c r="E224" s="4">
        <v>223</v>
      </c>
      <c r="F224" s="4">
        <f>ROUND(Source!AQ218,O224)</f>
        <v>0</v>
      </c>
      <c r="G224" s="4" t="s">
        <v>55</v>
      </c>
      <c r="H224" s="4" t="s">
        <v>56</v>
      </c>
      <c r="I224" s="4"/>
      <c r="J224" s="4"/>
      <c r="K224" s="4">
        <v>223</v>
      </c>
      <c r="L224" s="4">
        <v>5</v>
      </c>
      <c r="M224" s="4">
        <v>3</v>
      </c>
      <c r="N224" s="4" t="s">
        <v>3</v>
      </c>
      <c r="O224" s="4">
        <v>2</v>
      </c>
      <c r="P224" s="4"/>
    </row>
    <row r="225" spans="1:88">
      <c r="A225" s="4">
        <v>50</v>
      </c>
      <c r="B225" s="4">
        <v>0</v>
      </c>
      <c r="C225" s="4">
        <v>0</v>
      </c>
      <c r="D225" s="4">
        <v>1</v>
      </c>
      <c r="E225" s="4">
        <v>203</v>
      </c>
      <c r="F225" s="4">
        <f>ROUND(Source!Q218,O225)</f>
        <v>32567.93</v>
      </c>
      <c r="G225" s="4" t="s">
        <v>57</v>
      </c>
      <c r="H225" s="4" t="s">
        <v>58</v>
      </c>
      <c r="I225" s="4"/>
      <c r="J225" s="4"/>
      <c r="K225" s="4">
        <v>203</v>
      </c>
      <c r="L225" s="4">
        <v>6</v>
      </c>
      <c r="M225" s="4">
        <v>3</v>
      </c>
      <c r="N225" s="4" t="s">
        <v>3</v>
      </c>
      <c r="O225" s="4">
        <v>2</v>
      </c>
      <c r="P225" s="4"/>
    </row>
    <row r="226" spans="1:88">
      <c r="A226" s="4">
        <v>50</v>
      </c>
      <c r="B226" s="4">
        <v>0</v>
      </c>
      <c r="C226" s="4">
        <v>0</v>
      </c>
      <c r="D226" s="4">
        <v>1</v>
      </c>
      <c r="E226" s="4">
        <v>204</v>
      </c>
      <c r="F226" s="4">
        <f>ROUND(Source!R218,O226)</f>
        <v>3588.87</v>
      </c>
      <c r="G226" s="4" t="s">
        <v>59</v>
      </c>
      <c r="H226" s="4" t="s">
        <v>60</v>
      </c>
      <c r="I226" s="4"/>
      <c r="J226" s="4"/>
      <c r="K226" s="4">
        <v>204</v>
      </c>
      <c r="L226" s="4">
        <v>7</v>
      </c>
      <c r="M226" s="4">
        <v>3</v>
      </c>
      <c r="N226" s="4" t="s">
        <v>3</v>
      </c>
      <c r="O226" s="4">
        <v>2</v>
      </c>
      <c r="P226" s="4"/>
    </row>
    <row r="227" spans="1:88">
      <c r="A227" s="4">
        <v>50</v>
      </c>
      <c r="B227" s="4">
        <v>0</v>
      </c>
      <c r="C227" s="4">
        <v>0</v>
      </c>
      <c r="D227" s="4">
        <v>1</v>
      </c>
      <c r="E227" s="4">
        <v>205</v>
      </c>
      <c r="F227" s="4">
        <f>ROUND(Source!S218,O227)</f>
        <v>34930.58</v>
      </c>
      <c r="G227" s="4" t="s">
        <v>61</v>
      </c>
      <c r="H227" s="4" t="s">
        <v>62</v>
      </c>
      <c r="I227" s="4"/>
      <c r="J227" s="4"/>
      <c r="K227" s="4">
        <v>205</v>
      </c>
      <c r="L227" s="4">
        <v>8</v>
      </c>
      <c r="M227" s="4">
        <v>3</v>
      </c>
      <c r="N227" s="4" t="s">
        <v>3</v>
      </c>
      <c r="O227" s="4">
        <v>2</v>
      </c>
      <c r="P227" s="4"/>
    </row>
    <row r="228" spans="1:88">
      <c r="A228" s="4">
        <v>50</v>
      </c>
      <c r="B228" s="4">
        <v>0</v>
      </c>
      <c r="C228" s="4">
        <v>0</v>
      </c>
      <c r="D228" s="4">
        <v>1</v>
      </c>
      <c r="E228" s="4">
        <v>214</v>
      </c>
      <c r="F228" s="4">
        <f>ROUND(Source!AS218,O228)</f>
        <v>777405.94</v>
      </c>
      <c r="G228" s="4" t="s">
        <v>63</v>
      </c>
      <c r="H228" s="4" t="s">
        <v>64</v>
      </c>
      <c r="I228" s="4"/>
      <c r="J228" s="4"/>
      <c r="K228" s="4">
        <v>214</v>
      </c>
      <c r="L228" s="4">
        <v>9</v>
      </c>
      <c r="M228" s="4">
        <v>3</v>
      </c>
      <c r="N228" s="4" t="s">
        <v>3</v>
      </c>
      <c r="O228" s="4">
        <v>2</v>
      </c>
      <c r="P228" s="4"/>
    </row>
    <row r="229" spans="1:88">
      <c r="A229" s="4">
        <v>50</v>
      </c>
      <c r="B229" s="4">
        <v>0</v>
      </c>
      <c r="C229" s="4">
        <v>0</v>
      </c>
      <c r="D229" s="4">
        <v>1</v>
      </c>
      <c r="E229" s="4">
        <v>215</v>
      </c>
      <c r="F229" s="4">
        <f>ROUND(Source!AT218,O229)</f>
        <v>76370.740000000005</v>
      </c>
      <c r="G229" s="4" t="s">
        <v>65</v>
      </c>
      <c r="H229" s="4" t="s">
        <v>66</v>
      </c>
      <c r="I229" s="4"/>
      <c r="J229" s="4"/>
      <c r="K229" s="4">
        <v>215</v>
      </c>
      <c r="L229" s="4">
        <v>10</v>
      </c>
      <c r="M229" s="4">
        <v>3</v>
      </c>
      <c r="N229" s="4" t="s">
        <v>3</v>
      </c>
      <c r="O229" s="4">
        <v>2</v>
      </c>
      <c r="P229" s="4"/>
    </row>
    <row r="230" spans="1:88">
      <c r="A230" s="4">
        <v>50</v>
      </c>
      <c r="B230" s="4">
        <v>0</v>
      </c>
      <c r="C230" s="4">
        <v>0</v>
      </c>
      <c r="D230" s="4">
        <v>1</v>
      </c>
      <c r="E230" s="4">
        <v>217</v>
      </c>
      <c r="F230" s="4">
        <f>ROUND(Source!AU218,O230)</f>
        <v>0</v>
      </c>
      <c r="G230" s="4" t="s">
        <v>67</v>
      </c>
      <c r="H230" s="4" t="s">
        <v>68</v>
      </c>
      <c r="I230" s="4"/>
      <c r="J230" s="4"/>
      <c r="K230" s="4">
        <v>217</v>
      </c>
      <c r="L230" s="4">
        <v>11</v>
      </c>
      <c r="M230" s="4">
        <v>3</v>
      </c>
      <c r="N230" s="4" t="s">
        <v>3</v>
      </c>
      <c r="O230" s="4">
        <v>2</v>
      </c>
      <c r="P230" s="4"/>
    </row>
    <row r="231" spans="1:88">
      <c r="A231" s="4">
        <v>50</v>
      </c>
      <c r="B231" s="4">
        <v>0</v>
      </c>
      <c r="C231" s="4">
        <v>0</v>
      </c>
      <c r="D231" s="4">
        <v>1</v>
      </c>
      <c r="E231" s="4">
        <v>206</v>
      </c>
      <c r="F231" s="4">
        <f>ROUND(Source!T218,O231)</f>
        <v>0</v>
      </c>
      <c r="G231" s="4" t="s">
        <v>69</v>
      </c>
      <c r="H231" s="4" t="s">
        <v>70</v>
      </c>
      <c r="I231" s="4"/>
      <c r="J231" s="4"/>
      <c r="K231" s="4">
        <v>206</v>
      </c>
      <c r="L231" s="4">
        <v>12</v>
      </c>
      <c r="M231" s="4">
        <v>3</v>
      </c>
      <c r="N231" s="4" t="s">
        <v>3</v>
      </c>
      <c r="O231" s="4">
        <v>2</v>
      </c>
      <c r="P231" s="4"/>
    </row>
    <row r="232" spans="1:88">
      <c r="A232" s="4">
        <v>50</v>
      </c>
      <c r="B232" s="4">
        <v>0</v>
      </c>
      <c r="C232" s="4">
        <v>0</v>
      </c>
      <c r="D232" s="4">
        <v>1</v>
      </c>
      <c r="E232" s="4">
        <v>207</v>
      </c>
      <c r="F232" s="4">
        <f>Source!U218</f>
        <v>3729.4292699999996</v>
      </c>
      <c r="G232" s="4" t="s">
        <v>71</v>
      </c>
      <c r="H232" s="4" t="s">
        <v>72</v>
      </c>
      <c r="I232" s="4"/>
      <c r="J232" s="4"/>
      <c r="K232" s="4">
        <v>207</v>
      </c>
      <c r="L232" s="4">
        <v>13</v>
      </c>
      <c r="M232" s="4">
        <v>3</v>
      </c>
      <c r="N232" s="4" t="s">
        <v>3</v>
      </c>
      <c r="O232" s="4">
        <v>-1</v>
      </c>
      <c r="P232" s="4"/>
    </row>
    <row r="233" spans="1:88">
      <c r="A233" s="4">
        <v>50</v>
      </c>
      <c r="B233" s="4">
        <v>0</v>
      </c>
      <c r="C233" s="4">
        <v>0</v>
      </c>
      <c r="D233" s="4">
        <v>1</v>
      </c>
      <c r="E233" s="4">
        <v>208</v>
      </c>
      <c r="F233" s="4">
        <f>Source!V218</f>
        <v>266.24976000000004</v>
      </c>
      <c r="G233" s="4" t="s">
        <v>73</v>
      </c>
      <c r="H233" s="4" t="s">
        <v>74</v>
      </c>
      <c r="I233" s="4"/>
      <c r="J233" s="4"/>
      <c r="K233" s="4">
        <v>208</v>
      </c>
      <c r="L233" s="4">
        <v>14</v>
      </c>
      <c r="M233" s="4">
        <v>3</v>
      </c>
      <c r="N233" s="4" t="s">
        <v>3</v>
      </c>
      <c r="O233" s="4">
        <v>-1</v>
      </c>
      <c r="P233" s="4"/>
    </row>
    <row r="234" spans="1:88">
      <c r="A234" s="4">
        <v>50</v>
      </c>
      <c r="B234" s="4">
        <v>0</v>
      </c>
      <c r="C234" s="4">
        <v>0</v>
      </c>
      <c r="D234" s="4">
        <v>1</v>
      </c>
      <c r="E234" s="4">
        <v>209</v>
      </c>
      <c r="F234" s="4">
        <f>ROUND(Source!W218,O234)</f>
        <v>486.32</v>
      </c>
      <c r="G234" s="4" t="s">
        <v>75</v>
      </c>
      <c r="H234" s="4" t="s">
        <v>76</v>
      </c>
      <c r="I234" s="4"/>
      <c r="J234" s="4"/>
      <c r="K234" s="4">
        <v>209</v>
      </c>
      <c r="L234" s="4">
        <v>15</v>
      </c>
      <c r="M234" s="4">
        <v>3</v>
      </c>
      <c r="N234" s="4" t="s">
        <v>3</v>
      </c>
      <c r="O234" s="4">
        <v>2</v>
      </c>
      <c r="P234" s="4"/>
    </row>
    <row r="235" spans="1:88">
      <c r="A235" s="4">
        <v>50</v>
      </c>
      <c r="B235" s="4">
        <v>0</v>
      </c>
      <c r="C235" s="4">
        <v>0</v>
      </c>
      <c r="D235" s="4">
        <v>1</v>
      </c>
      <c r="E235" s="4">
        <v>210</v>
      </c>
      <c r="F235" s="4">
        <f>ROUND(Source!X218,O235)</f>
        <v>36450.89</v>
      </c>
      <c r="G235" s="4" t="s">
        <v>77</v>
      </c>
      <c r="H235" s="4" t="s">
        <v>78</v>
      </c>
      <c r="I235" s="4"/>
      <c r="J235" s="4"/>
      <c r="K235" s="4">
        <v>210</v>
      </c>
      <c r="L235" s="4">
        <v>16</v>
      </c>
      <c r="M235" s="4">
        <v>3</v>
      </c>
      <c r="N235" s="4" t="s">
        <v>3</v>
      </c>
      <c r="O235" s="4">
        <v>2</v>
      </c>
      <c r="P235" s="4"/>
    </row>
    <row r="236" spans="1:88">
      <c r="A236" s="4">
        <v>50</v>
      </c>
      <c r="B236" s="4">
        <v>0</v>
      </c>
      <c r="C236" s="4">
        <v>0</v>
      </c>
      <c r="D236" s="4">
        <v>1</v>
      </c>
      <c r="E236" s="4">
        <v>211</v>
      </c>
      <c r="F236" s="4">
        <f>ROUND(Source!Y218,O236)</f>
        <v>23138.82</v>
      </c>
      <c r="G236" s="4" t="s">
        <v>79</v>
      </c>
      <c r="H236" s="4" t="s">
        <v>80</v>
      </c>
      <c r="I236" s="4"/>
      <c r="J236" s="4"/>
      <c r="K236" s="4">
        <v>211</v>
      </c>
      <c r="L236" s="4">
        <v>17</v>
      </c>
      <c r="M236" s="4">
        <v>3</v>
      </c>
      <c r="N236" s="4" t="s">
        <v>3</v>
      </c>
      <c r="O236" s="4">
        <v>2</v>
      </c>
      <c r="P236" s="4"/>
    </row>
    <row r="237" spans="1:88">
      <c r="A237" s="4">
        <v>50</v>
      </c>
      <c r="B237" s="4">
        <v>0</v>
      </c>
      <c r="C237" s="4">
        <v>0</v>
      </c>
      <c r="D237" s="4">
        <v>1</v>
      </c>
      <c r="E237" s="4">
        <v>224</v>
      </c>
      <c r="F237" s="4">
        <f>ROUND(Source!AR218,O237)</f>
        <v>1483763.43</v>
      </c>
      <c r="G237" s="4" t="s">
        <v>81</v>
      </c>
      <c r="H237" s="4" t="s">
        <v>82</v>
      </c>
      <c r="I237" s="4"/>
      <c r="J237" s="4"/>
      <c r="K237" s="4">
        <v>224</v>
      </c>
      <c r="L237" s="4">
        <v>18</v>
      </c>
      <c r="M237" s="4">
        <v>3</v>
      </c>
      <c r="N237" s="4" t="s">
        <v>3</v>
      </c>
      <c r="O237" s="4">
        <v>2</v>
      </c>
      <c r="P237" s="4"/>
    </row>
    <row r="239" spans="1:88">
      <c r="A239" s="1">
        <v>4</v>
      </c>
      <c r="B239" s="1">
        <v>1</v>
      </c>
      <c r="C239" s="1"/>
      <c r="D239" s="1">
        <f>ROW(A412)</f>
        <v>412</v>
      </c>
      <c r="E239" s="1"/>
      <c r="F239" s="1" t="s">
        <v>13</v>
      </c>
      <c r="G239" s="1" t="s">
        <v>501</v>
      </c>
      <c r="H239" s="1" t="s">
        <v>3</v>
      </c>
      <c r="I239" s="1">
        <v>0</v>
      </c>
      <c r="J239" s="1"/>
      <c r="K239" s="1">
        <v>0</v>
      </c>
      <c r="L239" s="1"/>
      <c r="M239" s="1"/>
      <c r="N239" s="1"/>
      <c r="O239" s="1"/>
      <c r="P239" s="1"/>
      <c r="Q239" s="1"/>
      <c r="R239" s="1"/>
      <c r="S239" s="1"/>
      <c r="T239" s="1"/>
      <c r="U239" s="1" t="s">
        <v>3</v>
      </c>
      <c r="V239" s="1">
        <v>0</v>
      </c>
      <c r="W239" s="1"/>
      <c r="X239" s="1"/>
      <c r="Y239" s="1"/>
      <c r="Z239" s="1"/>
      <c r="AA239" s="1"/>
      <c r="AB239" s="1" t="s">
        <v>3</v>
      </c>
      <c r="AC239" s="1" t="s">
        <v>3</v>
      </c>
      <c r="AD239" s="1" t="s">
        <v>3</v>
      </c>
      <c r="AE239" s="1" t="s">
        <v>3</v>
      </c>
      <c r="AF239" s="1" t="s">
        <v>3</v>
      </c>
      <c r="AG239" s="1" t="s">
        <v>3</v>
      </c>
      <c r="AH239" s="1"/>
      <c r="AI239" s="1"/>
      <c r="AJ239" s="1"/>
      <c r="AK239" s="1"/>
      <c r="AL239" s="1"/>
      <c r="AM239" s="1"/>
      <c r="AN239" s="1"/>
      <c r="AO239" s="1"/>
      <c r="AP239" s="1" t="s">
        <v>3</v>
      </c>
      <c r="AQ239" s="1" t="s">
        <v>3</v>
      </c>
      <c r="AR239" s="1" t="s">
        <v>3</v>
      </c>
      <c r="AS239" s="1"/>
      <c r="AT239" s="1"/>
      <c r="AU239" s="1"/>
      <c r="AV239" s="1"/>
      <c r="AW239" s="1"/>
      <c r="AX239" s="1"/>
      <c r="AY239" s="1"/>
      <c r="AZ239" s="1" t="s">
        <v>3</v>
      </c>
      <c r="BA239" s="1"/>
      <c r="BB239" s="1" t="s">
        <v>3</v>
      </c>
      <c r="BC239" s="1" t="s">
        <v>3</v>
      </c>
      <c r="BD239" s="1" t="s">
        <v>3</v>
      </c>
      <c r="BE239" s="1" t="s">
        <v>3</v>
      </c>
      <c r="BF239" s="1" t="s">
        <v>3</v>
      </c>
      <c r="BG239" s="1" t="s">
        <v>3</v>
      </c>
      <c r="BH239" s="1" t="s">
        <v>3</v>
      </c>
      <c r="BI239" s="1" t="s">
        <v>3</v>
      </c>
      <c r="BJ239" s="1" t="s">
        <v>3</v>
      </c>
      <c r="BK239" s="1" t="s">
        <v>3</v>
      </c>
      <c r="BL239" s="1" t="s">
        <v>3</v>
      </c>
      <c r="BM239" s="1" t="s">
        <v>3</v>
      </c>
      <c r="BN239" s="1" t="s">
        <v>3</v>
      </c>
      <c r="BO239" s="1" t="s">
        <v>3</v>
      </c>
      <c r="BP239" s="1" t="s">
        <v>3</v>
      </c>
      <c r="BQ239" s="1"/>
      <c r="BR239" s="1"/>
      <c r="BS239" s="1"/>
      <c r="BT239" s="1"/>
      <c r="BU239" s="1"/>
      <c r="BV239" s="1"/>
      <c r="BW239" s="1"/>
      <c r="BX239" s="1">
        <v>0</v>
      </c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>
        <v>0</v>
      </c>
    </row>
    <row r="241" spans="1:200">
      <c r="A241" s="2">
        <v>52</v>
      </c>
      <c r="B241" s="2">
        <f t="shared" ref="B241:G241" si="217">B412</f>
        <v>1</v>
      </c>
      <c r="C241" s="2">
        <f t="shared" si="217"/>
        <v>4</v>
      </c>
      <c r="D241" s="2">
        <f t="shared" si="217"/>
        <v>239</v>
      </c>
      <c r="E241" s="2">
        <f t="shared" si="217"/>
        <v>0</v>
      </c>
      <c r="F241" s="2" t="str">
        <f t="shared" si="217"/>
        <v>Новый раздел</v>
      </c>
      <c r="G241" s="2" t="str">
        <f t="shared" si="217"/>
        <v>Монтаж системы кондиционирования. Строение 2.</v>
      </c>
      <c r="H241" s="2"/>
      <c r="I241" s="2"/>
      <c r="J241" s="2"/>
      <c r="K241" s="2"/>
      <c r="L241" s="2"/>
      <c r="M241" s="2"/>
      <c r="N241" s="2"/>
      <c r="O241" s="2">
        <f t="shared" ref="O241:AT241" si="218">O412</f>
        <v>1568148.98</v>
      </c>
      <c r="P241" s="2">
        <f t="shared" si="218"/>
        <v>1489383.26</v>
      </c>
      <c r="Q241" s="2">
        <f t="shared" si="218"/>
        <v>38398</v>
      </c>
      <c r="R241" s="2">
        <f t="shared" si="218"/>
        <v>4075.47</v>
      </c>
      <c r="S241" s="2">
        <f t="shared" si="218"/>
        <v>40367.72</v>
      </c>
      <c r="T241" s="2">
        <f t="shared" si="218"/>
        <v>0</v>
      </c>
      <c r="U241" s="2">
        <f t="shared" si="218"/>
        <v>4293.3629700000001</v>
      </c>
      <c r="V241" s="2">
        <f t="shared" si="218"/>
        <v>303.05228999999997</v>
      </c>
      <c r="W241" s="2">
        <f t="shared" si="218"/>
        <v>504.59</v>
      </c>
      <c r="X241" s="2">
        <f t="shared" si="218"/>
        <v>42913.93</v>
      </c>
      <c r="Y241" s="2">
        <f t="shared" si="218"/>
        <v>27081.47</v>
      </c>
      <c r="Z241" s="2">
        <f t="shared" si="218"/>
        <v>0</v>
      </c>
      <c r="AA241" s="2">
        <f t="shared" si="218"/>
        <v>0</v>
      </c>
      <c r="AB241" s="2">
        <f t="shared" si="218"/>
        <v>0</v>
      </c>
      <c r="AC241" s="2">
        <f t="shared" si="218"/>
        <v>0</v>
      </c>
      <c r="AD241" s="2">
        <f t="shared" si="218"/>
        <v>0</v>
      </c>
      <c r="AE241" s="2">
        <f t="shared" si="218"/>
        <v>0</v>
      </c>
      <c r="AF241" s="2">
        <f t="shared" si="218"/>
        <v>0</v>
      </c>
      <c r="AG241" s="2">
        <f t="shared" si="218"/>
        <v>0</v>
      </c>
      <c r="AH241" s="2">
        <f t="shared" si="218"/>
        <v>0</v>
      </c>
      <c r="AI241" s="2">
        <f t="shared" si="218"/>
        <v>0</v>
      </c>
      <c r="AJ241" s="2">
        <f t="shared" si="218"/>
        <v>0</v>
      </c>
      <c r="AK241" s="2">
        <f t="shared" si="218"/>
        <v>0</v>
      </c>
      <c r="AL241" s="2">
        <f t="shared" si="218"/>
        <v>0</v>
      </c>
      <c r="AM241" s="2">
        <f t="shared" si="218"/>
        <v>0</v>
      </c>
      <c r="AN241" s="2">
        <f t="shared" si="218"/>
        <v>0</v>
      </c>
      <c r="AO241" s="2">
        <f t="shared" si="218"/>
        <v>0</v>
      </c>
      <c r="AP241" s="2">
        <f t="shared" si="218"/>
        <v>738331.5</v>
      </c>
      <c r="AQ241" s="2">
        <f t="shared" si="218"/>
        <v>0</v>
      </c>
      <c r="AR241" s="2">
        <f t="shared" si="218"/>
        <v>1638144.38</v>
      </c>
      <c r="AS241" s="2">
        <f t="shared" si="218"/>
        <v>818441.46</v>
      </c>
      <c r="AT241" s="2">
        <f t="shared" si="218"/>
        <v>81371.42</v>
      </c>
      <c r="AU241" s="2">
        <f t="shared" ref="AU241:BZ241" si="219">AU412</f>
        <v>0</v>
      </c>
      <c r="AV241" s="2">
        <f t="shared" si="219"/>
        <v>0</v>
      </c>
      <c r="AW241" s="2">
        <f t="shared" si="219"/>
        <v>0</v>
      </c>
      <c r="AX241" s="2">
        <f t="shared" si="219"/>
        <v>0</v>
      </c>
      <c r="AY241" s="2">
        <f t="shared" si="219"/>
        <v>0</v>
      </c>
      <c r="AZ241" s="2">
        <f t="shared" si="219"/>
        <v>0</v>
      </c>
      <c r="BA241" s="2">
        <f t="shared" si="219"/>
        <v>0</v>
      </c>
      <c r="BB241" s="2">
        <f t="shared" si="219"/>
        <v>0</v>
      </c>
      <c r="BC241" s="2">
        <f t="shared" si="219"/>
        <v>0</v>
      </c>
      <c r="BD241" s="2">
        <f t="shared" si="219"/>
        <v>0</v>
      </c>
      <c r="BE241" s="2">
        <f t="shared" si="219"/>
        <v>0</v>
      </c>
      <c r="BF241" s="2">
        <f t="shared" si="219"/>
        <v>0</v>
      </c>
      <c r="BG241" s="2">
        <f t="shared" si="219"/>
        <v>0</v>
      </c>
      <c r="BH241" s="2">
        <f t="shared" si="219"/>
        <v>0</v>
      </c>
      <c r="BI241" s="2">
        <f t="shared" si="219"/>
        <v>0</v>
      </c>
      <c r="BJ241" s="2">
        <f t="shared" si="219"/>
        <v>0</v>
      </c>
      <c r="BK241" s="2">
        <f t="shared" si="219"/>
        <v>0</v>
      </c>
      <c r="BL241" s="2">
        <f t="shared" si="219"/>
        <v>0</v>
      </c>
      <c r="BM241" s="2">
        <f t="shared" si="219"/>
        <v>0</v>
      </c>
      <c r="BN241" s="2">
        <f t="shared" si="219"/>
        <v>0</v>
      </c>
      <c r="BO241" s="3">
        <f t="shared" si="219"/>
        <v>0</v>
      </c>
      <c r="BP241" s="3">
        <f t="shared" si="219"/>
        <v>0</v>
      </c>
      <c r="BQ241" s="3">
        <f t="shared" si="219"/>
        <v>0</v>
      </c>
      <c r="BR241" s="3">
        <f t="shared" si="219"/>
        <v>0</v>
      </c>
      <c r="BS241" s="3">
        <f t="shared" si="219"/>
        <v>0</v>
      </c>
      <c r="BT241" s="3">
        <f t="shared" si="219"/>
        <v>0</v>
      </c>
      <c r="BU241" s="3">
        <f t="shared" si="219"/>
        <v>0</v>
      </c>
      <c r="BV241" s="3">
        <f t="shared" si="219"/>
        <v>0</v>
      </c>
      <c r="BW241" s="3">
        <f t="shared" si="219"/>
        <v>0</v>
      </c>
      <c r="BX241" s="3">
        <f t="shared" si="219"/>
        <v>0</v>
      </c>
      <c r="BY241" s="3">
        <f t="shared" si="219"/>
        <v>0</v>
      </c>
      <c r="BZ241" s="3">
        <f t="shared" si="219"/>
        <v>0</v>
      </c>
      <c r="CA241" s="3">
        <f t="shared" ref="CA241:DF241" si="220">CA412</f>
        <v>0</v>
      </c>
      <c r="CB241" s="3">
        <f t="shared" si="220"/>
        <v>0</v>
      </c>
      <c r="CC241" s="3">
        <f t="shared" si="220"/>
        <v>0</v>
      </c>
      <c r="CD241" s="3">
        <f t="shared" si="220"/>
        <v>0</v>
      </c>
      <c r="CE241" s="3">
        <f t="shared" si="220"/>
        <v>0</v>
      </c>
      <c r="CF241" s="3">
        <f t="shared" si="220"/>
        <v>0</v>
      </c>
      <c r="CG241" s="3">
        <f t="shared" si="220"/>
        <v>0</v>
      </c>
      <c r="CH241" s="3">
        <f t="shared" si="220"/>
        <v>0</v>
      </c>
      <c r="CI241" s="3">
        <f t="shared" si="220"/>
        <v>0</v>
      </c>
      <c r="CJ241" s="3">
        <f t="shared" si="220"/>
        <v>0</v>
      </c>
      <c r="CK241" s="3">
        <f t="shared" si="220"/>
        <v>0</v>
      </c>
      <c r="CL241" s="3">
        <f t="shared" si="220"/>
        <v>0</v>
      </c>
      <c r="CM241" s="3">
        <f t="shared" si="220"/>
        <v>0</v>
      </c>
      <c r="CN241" s="3">
        <f t="shared" si="220"/>
        <v>0</v>
      </c>
      <c r="CO241" s="3">
        <f t="shared" si="220"/>
        <v>0</v>
      </c>
      <c r="CP241" s="3">
        <f t="shared" si="220"/>
        <v>0</v>
      </c>
      <c r="CQ241" s="3">
        <f t="shared" si="220"/>
        <v>0</v>
      </c>
      <c r="CR241" s="3">
        <f t="shared" si="220"/>
        <v>0</v>
      </c>
      <c r="CS241" s="3">
        <f t="shared" si="220"/>
        <v>0</v>
      </c>
      <c r="CT241" s="3">
        <f t="shared" si="220"/>
        <v>0</v>
      </c>
      <c r="CU241" s="3">
        <f t="shared" si="220"/>
        <v>0</v>
      </c>
      <c r="CV241" s="3">
        <f t="shared" si="220"/>
        <v>0</v>
      </c>
      <c r="CW241" s="3">
        <f t="shared" si="220"/>
        <v>0</v>
      </c>
      <c r="CX241" s="3">
        <f t="shared" si="220"/>
        <v>0</v>
      </c>
      <c r="CY241" s="3">
        <f t="shared" si="220"/>
        <v>0</v>
      </c>
      <c r="CZ241" s="3">
        <f t="shared" si="220"/>
        <v>0</v>
      </c>
      <c r="DA241" s="3">
        <f t="shared" si="220"/>
        <v>0</v>
      </c>
      <c r="DB241" s="3">
        <f t="shared" si="220"/>
        <v>0</v>
      </c>
      <c r="DC241" s="3">
        <f t="shared" si="220"/>
        <v>0</v>
      </c>
      <c r="DD241" s="3">
        <f t="shared" si="220"/>
        <v>0</v>
      </c>
      <c r="DE241" s="3">
        <f t="shared" si="220"/>
        <v>0</v>
      </c>
      <c r="DF241" s="3">
        <f t="shared" si="220"/>
        <v>0</v>
      </c>
      <c r="DG241" s="3">
        <f t="shared" ref="DG241:DN241" si="221">DG412</f>
        <v>0</v>
      </c>
      <c r="DH241" s="3">
        <f t="shared" si="221"/>
        <v>0</v>
      </c>
      <c r="DI241" s="3">
        <f t="shared" si="221"/>
        <v>0</v>
      </c>
      <c r="DJ241" s="3">
        <f t="shared" si="221"/>
        <v>0</v>
      </c>
      <c r="DK241" s="3">
        <f t="shared" si="221"/>
        <v>0</v>
      </c>
      <c r="DL241" s="3">
        <f t="shared" si="221"/>
        <v>0</v>
      </c>
      <c r="DM241" s="3">
        <f t="shared" si="221"/>
        <v>0</v>
      </c>
      <c r="DN241" s="3">
        <f t="shared" si="221"/>
        <v>0</v>
      </c>
    </row>
    <row r="243" spans="1:200">
      <c r="A243" s="1">
        <v>5</v>
      </c>
      <c r="B243" s="1">
        <v>1</v>
      </c>
      <c r="C243" s="1"/>
      <c r="D243" s="1">
        <f>ROW(A348)</f>
        <v>348</v>
      </c>
      <c r="E243" s="1"/>
      <c r="F243" s="1" t="s">
        <v>84</v>
      </c>
      <c r="G243" s="1" t="s">
        <v>85</v>
      </c>
      <c r="H243" s="1" t="s">
        <v>3</v>
      </c>
      <c r="I243" s="1">
        <v>0</v>
      </c>
      <c r="J243" s="1"/>
      <c r="K243" s="1">
        <v>0</v>
      </c>
      <c r="L243" s="1"/>
      <c r="M243" s="1"/>
      <c r="N243" s="1"/>
      <c r="O243" s="1"/>
      <c r="P243" s="1"/>
      <c r="Q243" s="1"/>
      <c r="R243" s="1"/>
      <c r="S243" s="1"/>
      <c r="T243" s="1"/>
      <c r="U243" s="1" t="s">
        <v>3</v>
      </c>
      <c r="V243" s="1">
        <v>0</v>
      </c>
      <c r="W243" s="1"/>
      <c r="X243" s="1"/>
      <c r="Y243" s="1"/>
      <c r="Z243" s="1"/>
      <c r="AA243" s="1"/>
      <c r="AB243" s="1" t="s">
        <v>3</v>
      </c>
      <c r="AC243" s="1" t="s">
        <v>3</v>
      </c>
      <c r="AD243" s="1" t="s">
        <v>3</v>
      </c>
      <c r="AE243" s="1" t="s">
        <v>3</v>
      </c>
      <c r="AF243" s="1" t="s">
        <v>3</v>
      </c>
      <c r="AG243" s="1" t="s">
        <v>3</v>
      </c>
      <c r="AH243" s="1"/>
      <c r="AI243" s="1"/>
      <c r="AJ243" s="1"/>
      <c r="AK243" s="1"/>
      <c r="AL243" s="1"/>
      <c r="AM243" s="1"/>
      <c r="AN243" s="1"/>
      <c r="AO243" s="1"/>
      <c r="AP243" s="1" t="s">
        <v>3</v>
      </c>
      <c r="AQ243" s="1" t="s">
        <v>3</v>
      </c>
      <c r="AR243" s="1" t="s">
        <v>3</v>
      </c>
      <c r="AS243" s="1"/>
      <c r="AT243" s="1"/>
      <c r="AU243" s="1"/>
      <c r="AV243" s="1"/>
      <c r="AW243" s="1"/>
      <c r="AX243" s="1"/>
      <c r="AY243" s="1"/>
      <c r="AZ243" s="1" t="s">
        <v>3</v>
      </c>
      <c r="BA243" s="1"/>
      <c r="BB243" s="1" t="s">
        <v>3</v>
      </c>
      <c r="BC243" s="1" t="s">
        <v>3</v>
      </c>
      <c r="BD243" s="1" t="s">
        <v>3</v>
      </c>
      <c r="BE243" s="1" t="s">
        <v>3</v>
      </c>
      <c r="BF243" s="1" t="s">
        <v>3</v>
      </c>
      <c r="BG243" s="1" t="s">
        <v>3</v>
      </c>
      <c r="BH243" s="1" t="s">
        <v>3</v>
      </c>
      <c r="BI243" s="1" t="s">
        <v>3</v>
      </c>
      <c r="BJ243" s="1" t="s">
        <v>3</v>
      </c>
      <c r="BK243" s="1" t="s">
        <v>3</v>
      </c>
      <c r="BL243" s="1" t="s">
        <v>3</v>
      </c>
      <c r="BM243" s="1" t="s">
        <v>3</v>
      </c>
      <c r="BN243" s="1" t="s">
        <v>3</v>
      </c>
      <c r="BO243" s="1" t="s">
        <v>3</v>
      </c>
      <c r="BP243" s="1" t="s">
        <v>3</v>
      </c>
      <c r="BQ243" s="1"/>
      <c r="BR243" s="1"/>
      <c r="BS243" s="1"/>
      <c r="BT243" s="1"/>
      <c r="BU243" s="1"/>
      <c r="BV243" s="1"/>
      <c r="BW243" s="1"/>
      <c r="BX243" s="1">
        <v>0</v>
      </c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>
        <v>0</v>
      </c>
    </row>
    <row r="245" spans="1:200">
      <c r="A245" s="2">
        <v>52</v>
      </c>
      <c r="B245" s="2">
        <f t="shared" ref="B245:G245" si="222">B348</f>
        <v>1</v>
      </c>
      <c r="C245" s="2">
        <f t="shared" si="222"/>
        <v>5</v>
      </c>
      <c r="D245" s="2">
        <f t="shared" si="222"/>
        <v>243</v>
      </c>
      <c r="E245" s="2">
        <f t="shared" si="222"/>
        <v>0</v>
      </c>
      <c r="F245" s="2" t="str">
        <f t="shared" si="222"/>
        <v>Новый подраздел</v>
      </c>
      <c r="G245" s="2" t="str">
        <f t="shared" si="222"/>
        <v>Монтаж системы кондиционирования</v>
      </c>
      <c r="H245" s="2"/>
      <c r="I245" s="2"/>
      <c r="J245" s="2"/>
      <c r="K245" s="2"/>
      <c r="L245" s="2"/>
      <c r="M245" s="2"/>
      <c r="N245" s="2"/>
      <c r="O245" s="2">
        <f t="shared" ref="O245:AT245" si="223">O348</f>
        <v>681401.79</v>
      </c>
      <c r="P245" s="2">
        <f t="shared" si="223"/>
        <v>624273.51</v>
      </c>
      <c r="Q245" s="2">
        <f t="shared" si="223"/>
        <v>32245.85</v>
      </c>
      <c r="R245" s="2">
        <f t="shared" si="223"/>
        <v>3449.52</v>
      </c>
      <c r="S245" s="2">
        <f t="shared" si="223"/>
        <v>24882.43</v>
      </c>
      <c r="T245" s="2">
        <f t="shared" si="223"/>
        <v>0</v>
      </c>
      <c r="U245" s="2">
        <f t="shared" si="223"/>
        <v>2720.4269700000009</v>
      </c>
      <c r="V245" s="2">
        <f t="shared" si="223"/>
        <v>255.74829</v>
      </c>
      <c r="W245" s="2">
        <f t="shared" si="223"/>
        <v>504.59</v>
      </c>
      <c r="X245" s="2">
        <f t="shared" si="223"/>
        <v>29990.43</v>
      </c>
      <c r="Y245" s="2">
        <f t="shared" si="223"/>
        <v>18484.8</v>
      </c>
      <c r="Z245" s="2">
        <f t="shared" si="223"/>
        <v>0</v>
      </c>
      <c r="AA245" s="2">
        <f t="shared" si="223"/>
        <v>0</v>
      </c>
      <c r="AB245" s="2">
        <f t="shared" si="223"/>
        <v>681401.79</v>
      </c>
      <c r="AC245" s="2">
        <f t="shared" si="223"/>
        <v>624273.51</v>
      </c>
      <c r="AD245" s="2">
        <f t="shared" si="223"/>
        <v>32245.85</v>
      </c>
      <c r="AE245" s="2">
        <f t="shared" si="223"/>
        <v>3449.52</v>
      </c>
      <c r="AF245" s="2">
        <f t="shared" si="223"/>
        <v>24882.43</v>
      </c>
      <c r="AG245" s="2">
        <f t="shared" si="223"/>
        <v>0</v>
      </c>
      <c r="AH245" s="2">
        <f t="shared" si="223"/>
        <v>2720.4269700000009</v>
      </c>
      <c r="AI245" s="2">
        <f t="shared" si="223"/>
        <v>255.74829</v>
      </c>
      <c r="AJ245" s="2">
        <f t="shared" si="223"/>
        <v>504.59</v>
      </c>
      <c r="AK245" s="2">
        <f t="shared" si="223"/>
        <v>29990.43</v>
      </c>
      <c r="AL245" s="2">
        <f t="shared" si="223"/>
        <v>18484.8</v>
      </c>
      <c r="AM245" s="2">
        <f t="shared" si="223"/>
        <v>0</v>
      </c>
      <c r="AN245" s="2">
        <f t="shared" si="223"/>
        <v>0</v>
      </c>
      <c r="AO245" s="2">
        <f t="shared" si="223"/>
        <v>0</v>
      </c>
      <c r="AP245" s="2">
        <f t="shared" si="223"/>
        <v>0</v>
      </c>
      <c r="AQ245" s="2">
        <f t="shared" si="223"/>
        <v>0</v>
      </c>
      <c r="AR245" s="2">
        <f t="shared" si="223"/>
        <v>729877.02</v>
      </c>
      <c r="AS245" s="2">
        <f t="shared" si="223"/>
        <v>684894.43</v>
      </c>
      <c r="AT245" s="2">
        <f t="shared" si="223"/>
        <v>44982.59</v>
      </c>
      <c r="AU245" s="2">
        <f t="shared" ref="AU245:BZ245" si="224">AU348</f>
        <v>0</v>
      </c>
      <c r="AV245" s="2">
        <f t="shared" si="224"/>
        <v>0</v>
      </c>
      <c r="AW245" s="2">
        <f t="shared" si="224"/>
        <v>0</v>
      </c>
      <c r="AX245" s="2">
        <f t="shared" si="224"/>
        <v>0</v>
      </c>
      <c r="AY245" s="2">
        <f t="shared" si="224"/>
        <v>0</v>
      </c>
      <c r="AZ245" s="2">
        <f t="shared" si="224"/>
        <v>0</v>
      </c>
      <c r="BA245" s="2">
        <f t="shared" si="224"/>
        <v>0</v>
      </c>
      <c r="BB245" s="2">
        <f t="shared" si="224"/>
        <v>0</v>
      </c>
      <c r="BC245" s="2">
        <f t="shared" si="224"/>
        <v>0</v>
      </c>
      <c r="BD245" s="2">
        <f t="shared" si="224"/>
        <v>0</v>
      </c>
      <c r="BE245" s="2">
        <f t="shared" si="224"/>
        <v>729877.02</v>
      </c>
      <c r="BF245" s="2">
        <f t="shared" si="224"/>
        <v>684894.43</v>
      </c>
      <c r="BG245" s="2">
        <f t="shared" si="224"/>
        <v>44982.59</v>
      </c>
      <c r="BH245" s="2">
        <f t="shared" si="224"/>
        <v>0</v>
      </c>
      <c r="BI245" s="2">
        <f t="shared" si="224"/>
        <v>0</v>
      </c>
      <c r="BJ245" s="2">
        <f t="shared" si="224"/>
        <v>0</v>
      </c>
      <c r="BK245" s="2">
        <f t="shared" si="224"/>
        <v>0</v>
      </c>
      <c r="BL245" s="2">
        <f t="shared" si="224"/>
        <v>0</v>
      </c>
      <c r="BM245" s="2">
        <f t="shared" si="224"/>
        <v>0</v>
      </c>
      <c r="BN245" s="2">
        <f t="shared" si="224"/>
        <v>0</v>
      </c>
      <c r="BO245" s="3">
        <f t="shared" si="224"/>
        <v>0</v>
      </c>
      <c r="BP245" s="3">
        <f t="shared" si="224"/>
        <v>0</v>
      </c>
      <c r="BQ245" s="3">
        <f t="shared" si="224"/>
        <v>0</v>
      </c>
      <c r="BR245" s="3">
        <f t="shared" si="224"/>
        <v>0</v>
      </c>
      <c r="BS245" s="3">
        <f t="shared" si="224"/>
        <v>0</v>
      </c>
      <c r="BT245" s="3">
        <f t="shared" si="224"/>
        <v>0</v>
      </c>
      <c r="BU245" s="3">
        <f t="shared" si="224"/>
        <v>0</v>
      </c>
      <c r="BV245" s="3">
        <f t="shared" si="224"/>
        <v>0</v>
      </c>
      <c r="BW245" s="3">
        <f t="shared" si="224"/>
        <v>0</v>
      </c>
      <c r="BX245" s="3">
        <f t="shared" si="224"/>
        <v>0</v>
      </c>
      <c r="BY245" s="3">
        <f t="shared" si="224"/>
        <v>0</v>
      </c>
      <c r="BZ245" s="3">
        <f t="shared" si="224"/>
        <v>0</v>
      </c>
      <c r="CA245" s="3">
        <f t="shared" ref="CA245:DF245" si="225">CA348</f>
        <v>0</v>
      </c>
      <c r="CB245" s="3">
        <f t="shared" si="225"/>
        <v>0</v>
      </c>
      <c r="CC245" s="3">
        <f t="shared" si="225"/>
        <v>0</v>
      </c>
      <c r="CD245" s="3">
        <f t="shared" si="225"/>
        <v>0</v>
      </c>
      <c r="CE245" s="3">
        <f t="shared" si="225"/>
        <v>0</v>
      </c>
      <c r="CF245" s="3">
        <f t="shared" si="225"/>
        <v>0</v>
      </c>
      <c r="CG245" s="3">
        <f t="shared" si="225"/>
        <v>0</v>
      </c>
      <c r="CH245" s="3">
        <f t="shared" si="225"/>
        <v>0</v>
      </c>
      <c r="CI245" s="3">
        <f t="shared" si="225"/>
        <v>0</v>
      </c>
      <c r="CJ245" s="3">
        <f t="shared" si="225"/>
        <v>0</v>
      </c>
      <c r="CK245" s="3">
        <f t="shared" si="225"/>
        <v>0</v>
      </c>
      <c r="CL245" s="3">
        <f t="shared" si="225"/>
        <v>0</v>
      </c>
      <c r="CM245" s="3">
        <f t="shared" si="225"/>
        <v>0</v>
      </c>
      <c r="CN245" s="3">
        <f t="shared" si="225"/>
        <v>0</v>
      </c>
      <c r="CO245" s="3">
        <f t="shared" si="225"/>
        <v>0</v>
      </c>
      <c r="CP245" s="3">
        <f t="shared" si="225"/>
        <v>0</v>
      </c>
      <c r="CQ245" s="3">
        <f t="shared" si="225"/>
        <v>0</v>
      </c>
      <c r="CR245" s="3">
        <f t="shared" si="225"/>
        <v>0</v>
      </c>
      <c r="CS245" s="3">
        <f t="shared" si="225"/>
        <v>0</v>
      </c>
      <c r="CT245" s="3">
        <f t="shared" si="225"/>
        <v>0</v>
      </c>
      <c r="CU245" s="3">
        <f t="shared" si="225"/>
        <v>0</v>
      </c>
      <c r="CV245" s="3">
        <f t="shared" si="225"/>
        <v>0</v>
      </c>
      <c r="CW245" s="3">
        <f t="shared" si="225"/>
        <v>0</v>
      </c>
      <c r="CX245" s="3">
        <f t="shared" si="225"/>
        <v>0</v>
      </c>
      <c r="CY245" s="3">
        <f t="shared" si="225"/>
        <v>0</v>
      </c>
      <c r="CZ245" s="3">
        <f t="shared" si="225"/>
        <v>0</v>
      </c>
      <c r="DA245" s="3">
        <f t="shared" si="225"/>
        <v>0</v>
      </c>
      <c r="DB245" s="3">
        <f t="shared" si="225"/>
        <v>0</v>
      </c>
      <c r="DC245" s="3">
        <f t="shared" si="225"/>
        <v>0</v>
      </c>
      <c r="DD245" s="3">
        <f t="shared" si="225"/>
        <v>0</v>
      </c>
      <c r="DE245" s="3">
        <f t="shared" si="225"/>
        <v>0</v>
      </c>
      <c r="DF245" s="3">
        <f t="shared" si="225"/>
        <v>0</v>
      </c>
      <c r="DG245" s="3">
        <f t="shared" ref="DG245:DN245" si="226">DG348</f>
        <v>0</v>
      </c>
      <c r="DH245" s="3">
        <f t="shared" si="226"/>
        <v>0</v>
      </c>
      <c r="DI245" s="3">
        <f t="shared" si="226"/>
        <v>0</v>
      </c>
      <c r="DJ245" s="3">
        <f t="shared" si="226"/>
        <v>0</v>
      </c>
      <c r="DK245" s="3">
        <f t="shared" si="226"/>
        <v>0</v>
      </c>
      <c r="DL245" s="3">
        <f t="shared" si="226"/>
        <v>0</v>
      </c>
      <c r="DM245" s="3">
        <f t="shared" si="226"/>
        <v>0</v>
      </c>
      <c r="DN245" s="3">
        <f t="shared" si="226"/>
        <v>0</v>
      </c>
    </row>
    <row r="247" spans="1:200">
      <c r="A247">
        <v>17</v>
      </c>
      <c r="B247">
        <v>1</v>
      </c>
      <c r="C247">
        <f>ROW(SmtRes!A462)</f>
        <v>462</v>
      </c>
      <c r="D247">
        <f>ROW(EtalonRes!A430)</f>
        <v>430</v>
      </c>
      <c r="E247" t="s">
        <v>502</v>
      </c>
      <c r="F247" t="s">
        <v>87</v>
      </c>
      <c r="G247" t="s">
        <v>88</v>
      </c>
      <c r="H247" t="s">
        <v>89</v>
      </c>
      <c r="I247">
        <v>2</v>
      </c>
      <c r="J247">
        <v>0</v>
      </c>
      <c r="O247">
        <f t="shared" ref="O247:O278" si="227">ROUND(CP247,2)</f>
        <v>5333.72</v>
      </c>
      <c r="P247">
        <f t="shared" ref="P247:P278" si="228">ROUND(CQ247*I247,2)</f>
        <v>4878.42</v>
      </c>
      <c r="Q247">
        <f t="shared" ref="Q247:Q278" si="229">ROUND(CR247*I247,2)</f>
        <v>122.88</v>
      </c>
      <c r="R247">
        <f t="shared" ref="R247:R278" si="230">ROUND(CS247*I247,2)</f>
        <v>4.5999999999999996</v>
      </c>
      <c r="S247">
        <f t="shared" ref="S247:S278" si="231">ROUND(CT247*I247,2)</f>
        <v>332.42</v>
      </c>
      <c r="T247">
        <f t="shared" ref="T247:T278" si="232">ROUND(CU247*I247,2)</f>
        <v>0</v>
      </c>
      <c r="U247">
        <f t="shared" ref="U247:U278" si="233">CV247*I247</f>
        <v>37.06</v>
      </c>
      <c r="V247">
        <f t="shared" ref="V247:V278" si="234">CW247*I247</f>
        <v>0.34</v>
      </c>
      <c r="W247">
        <f t="shared" ref="W247:W278" si="235">ROUND(CX247*I247,2)</f>
        <v>0</v>
      </c>
      <c r="X247">
        <f t="shared" ref="X247:X278" si="236">ROUND(CY247,2)</f>
        <v>367.35</v>
      </c>
      <c r="Y247">
        <f t="shared" ref="Y247:Y278" si="237">ROUND(CZ247,2)</f>
        <v>222.43</v>
      </c>
      <c r="AA247">
        <v>22723180</v>
      </c>
      <c r="AB247">
        <f t="shared" ref="AB247:AB278" si="238">ROUND((AC247+AD247+AF247),6)</f>
        <v>2666.86</v>
      </c>
      <c r="AC247">
        <f t="shared" ref="AC247:AC278" si="239">ROUND((ES247),6)</f>
        <v>2439.21</v>
      </c>
      <c r="AD247">
        <f t="shared" ref="AD247:AD278" si="240">ROUND((((ET247)-(EU247))+AE247),6)</f>
        <v>61.44</v>
      </c>
      <c r="AE247">
        <f t="shared" ref="AE247:AE278" si="241">ROUND((EU247),6)</f>
        <v>2.2999999999999998</v>
      </c>
      <c r="AF247">
        <f t="shared" ref="AF247:AF278" si="242">ROUND((EV247),6)</f>
        <v>166.21</v>
      </c>
      <c r="AG247">
        <f t="shared" ref="AG247:AG278" si="243">ROUND((AP247),6)</f>
        <v>0</v>
      </c>
      <c r="AH247">
        <f t="shared" ref="AH247:AH278" si="244">(EW247)</f>
        <v>18.53</v>
      </c>
      <c r="AI247">
        <f t="shared" ref="AI247:AI278" si="245">(EX247)</f>
        <v>0.17</v>
      </c>
      <c r="AJ247">
        <f t="shared" ref="AJ247:AJ278" si="246">ROUND((AS247),6)</f>
        <v>0</v>
      </c>
      <c r="AK247">
        <v>2666.86</v>
      </c>
      <c r="AL247">
        <v>2439.21</v>
      </c>
      <c r="AM247">
        <v>61.44</v>
      </c>
      <c r="AN247">
        <v>2.2999999999999998</v>
      </c>
      <c r="AO247">
        <v>166.21</v>
      </c>
      <c r="AP247">
        <v>0</v>
      </c>
      <c r="AQ247">
        <v>18.53</v>
      </c>
      <c r="AR247">
        <v>0.17</v>
      </c>
      <c r="AS247">
        <v>0</v>
      </c>
      <c r="AT247">
        <v>109</v>
      </c>
      <c r="AU247">
        <v>66</v>
      </c>
      <c r="AV247">
        <v>1</v>
      </c>
      <c r="AW247">
        <v>1</v>
      </c>
      <c r="AZ247">
        <v>1</v>
      </c>
      <c r="BA247">
        <v>1</v>
      </c>
      <c r="BB247">
        <v>1</v>
      </c>
      <c r="BC247">
        <v>1</v>
      </c>
      <c r="BD247" t="s">
        <v>3</v>
      </c>
      <c r="BE247" t="s">
        <v>3</v>
      </c>
      <c r="BF247" t="s">
        <v>3</v>
      </c>
      <c r="BG247" t="s">
        <v>3</v>
      </c>
      <c r="BH247">
        <v>0</v>
      </c>
      <c r="BI247">
        <v>1</v>
      </c>
      <c r="BJ247" t="s">
        <v>90</v>
      </c>
      <c r="BM247">
        <v>18001</v>
      </c>
      <c r="BN247">
        <v>0</v>
      </c>
      <c r="BO247" t="s">
        <v>3</v>
      </c>
      <c r="BP247">
        <v>0</v>
      </c>
      <c r="BQ247">
        <v>2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ref="CP247:CP278" si="247">(P247+Q247+S247)</f>
        <v>5333.72</v>
      </c>
      <c r="CQ247">
        <f t="shared" ref="CQ247:CQ278" si="248">(AC247)*BC247</f>
        <v>2439.21</v>
      </c>
      <c r="CR247">
        <f t="shared" ref="CR247:CR278" si="249">(AD247)*BB247</f>
        <v>61.44</v>
      </c>
      <c r="CS247">
        <f t="shared" ref="CS247:CS278" si="250">(AE247)*BS247</f>
        <v>2.2999999999999998</v>
      </c>
      <c r="CT247">
        <f t="shared" ref="CT247:CT278" si="251">(AF247)*BA247</f>
        <v>166.21</v>
      </c>
      <c r="CU247">
        <f t="shared" ref="CU247:CU278" si="252">AG247</f>
        <v>0</v>
      </c>
      <c r="CV247">
        <f t="shared" ref="CV247:CV278" si="253">AH247</f>
        <v>18.53</v>
      </c>
      <c r="CW247">
        <f t="shared" ref="CW247:CW278" si="254">AI247</f>
        <v>0.17</v>
      </c>
      <c r="CX247">
        <f t="shared" ref="CX247:CX278" si="255">AJ247</f>
        <v>0</v>
      </c>
      <c r="CY247">
        <f>(((S247+R247)*AT247)/100)</f>
        <v>367.35180000000008</v>
      </c>
      <c r="CZ247">
        <f>(((S247+R247)*AU247)/100)</f>
        <v>222.43320000000003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1013</v>
      </c>
      <c r="DV247" t="s">
        <v>89</v>
      </c>
      <c r="DW247" t="s">
        <v>89</v>
      </c>
      <c r="DX247">
        <v>1</v>
      </c>
      <c r="EE247">
        <v>20678685</v>
      </c>
      <c r="EF247">
        <v>2</v>
      </c>
      <c r="EG247" t="s">
        <v>20</v>
      </c>
      <c r="EH247">
        <v>0</v>
      </c>
      <c r="EI247" t="s">
        <v>3</v>
      </c>
      <c r="EJ247">
        <v>1</v>
      </c>
      <c r="EK247">
        <v>18001</v>
      </c>
      <c r="EL247" t="s">
        <v>91</v>
      </c>
      <c r="EM247" t="s">
        <v>92</v>
      </c>
      <c r="EO247" t="s">
        <v>3</v>
      </c>
      <c r="EQ247">
        <v>0</v>
      </c>
      <c r="ER247">
        <v>2666.86</v>
      </c>
      <c r="ES247">
        <v>2439.21</v>
      </c>
      <c r="ET247">
        <v>61.44</v>
      </c>
      <c r="EU247">
        <v>2.2999999999999998</v>
      </c>
      <c r="EV247">
        <v>166.21</v>
      </c>
      <c r="EW247">
        <v>18.53</v>
      </c>
      <c r="EX247">
        <v>0.17</v>
      </c>
      <c r="EY247">
        <v>0</v>
      </c>
      <c r="EZ247">
        <v>0</v>
      </c>
      <c r="FQ247">
        <v>0</v>
      </c>
      <c r="FR247">
        <f t="shared" ref="FR247:FR278" si="256">ROUND(IF(AND(BH247=3,BI247=3),P247,0),2)</f>
        <v>0</v>
      </c>
      <c r="FS247">
        <v>0</v>
      </c>
      <c r="FV247" t="s">
        <v>23</v>
      </c>
      <c r="FW247" t="s">
        <v>24</v>
      </c>
      <c r="FX247">
        <v>128</v>
      </c>
      <c r="FY247">
        <v>83</v>
      </c>
      <c r="GA247" t="s">
        <v>3</v>
      </c>
      <c r="GG247">
        <v>2</v>
      </c>
      <c r="GH247">
        <v>1</v>
      </c>
      <c r="GI247">
        <v>-2</v>
      </c>
      <c r="GJ247">
        <v>0</v>
      </c>
      <c r="GK247">
        <f>ROUND(R247*(R12)/100,2)</f>
        <v>0</v>
      </c>
      <c r="GL247">
        <f t="shared" ref="GL247:GL278" si="257">ROUND(IF(AND(BH247=3,BI247=3,FS247&lt;&gt;0),P247,0),2)</f>
        <v>0</v>
      </c>
      <c r="GM247">
        <f t="shared" ref="GM247:GM278" si="258">O247+X247+Y247</f>
        <v>5923.5000000000009</v>
      </c>
      <c r="GN247">
        <f t="shared" ref="GN247:GN278" si="259">ROUND(IF(OR(BI247=0,BI247=1),O247+X247+Y247,0),2)</f>
        <v>5923.5</v>
      </c>
      <c r="GO247">
        <f t="shared" ref="GO247:GO278" si="260">ROUND(IF(BI247=2,O247+X247+Y247,0),2)</f>
        <v>0</v>
      </c>
      <c r="GP247">
        <f t="shared" ref="GP247:GP278" si="261">ROUND(IF(BI247=4,O247+X247+Y247,0),2)</f>
        <v>0</v>
      </c>
      <c r="GR247">
        <v>0</v>
      </c>
    </row>
    <row r="248" spans="1:200">
      <c r="A248">
        <v>17</v>
      </c>
      <c r="B248">
        <v>1</v>
      </c>
      <c r="E248" t="s">
        <v>503</v>
      </c>
      <c r="F248" t="s">
        <v>26</v>
      </c>
      <c r="G248" t="s">
        <v>94</v>
      </c>
      <c r="H248" t="s">
        <v>28</v>
      </c>
      <c r="I248">
        <v>1</v>
      </c>
      <c r="J248">
        <v>0</v>
      </c>
      <c r="O248">
        <f t="shared" si="227"/>
        <v>824.14</v>
      </c>
      <c r="P248">
        <f t="shared" si="228"/>
        <v>824.14</v>
      </c>
      <c r="Q248">
        <f t="shared" si="229"/>
        <v>0</v>
      </c>
      <c r="R248">
        <f t="shared" si="230"/>
        <v>0</v>
      </c>
      <c r="S248">
        <f t="shared" si="231"/>
        <v>0</v>
      </c>
      <c r="T248">
        <f t="shared" si="232"/>
        <v>0</v>
      </c>
      <c r="U248">
        <f t="shared" si="233"/>
        <v>0</v>
      </c>
      <c r="V248">
        <f t="shared" si="234"/>
        <v>0</v>
      </c>
      <c r="W248">
        <f t="shared" si="235"/>
        <v>0</v>
      </c>
      <c r="X248">
        <f t="shared" si="236"/>
        <v>0</v>
      </c>
      <c r="Y248">
        <f t="shared" si="237"/>
        <v>0</v>
      </c>
      <c r="AA248">
        <v>22723180</v>
      </c>
      <c r="AB248">
        <f t="shared" si="238"/>
        <v>824.14</v>
      </c>
      <c r="AC248">
        <f t="shared" si="239"/>
        <v>824.14</v>
      </c>
      <c r="AD248">
        <f t="shared" si="240"/>
        <v>0</v>
      </c>
      <c r="AE248">
        <f t="shared" si="241"/>
        <v>0</v>
      </c>
      <c r="AF248">
        <f t="shared" si="242"/>
        <v>0</v>
      </c>
      <c r="AG248">
        <f t="shared" si="243"/>
        <v>0</v>
      </c>
      <c r="AH248">
        <f t="shared" si="244"/>
        <v>0</v>
      </c>
      <c r="AI248">
        <f t="shared" si="245"/>
        <v>0</v>
      </c>
      <c r="AJ248">
        <f t="shared" si="246"/>
        <v>0</v>
      </c>
      <c r="AK248">
        <v>824.14</v>
      </c>
      <c r="AL248">
        <v>824.14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1</v>
      </c>
      <c r="AW248">
        <v>1</v>
      </c>
      <c r="AZ248">
        <v>1</v>
      </c>
      <c r="BA248">
        <v>1</v>
      </c>
      <c r="BB248">
        <v>1</v>
      </c>
      <c r="BC248">
        <v>1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3</v>
      </c>
      <c r="BM248">
        <v>800001</v>
      </c>
      <c r="BN248">
        <v>0</v>
      </c>
      <c r="BO248" t="s">
        <v>3</v>
      </c>
      <c r="BP248">
        <v>0</v>
      </c>
      <c r="BQ248">
        <v>18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0</v>
      </c>
      <c r="CA248">
        <v>0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47"/>
        <v>824.14</v>
      </c>
      <c r="CQ248">
        <f t="shared" si="248"/>
        <v>824.14</v>
      </c>
      <c r="CR248">
        <f t="shared" si="249"/>
        <v>0</v>
      </c>
      <c r="CS248">
        <f t="shared" si="250"/>
        <v>0</v>
      </c>
      <c r="CT248">
        <f t="shared" si="251"/>
        <v>0</v>
      </c>
      <c r="CU248">
        <f t="shared" si="252"/>
        <v>0</v>
      </c>
      <c r="CV248">
        <f t="shared" si="253"/>
        <v>0</v>
      </c>
      <c r="CW248">
        <f t="shared" si="254"/>
        <v>0</v>
      </c>
      <c r="CX248">
        <f t="shared" si="255"/>
        <v>0</v>
      </c>
      <c r="CY248">
        <f>0</f>
        <v>0</v>
      </c>
      <c r="CZ248">
        <f>0</f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1010</v>
      </c>
      <c r="DV248" t="s">
        <v>28</v>
      </c>
      <c r="DW248" t="s">
        <v>28</v>
      </c>
      <c r="DX248">
        <v>1</v>
      </c>
      <c r="EE248">
        <v>20678521</v>
      </c>
      <c r="EF248">
        <v>18</v>
      </c>
      <c r="EG248" t="s">
        <v>95</v>
      </c>
      <c r="EH248">
        <v>0</v>
      </c>
      <c r="EI248" t="s">
        <v>3</v>
      </c>
      <c r="EJ248">
        <v>1</v>
      </c>
      <c r="EK248">
        <v>800001</v>
      </c>
      <c r="EL248" t="s">
        <v>96</v>
      </c>
      <c r="EM248" t="s">
        <v>97</v>
      </c>
      <c r="EO248" t="s">
        <v>3</v>
      </c>
      <c r="EQ248">
        <v>0</v>
      </c>
      <c r="ER248">
        <v>0</v>
      </c>
      <c r="ES248">
        <v>824.14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Q248">
        <v>0</v>
      </c>
      <c r="FR248">
        <f t="shared" si="256"/>
        <v>0</v>
      </c>
      <c r="FS248">
        <v>0</v>
      </c>
      <c r="FX248">
        <v>0</v>
      </c>
      <c r="FY248">
        <v>0</v>
      </c>
      <c r="GA248" t="s">
        <v>29</v>
      </c>
      <c r="GG248">
        <v>2</v>
      </c>
      <c r="GH248">
        <v>0</v>
      </c>
      <c r="GI248">
        <v>-2</v>
      </c>
      <c r="GJ248">
        <v>0</v>
      </c>
      <c r="GK248">
        <f>ROUND(R248*(R12)/100,2)</f>
        <v>0</v>
      </c>
      <c r="GL248">
        <f t="shared" si="257"/>
        <v>0</v>
      </c>
      <c r="GM248">
        <f t="shared" si="258"/>
        <v>824.14</v>
      </c>
      <c r="GN248">
        <f t="shared" si="259"/>
        <v>824.14</v>
      </c>
      <c r="GO248">
        <f t="shared" si="260"/>
        <v>0</v>
      </c>
      <c r="GP248">
        <f t="shared" si="261"/>
        <v>0</v>
      </c>
      <c r="GR248">
        <v>0</v>
      </c>
    </row>
    <row r="249" spans="1:200">
      <c r="A249">
        <v>17</v>
      </c>
      <c r="B249">
        <v>1</v>
      </c>
      <c r="E249" t="s">
        <v>504</v>
      </c>
      <c r="F249" t="s">
        <v>26</v>
      </c>
      <c r="G249" t="s">
        <v>99</v>
      </c>
      <c r="H249" t="s">
        <v>28</v>
      </c>
      <c r="I249">
        <v>1</v>
      </c>
      <c r="J249">
        <v>0</v>
      </c>
      <c r="O249">
        <f t="shared" si="227"/>
        <v>3944.83</v>
      </c>
      <c r="P249">
        <f t="shared" si="228"/>
        <v>3944.83</v>
      </c>
      <c r="Q249">
        <f t="shared" si="229"/>
        <v>0</v>
      </c>
      <c r="R249">
        <f t="shared" si="230"/>
        <v>0</v>
      </c>
      <c r="S249">
        <f t="shared" si="231"/>
        <v>0</v>
      </c>
      <c r="T249">
        <f t="shared" si="232"/>
        <v>0</v>
      </c>
      <c r="U249">
        <f t="shared" si="233"/>
        <v>0</v>
      </c>
      <c r="V249">
        <f t="shared" si="234"/>
        <v>0</v>
      </c>
      <c r="W249">
        <f t="shared" si="235"/>
        <v>0</v>
      </c>
      <c r="X249">
        <f t="shared" si="236"/>
        <v>0</v>
      </c>
      <c r="Y249">
        <f t="shared" si="237"/>
        <v>0</v>
      </c>
      <c r="AA249">
        <v>22723180</v>
      </c>
      <c r="AB249">
        <f t="shared" si="238"/>
        <v>3944.83</v>
      </c>
      <c r="AC249">
        <f t="shared" si="239"/>
        <v>3944.83</v>
      </c>
      <c r="AD249">
        <f t="shared" si="240"/>
        <v>0</v>
      </c>
      <c r="AE249">
        <f t="shared" si="241"/>
        <v>0</v>
      </c>
      <c r="AF249">
        <f t="shared" si="242"/>
        <v>0</v>
      </c>
      <c r="AG249">
        <f t="shared" si="243"/>
        <v>0</v>
      </c>
      <c r="AH249">
        <f t="shared" si="244"/>
        <v>0</v>
      </c>
      <c r="AI249">
        <f t="shared" si="245"/>
        <v>0</v>
      </c>
      <c r="AJ249">
        <f t="shared" si="246"/>
        <v>0</v>
      </c>
      <c r="AK249">
        <v>3944.83</v>
      </c>
      <c r="AL249">
        <v>3944.83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1</v>
      </c>
      <c r="AW249">
        <v>1</v>
      </c>
      <c r="AZ249">
        <v>1</v>
      </c>
      <c r="BA249">
        <v>1</v>
      </c>
      <c r="BB249">
        <v>1</v>
      </c>
      <c r="BC249">
        <v>1</v>
      </c>
      <c r="BD249" t="s">
        <v>3</v>
      </c>
      <c r="BE249" t="s">
        <v>3</v>
      </c>
      <c r="BF249" t="s">
        <v>3</v>
      </c>
      <c r="BG249" t="s">
        <v>3</v>
      </c>
      <c r="BH249">
        <v>3</v>
      </c>
      <c r="BI249">
        <v>1</v>
      </c>
      <c r="BJ249" t="s">
        <v>3</v>
      </c>
      <c r="BM249">
        <v>800001</v>
      </c>
      <c r="BN249">
        <v>0</v>
      </c>
      <c r="BO249" t="s">
        <v>3</v>
      </c>
      <c r="BP249">
        <v>0</v>
      </c>
      <c r="BQ249">
        <v>18</v>
      </c>
      <c r="BS249">
        <v>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0</v>
      </c>
      <c r="CA249">
        <v>0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47"/>
        <v>3944.83</v>
      </c>
      <c r="CQ249">
        <f t="shared" si="248"/>
        <v>3944.83</v>
      </c>
      <c r="CR249">
        <f t="shared" si="249"/>
        <v>0</v>
      </c>
      <c r="CS249">
        <f t="shared" si="250"/>
        <v>0</v>
      </c>
      <c r="CT249">
        <f t="shared" si="251"/>
        <v>0</v>
      </c>
      <c r="CU249">
        <f t="shared" si="252"/>
        <v>0</v>
      </c>
      <c r="CV249">
        <f t="shared" si="253"/>
        <v>0</v>
      </c>
      <c r="CW249">
        <f t="shared" si="254"/>
        <v>0</v>
      </c>
      <c r="CX249">
        <f t="shared" si="255"/>
        <v>0</v>
      </c>
      <c r="CY249">
        <f>0</f>
        <v>0</v>
      </c>
      <c r="CZ249">
        <f>0</f>
        <v>0</v>
      </c>
      <c r="DC249" t="s">
        <v>3</v>
      </c>
      <c r="DD249" t="s">
        <v>3</v>
      </c>
      <c r="DE249" t="s">
        <v>3</v>
      </c>
      <c r="DF249" t="s">
        <v>3</v>
      </c>
      <c r="DG249" t="s">
        <v>3</v>
      </c>
      <c r="DH249" t="s">
        <v>3</v>
      </c>
      <c r="DI249" t="s">
        <v>3</v>
      </c>
      <c r="DJ249" t="s">
        <v>3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1010</v>
      </c>
      <c r="DV249" t="s">
        <v>28</v>
      </c>
      <c r="DW249" t="s">
        <v>28</v>
      </c>
      <c r="DX249">
        <v>1</v>
      </c>
      <c r="EE249">
        <v>20678521</v>
      </c>
      <c r="EF249">
        <v>18</v>
      </c>
      <c r="EG249" t="s">
        <v>95</v>
      </c>
      <c r="EH249">
        <v>0</v>
      </c>
      <c r="EI249" t="s">
        <v>3</v>
      </c>
      <c r="EJ249">
        <v>1</v>
      </c>
      <c r="EK249">
        <v>800001</v>
      </c>
      <c r="EL249" t="s">
        <v>96</v>
      </c>
      <c r="EM249" t="s">
        <v>97</v>
      </c>
      <c r="EO249" t="s">
        <v>3</v>
      </c>
      <c r="EQ249">
        <v>0</v>
      </c>
      <c r="ER249">
        <v>0</v>
      </c>
      <c r="ES249">
        <v>3944.83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Q249">
        <v>0</v>
      </c>
      <c r="FR249">
        <f t="shared" si="256"/>
        <v>0</v>
      </c>
      <c r="FS249">
        <v>0</v>
      </c>
      <c r="FX249">
        <v>0</v>
      </c>
      <c r="FY249">
        <v>0</v>
      </c>
      <c r="GA249" t="s">
        <v>29</v>
      </c>
      <c r="GG249">
        <v>2</v>
      </c>
      <c r="GH249">
        <v>0</v>
      </c>
      <c r="GI249">
        <v>-2</v>
      </c>
      <c r="GJ249">
        <v>0</v>
      </c>
      <c r="GK249">
        <f>ROUND(R249*(R12)/100,2)</f>
        <v>0</v>
      </c>
      <c r="GL249">
        <f t="shared" si="257"/>
        <v>0</v>
      </c>
      <c r="GM249">
        <f t="shared" si="258"/>
        <v>3944.83</v>
      </c>
      <c r="GN249">
        <f t="shared" si="259"/>
        <v>3944.83</v>
      </c>
      <c r="GO249">
        <f t="shared" si="260"/>
        <v>0</v>
      </c>
      <c r="GP249">
        <f t="shared" si="261"/>
        <v>0</v>
      </c>
      <c r="GR249">
        <v>0</v>
      </c>
    </row>
    <row r="250" spans="1:200">
      <c r="A250">
        <v>17</v>
      </c>
      <c r="B250">
        <v>1</v>
      </c>
      <c r="C250">
        <f>ROW(SmtRes!A467)</f>
        <v>467</v>
      </c>
      <c r="D250">
        <f>ROW(EtalonRes!A435)</f>
        <v>435</v>
      </c>
      <c r="E250" t="s">
        <v>505</v>
      </c>
      <c r="F250" t="s">
        <v>101</v>
      </c>
      <c r="G250" t="s">
        <v>102</v>
      </c>
      <c r="H250" t="s">
        <v>103</v>
      </c>
      <c r="I250">
        <v>2</v>
      </c>
      <c r="J250">
        <v>0</v>
      </c>
      <c r="O250">
        <f t="shared" si="227"/>
        <v>1650.44</v>
      </c>
      <c r="P250">
        <f t="shared" si="228"/>
        <v>1610.98</v>
      </c>
      <c r="Q250">
        <f t="shared" si="229"/>
        <v>13.94</v>
      </c>
      <c r="R250">
        <f t="shared" si="230"/>
        <v>0.28000000000000003</v>
      </c>
      <c r="S250">
        <f t="shared" si="231"/>
        <v>25.52</v>
      </c>
      <c r="T250">
        <f t="shared" si="232"/>
        <v>0</v>
      </c>
      <c r="U250">
        <f t="shared" si="233"/>
        <v>2.92</v>
      </c>
      <c r="V250">
        <f t="shared" si="234"/>
        <v>0.02</v>
      </c>
      <c r="W250">
        <f t="shared" si="235"/>
        <v>0</v>
      </c>
      <c r="X250">
        <f t="shared" si="236"/>
        <v>28.12</v>
      </c>
      <c r="Y250">
        <f t="shared" si="237"/>
        <v>17.03</v>
      </c>
      <c r="AA250">
        <v>22723180</v>
      </c>
      <c r="AB250">
        <f t="shared" si="238"/>
        <v>825.22</v>
      </c>
      <c r="AC250">
        <f t="shared" si="239"/>
        <v>805.49</v>
      </c>
      <c r="AD250">
        <f t="shared" si="240"/>
        <v>6.97</v>
      </c>
      <c r="AE250">
        <f t="shared" si="241"/>
        <v>0.14000000000000001</v>
      </c>
      <c r="AF250">
        <f t="shared" si="242"/>
        <v>12.76</v>
      </c>
      <c r="AG250">
        <f t="shared" si="243"/>
        <v>0</v>
      </c>
      <c r="AH250">
        <f t="shared" si="244"/>
        <v>1.46</v>
      </c>
      <c r="AI250">
        <f t="shared" si="245"/>
        <v>0.01</v>
      </c>
      <c r="AJ250">
        <f t="shared" si="246"/>
        <v>0</v>
      </c>
      <c r="AK250">
        <v>825.22</v>
      </c>
      <c r="AL250">
        <v>805.49</v>
      </c>
      <c r="AM250">
        <v>6.97</v>
      </c>
      <c r="AN250">
        <v>0.14000000000000001</v>
      </c>
      <c r="AO250">
        <v>12.76</v>
      </c>
      <c r="AP250">
        <v>0</v>
      </c>
      <c r="AQ250">
        <v>1.46</v>
      </c>
      <c r="AR250">
        <v>0.01</v>
      </c>
      <c r="AS250">
        <v>0</v>
      </c>
      <c r="AT250">
        <v>109</v>
      </c>
      <c r="AU250">
        <v>66</v>
      </c>
      <c r="AV250">
        <v>1</v>
      </c>
      <c r="AW250">
        <v>1</v>
      </c>
      <c r="AZ250">
        <v>1</v>
      </c>
      <c r="BA250">
        <v>1</v>
      </c>
      <c r="BB250">
        <v>1</v>
      </c>
      <c r="BC250">
        <v>1</v>
      </c>
      <c r="BD250" t="s">
        <v>3</v>
      </c>
      <c r="BE250" t="s">
        <v>3</v>
      </c>
      <c r="BF250" t="s">
        <v>3</v>
      </c>
      <c r="BG250" t="s">
        <v>3</v>
      </c>
      <c r="BH250">
        <v>0</v>
      </c>
      <c r="BI250">
        <v>1</v>
      </c>
      <c r="BJ250" t="s">
        <v>104</v>
      </c>
      <c r="BM250">
        <v>18001</v>
      </c>
      <c r="BN250">
        <v>0</v>
      </c>
      <c r="BO250" t="s">
        <v>3</v>
      </c>
      <c r="BP250">
        <v>0</v>
      </c>
      <c r="BQ250">
        <v>2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128</v>
      </c>
      <c r="CA250">
        <v>83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247"/>
        <v>1650.44</v>
      </c>
      <c r="CQ250">
        <f t="shared" si="248"/>
        <v>805.49</v>
      </c>
      <c r="CR250">
        <f t="shared" si="249"/>
        <v>6.97</v>
      </c>
      <c r="CS250">
        <f t="shared" si="250"/>
        <v>0.14000000000000001</v>
      </c>
      <c r="CT250">
        <f t="shared" si="251"/>
        <v>12.76</v>
      </c>
      <c r="CU250">
        <f t="shared" si="252"/>
        <v>0</v>
      </c>
      <c r="CV250">
        <f t="shared" si="253"/>
        <v>1.46</v>
      </c>
      <c r="CW250">
        <f t="shared" si="254"/>
        <v>0.01</v>
      </c>
      <c r="CX250">
        <f t="shared" si="255"/>
        <v>0</v>
      </c>
      <c r="CY250">
        <f t="shared" ref="CY250:CY281" si="262">(((S250+R250)*AT250)/100)</f>
        <v>28.122000000000003</v>
      </c>
      <c r="CZ250">
        <f t="shared" ref="CZ250:CZ281" si="263">(((S250+R250)*AU250)/100)</f>
        <v>17.027999999999999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1013</v>
      </c>
      <c r="DV250" t="s">
        <v>103</v>
      </c>
      <c r="DW250" t="s">
        <v>103</v>
      </c>
      <c r="DX250">
        <v>1</v>
      </c>
      <c r="EE250">
        <v>20678685</v>
      </c>
      <c r="EF250">
        <v>2</v>
      </c>
      <c r="EG250" t="s">
        <v>20</v>
      </c>
      <c r="EH250">
        <v>0</v>
      </c>
      <c r="EI250" t="s">
        <v>3</v>
      </c>
      <c r="EJ250">
        <v>1</v>
      </c>
      <c r="EK250">
        <v>18001</v>
      </c>
      <c r="EL250" t="s">
        <v>91</v>
      </c>
      <c r="EM250" t="s">
        <v>92</v>
      </c>
      <c r="EO250" t="s">
        <v>3</v>
      </c>
      <c r="EQ250">
        <v>0</v>
      </c>
      <c r="ER250">
        <v>825.22</v>
      </c>
      <c r="ES250">
        <v>805.49</v>
      </c>
      <c r="ET250">
        <v>6.97</v>
      </c>
      <c r="EU250">
        <v>0.14000000000000001</v>
      </c>
      <c r="EV250">
        <v>12.76</v>
      </c>
      <c r="EW250">
        <v>1.46</v>
      </c>
      <c r="EX250">
        <v>0.01</v>
      </c>
      <c r="EY250">
        <v>0</v>
      </c>
      <c r="EZ250">
        <v>0</v>
      </c>
      <c r="FQ250">
        <v>0</v>
      </c>
      <c r="FR250">
        <f t="shared" si="256"/>
        <v>0</v>
      </c>
      <c r="FS250">
        <v>0</v>
      </c>
      <c r="FV250" t="s">
        <v>23</v>
      </c>
      <c r="FW250" t="s">
        <v>24</v>
      </c>
      <c r="FX250">
        <v>128</v>
      </c>
      <c r="FY250">
        <v>83</v>
      </c>
      <c r="GA250" t="s">
        <v>3</v>
      </c>
      <c r="GG250">
        <v>2</v>
      </c>
      <c r="GH250">
        <v>1</v>
      </c>
      <c r="GI250">
        <v>-2</v>
      </c>
      <c r="GJ250">
        <v>0</v>
      </c>
      <c r="GK250">
        <f>ROUND(R250*(R12)/100,2)</f>
        <v>0</v>
      </c>
      <c r="GL250">
        <f t="shared" si="257"/>
        <v>0</v>
      </c>
      <c r="GM250">
        <f t="shared" si="258"/>
        <v>1695.59</v>
      </c>
      <c r="GN250">
        <f t="shared" si="259"/>
        <v>1695.59</v>
      </c>
      <c r="GO250">
        <f t="shared" si="260"/>
        <v>0</v>
      </c>
      <c r="GP250">
        <f t="shared" si="261"/>
        <v>0</v>
      </c>
      <c r="GR250">
        <v>0</v>
      </c>
    </row>
    <row r="251" spans="1:200">
      <c r="A251">
        <v>17</v>
      </c>
      <c r="B251">
        <v>1</v>
      </c>
      <c r="C251">
        <f>ROW(SmtRes!A490)</f>
        <v>490</v>
      </c>
      <c r="D251">
        <f>ROW(EtalonRes!A456)</f>
        <v>456</v>
      </c>
      <c r="E251" t="s">
        <v>506</v>
      </c>
      <c r="F251" t="s">
        <v>106</v>
      </c>
      <c r="G251" t="s">
        <v>107</v>
      </c>
      <c r="H251" t="s">
        <v>108</v>
      </c>
      <c r="I251">
        <v>4.1000000000000002E-2</v>
      </c>
      <c r="J251">
        <v>0</v>
      </c>
      <c r="O251">
        <f t="shared" si="227"/>
        <v>1365.8</v>
      </c>
      <c r="P251">
        <f t="shared" si="228"/>
        <v>365.92</v>
      </c>
      <c r="Q251">
        <f t="shared" si="229"/>
        <v>825.15</v>
      </c>
      <c r="R251">
        <f t="shared" si="230"/>
        <v>100.63</v>
      </c>
      <c r="S251">
        <f t="shared" si="231"/>
        <v>174.73</v>
      </c>
      <c r="T251">
        <f t="shared" si="232"/>
        <v>0</v>
      </c>
      <c r="U251">
        <f t="shared" si="233"/>
        <v>18.163</v>
      </c>
      <c r="V251">
        <f t="shared" si="234"/>
        <v>9.0577199999999998</v>
      </c>
      <c r="W251">
        <f t="shared" si="235"/>
        <v>0</v>
      </c>
      <c r="X251">
        <f t="shared" si="236"/>
        <v>187.24</v>
      </c>
      <c r="Y251">
        <f t="shared" si="237"/>
        <v>132.16999999999999</v>
      </c>
      <c r="AA251">
        <v>22723180</v>
      </c>
      <c r="AB251">
        <f t="shared" si="238"/>
        <v>33312.089999999997</v>
      </c>
      <c r="AC251">
        <f t="shared" si="239"/>
        <v>8924.8799999999992</v>
      </c>
      <c r="AD251">
        <f t="shared" si="240"/>
        <v>20125.55</v>
      </c>
      <c r="AE251">
        <f t="shared" si="241"/>
        <v>2454.42</v>
      </c>
      <c r="AF251">
        <f t="shared" si="242"/>
        <v>4261.66</v>
      </c>
      <c r="AG251">
        <f t="shared" si="243"/>
        <v>0</v>
      </c>
      <c r="AH251">
        <f t="shared" si="244"/>
        <v>443</v>
      </c>
      <c r="AI251">
        <f t="shared" si="245"/>
        <v>220.92</v>
      </c>
      <c r="AJ251">
        <f t="shared" si="246"/>
        <v>0</v>
      </c>
      <c r="AK251">
        <v>33312.089999999997</v>
      </c>
      <c r="AL251">
        <v>8924.8799999999992</v>
      </c>
      <c r="AM251">
        <v>20125.55</v>
      </c>
      <c r="AN251">
        <v>2454.42</v>
      </c>
      <c r="AO251">
        <v>4261.66</v>
      </c>
      <c r="AP251">
        <v>0</v>
      </c>
      <c r="AQ251">
        <v>443</v>
      </c>
      <c r="AR251">
        <v>220.92</v>
      </c>
      <c r="AS251">
        <v>0</v>
      </c>
      <c r="AT251">
        <v>68</v>
      </c>
      <c r="AU251">
        <v>48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1</v>
      </c>
      <c r="BD251" t="s">
        <v>3</v>
      </c>
      <c r="BE251" t="s">
        <v>3</v>
      </c>
      <c r="BF251" t="s">
        <v>3</v>
      </c>
      <c r="BG251" t="s">
        <v>3</v>
      </c>
      <c r="BH251">
        <v>0</v>
      </c>
      <c r="BI251">
        <v>2</v>
      </c>
      <c r="BJ251" t="s">
        <v>109</v>
      </c>
      <c r="BM251">
        <v>112001</v>
      </c>
      <c r="BN251">
        <v>0</v>
      </c>
      <c r="BO251" t="s">
        <v>3</v>
      </c>
      <c r="BP251">
        <v>0</v>
      </c>
      <c r="BQ251">
        <v>3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80</v>
      </c>
      <c r="CA251">
        <v>60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47"/>
        <v>1365.8</v>
      </c>
      <c r="CQ251">
        <f t="shared" si="248"/>
        <v>8924.8799999999992</v>
      </c>
      <c r="CR251">
        <f t="shared" si="249"/>
        <v>20125.55</v>
      </c>
      <c r="CS251">
        <f t="shared" si="250"/>
        <v>2454.42</v>
      </c>
      <c r="CT251">
        <f t="shared" si="251"/>
        <v>4261.66</v>
      </c>
      <c r="CU251">
        <f t="shared" si="252"/>
        <v>0</v>
      </c>
      <c r="CV251">
        <f t="shared" si="253"/>
        <v>443</v>
      </c>
      <c r="CW251">
        <f t="shared" si="254"/>
        <v>220.92</v>
      </c>
      <c r="CX251">
        <f t="shared" si="255"/>
        <v>0</v>
      </c>
      <c r="CY251">
        <f t="shared" si="262"/>
        <v>187.2448</v>
      </c>
      <c r="CZ251">
        <f t="shared" si="263"/>
        <v>132.1728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1013</v>
      </c>
      <c r="DV251" t="s">
        <v>108</v>
      </c>
      <c r="DW251" t="s">
        <v>110</v>
      </c>
      <c r="DX251">
        <v>1</v>
      </c>
      <c r="EE251">
        <v>20678545</v>
      </c>
      <c r="EF251">
        <v>3</v>
      </c>
      <c r="EG251" t="s">
        <v>111</v>
      </c>
      <c r="EH251">
        <v>0</v>
      </c>
      <c r="EI251" t="s">
        <v>3</v>
      </c>
      <c r="EJ251">
        <v>2</v>
      </c>
      <c r="EK251">
        <v>112001</v>
      </c>
      <c r="EL251" t="s">
        <v>112</v>
      </c>
      <c r="EM251" t="s">
        <v>113</v>
      </c>
      <c r="EO251" t="s">
        <v>3</v>
      </c>
      <c r="EQ251">
        <v>0</v>
      </c>
      <c r="ER251">
        <v>33312.089999999997</v>
      </c>
      <c r="ES251">
        <v>8924.8799999999992</v>
      </c>
      <c r="ET251">
        <v>20125.55</v>
      </c>
      <c r="EU251">
        <v>2454.42</v>
      </c>
      <c r="EV251">
        <v>4261.66</v>
      </c>
      <c r="EW251">
        <v>443</v>
      </c>
      <c r="EX251">
        <v>220.92</v>
      </c>
      <c r="EY251">
        <v>0</v>
      </c>
      <c r="EZ251">
        <v>0</v>
      </c>
      <c r="FQ251">
        <v>0</v>
      </c>
      <c r="FR251">
        <f t="shared" si="256"/>
        <v>0</v>
      </c>
      <c r="FS251">
        <v>0</v>
      </c>
      <c r="FV251" t="s">
        <v>23</v>
      </c>
      <c r="FW251" t="s">
        <v>24</v>
      </c>
      <c r="FX251">
        <v>80</v>
      </c>
      <c r="FY251">
        <v>60</v>
      </c>
      <c r="GA251" t="s">
        <v>3</v>
      </c>
      <c r="GG251">
        <v>2</v>
      </c>
      <c r="GH251">
        <v>1</v>
      </c>
      <c r="GI251">
        <v>-2</v>
      </c>
      <c r="GJ251">
        <v>0</v>
      </c>
      <c r="GK251">
        <f>ROUND(R251*(R12)/100,2)</f>
        <v>0</v>
      </c>
      <c r="GL251">
        <f t="shared" si="257"/>
        <v>0</v>
      </c>
      <c r="GM251">
        <f t="shared" si="258"/>
        <v>1685.21</v>
      </c>
      <c r="GN251">
        <f t="shared" si="259"/>
        <v>0</v>
      </c>
      <c r="GO251">
        <f t="shared" si="260"/>
        <v>1685.21</v>
      </c>
      <c r="GP251">
        <f t="shared" si="261"/>
        <v>0</v>
      </c>
      <c r="GR251">
        <v>0</v>
      </c>
    </row>
    <row r="252" spans="1:200">
      <c r="A252">
        <v>18</v>
      </c>
      <c r="B252">
        <v>1</v>
      </c>
      <c r="C252">
        <v>482</v>
      </c>
      <c r="E252" t="s">
        <v>507</v>
      </c>
      <c r="F252" t="s">
        <v>115</v>
      </c>
      <c r="G252" t="s">
        <v>116</v>
      </c>
      <c r="H252" t="s">
        <v>117</v>
      </c>
      <c r="I252">
        <f>I251*J252</f>
        <v>17</v>
      </c>
      <c r="J252">
        <v>414.63414634146341</v>
      </c>
      <c r="O252">
        <f t="shared" si="227"/>
        <v>530.4</v>
      </c>
      <c r="P252">
        <f t="shared" si="228"/>
        <v>530.4</v>
      </c>
      <c r="Q252">
        <f t="shared" si="229"/>
        <v>0</v>
      </c>
      <c r="R252">
        <f t="shared" si="230"/>
        <v>0</v>
      </c>
      <c r="S252">
        <f t="shared" si="231"/>
        <v>0</v>
      </c>
      <c r="T252">
        <f t="shared" si="232"/>
        <v>0</v>
      </c>
      <c r="U252">
        <f t="shared" si="233"/>
        <v>0</v>
      </c>
      <c r="V252">
        <f t="shared" si="234"/>
        <v>0</v>
      </c>
      <c r="W252">
        <f t="shared" si="235"/>
        <v>1.53</v>
      </c>
      <c r="X252">
        <f t="shared" si="236"/>
        <v>0</v>
      </c>
      <c r="Y252">
        <f t="shared" si="237"/>
        <v>0</v>
      </c>
      <c r="AA252">
        <v>22723180</v>
      </c>
      <c r="AB252">
        <f t="shared" si="238"/>
        <v>31.2</v>
      </c>
      <c r="AC252">
        <f t="shared" si="239"/>
        <v>31.2</v>
      </c>
      <c r="AD252">
        <f t="shared" si="240"/>
        <v>0</v>
      </c>
      <c r="AE252">
        <f t="shared" si="241"/>
        <v>0</v>
      </c>
      <c r="AF252">
        <f t="shared" si="242"/>
        <v>0</v>
      </c>
      <c r="AG252">
        <f t="shared" si="243"/>
        <v>0</v>
      </c>
      <c r="AH252">
        <f t="shared" si="244"/>
        <v>0</v>
      </c>
      <c r="AI252">
        <f t="shared" si="245"/>
        <v>0</v>
      </c>
      <c r="AJ252">
        <f t="shared" si="246"/>
        <v>0.09</v>
      </c>
      <c r="AK252">
        <v>31.2</v>
      </c>
      <c r="AL252">
        <v>31.2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0.09</v>
      </c>
      <c r="AT252">
        <v>68</v>
      </c>
      <c r="AU252">
        <v>48</v>
      </c>
      <c r="AV252">
        <v>1</v>
      </c>
      <c r="AW252">
        <v>1</v>
      </c>
      <c r="AZ252">
        <v>1</v>
      </c>
      <c r="BA252">
        <v>1</v>
      </c>
      <c r="BB252">
        <v>1</v>
      </c>
      <c r="BC252">
        <v>1</v>
      </c>
      <c r="BD252" t="s">
        <v>3</v>
      </c>
      <c r="BE252" t="s">
        <v>3</v>
      </c>
      <c r="BF252" t="s">
        <v>3</v>
      </c>
      <c r="BG252" t="s">
        <v>3</v>
      </c>
      <c r="BH252">
        <v>3</v>
      </c>
      <c r="BI252">
        <v>2</v>
      </c>
      <c r="BJ252" t="s">
        <v>118</v>
      </c>
      <c r="BM252">
        <v>112001</v>
      </c>
      <c r="BN252">
        <v>0</v>
      </c>
      <c r="BO252" t="s">
        <v>3</v>
      </c>
      <c r="BP252">
        <v>0</v>
      </c>
      <c r="BQ252">
        <v>3</v>
      </c>
      <c r="BS252">
        <v>1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80</v>
      </c>
      <c r="CA252">
        <v>60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47"/>
        <v>530.4</v>
      </c>
      <c r="CQ252">
        <f t="shared" si="248"/>
        <v>31.2</v>
      </c>
      <c r="CR252">
        <f t="shared" si="249"/>
        <v>0</v>
      </c>
      <c r="CS252">
        <f t="shared" si="250"/>
        <v>0</v>
      </c>
      <c r="CT252">
        <f t="shared" si="251"/>
        <v>0</v>
      </c>
      <c r="CU252">
        <f t="shared" si="252"/>
        <v>0</v>
      </c>
      <c r="CV252">
        <f t="shared" si="253"/>
        <v>0</v>
      </c>
      <c r="CW252">
        <f t="shared" si="254"/>
        <v>0</v>
      </c>
      <c r="CX252">
        <f t="shared" si="255"/>
        <v>0.09</v>
      </c>
      <c r="CY252">
        <f t="shared" si="262"/>
        <v>0</v>
      </c>
      <c r="CZ252">
        <f t="shared" si="263"/>
        <v>0</v>
      </c>
      <c r="DC252" t="s">
        <v>3</v>
      </c>
      <c r="DD252" t="s">
        <v>3</v>
      </c>
      <c r="DE252" t="s">
        <v>3</v>
      </c>
      <c r="DF252" t="s">
        <v>3</v>
      </c>
      <c r="DG252" t="s">
        <v>3</v>
      </c>
      <c r="DH252" t="s">
        <v>3</v>
      </c>
      <c r="DI252" t="s">
        <v>3</v>
      </c>
      <c r="DJ252" t="s">
        <v>3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1003</v>
      </c>
      <c r="DV252" t="s">
        <v>117</v>
      </c>
      <c r="DW252" t="s">
        <v>117</v>
      </c>
      <c r="DX252">
        <v>1</v>
      </c>
      <c r="EE252">
        <v>20678545</v>
      </c>
      <c r="EF252">
        <v>3</v>
      </c>
      <c r="EG252" t="s">
        <v>111</v>
      </c>
      <c r="EH252">
        <v>0</v>
      </c>
      <c r="EI252" t="s">
        <v>3</v>
      </c>
      <c r="EJ252">
        <v>2</v>
      </c>
      <c r="EK252">
        <v>112001</v>
      </c>
      <c r="EL252" t="s">
        <v>112</v>
      </c>
      <c r="EM252" t="s">
        <v>113</v>
      </c>
      <c r="EO252" t="s">
        <v>3</v>
      </c>
      <c r="EQ252">
        <v>0</v>
      </c>
      <c r="ER252">
        <v>31.2</v>
      </c>
      <c r="ES252">
        <v>31.2</v>
      </c>
      <c r="ET252">
        <v>0</v>
      </c>
      <c r="EU252">
        <v>0</v>
      </c>
      <c r="EV252">
        <v>0</v>
      </c>
      <c r="EW252">
        <v>0</v>
      </c>
      <c r="EX252">
        <v>0</v>
      </c>
      <c r="EZ252">
        <v>0</v>
      </c>
      <c r="FQ252">
        <v>0</v>
      </c>
      <c r="FR252">
        <f t="shared" si="256"/>
        <v>0</v>
      </c>
      <c r="FS252">
        <v>0</v>
      </c>
      <c r="FV252" t="s">
        <v>23</v>
      </c>
      <c r="FW252" t="s">
        <v>24</v>
      </c>
      <c r="FX252">
        <v>80</v>
      </c>
      <c r="FY252">
        <v>60</v>
      </c>
      <c r="GA252" t="s">
        <v>3</v>
      </c>
      <c r="GG252">
        <v>2</v>
      </c>
      <c r="GH252">
        <v>1</v>
      </c>
      <c r="GI252">
        <v>-2</v>
      </c>
      <c r="GJ252">
        <v>0</v>
      </c>
      <c r="GK252">
        <f>ROUND(R252*(R12)/100,2)</f>
        <v>0</v>
      </c>
      <c r="GL252">
        <f t="shared" si="257"/>
        <v>0</v>
      </c>
      <c r="GM252">
        <f t="shared" si="258"/>
        <v>530.4</v>
      </c>
      <c r="GN252">
        <f t="shared" si="259"/>
        <v>0</v>
      </c>
      <c r="GO252">
        <f t="shared" si="260"/>
        <v>530.4</v>
      </c>
      <c r="GP252">
        <f t="shared" si="261"/>
        <v>0</v>
      </c>
      <c r="GR252">
        <v>0</v>
      </c>
    </row>
    <row r="253" spans="1:200">
      <c r="A253">
        <v>18</v>
      </c>
      <c r="B253">
        <v>1</v>
      </c>
      <c r="C253">
        <v>481</v>
      </c>
      <c r="E253" t="s">
        <v>508</v>
      </c>
      <c r="F253" t="s">
        <v>120</v>
      </c>
      <c r="G253" t="s">
        <v>121</v>
      </c>
      <c r="H253" t="s">
        <v>117</v>
      </c>
      <c r="I253">
        <f>I251*J253</f>
        <v>24</v>
      </c>
      <c r="J253">
        <v>585.36585365853659</v>
      </c>
      <c r="O253">
        <f t="shared" si="227"/>
        <v>602.4</v>
      </c>
      <c r="P253">
        <f t="shared" si="228"/>
        <v>602.4</v>
      </c>
      <c r="Q253">
        <f t="shared" si="229"/>
        <v>0</v>
      </c>
      <c r="R253">
        <f t="shared" si="230"/>
        <v>0</v>
      </c>
      <c r="S253">
        <f t="shared" si="231"/>
        <v>0</v>
      </c>
      <c r="T253">
        <f t="shared" si="232"/>
        <v>0</v>
      </c>
      <c r="U253">
        <f t="shared" si="233"/>
        <v>0</v>
      </c>
      <c r="V253">
        <f t="shared" si="234"/>
        <v>0</v>
      </c>
      <c r="W253">
        <f t="shared" si="235"/>
        <v>1.68</v>
      </c>
      <c r="X253">
        <f t="shared" si="236"/>
        <v>0</v>
      </c>
      <c r="Y253">
        <f t="shared" si="237"/>
        <v>0</v>
      </c>
      <c r="AA253">
        <v>22723180</v>
      </c>
      <c r="AB253">
        <f t="shared" si="238"/>
        <v>25.1</v>
      </c>
      <c r="AC253">
        <f t="shared" si="239"/>
        <v>25.1</v>
      </c>
      <c r="AD253">
        <f t="shared" si="240"/>
        <v>0</v>
      </c>
      <c r="AE253">
        <f t="shared" si="241"/>
        <v>0</v>
      </c>
      <c r="AF253">
        <f t="shared" si="242"/>
        <v>0</v>
      </c>
      <c r="AG253">
        <f t="shared" si="243"/>
        <v>0</v>
      </c>
      <c r="AH253">
        <f t="shared" si="244"/>
        <v>0</v>
      </c>
      <c r="AI253">
        <f t="shared" si="245"/>
        <v>0</v>
      </c>
      <c r="AJ253">
        <f t="shared" si="246"/>
        <v>7.0000000000000007E-2</v>
      </c>
      <c r="AK253">
        <v>25.1</v>
      </c>
      <c r="AL253">
        <v>25.1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7.0000000000000007E-2</v>
      </c>
      <c r="AT253">
        <v>68</v>
      </c>
      <c r="AU253">
        <v>48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1</v>
      </c>
      <c r="BD253" t="s">
        <v>3</v>
      </c>
      <c r="BE253" t="s">
        <v>3</v>
      </c>
      <c r="BF253" t="s">
        <v>3</v>
      </c>
      <c r="BG253" t="s">
        <v>3</v>
      </c>
      <c r="BH253">
        <v>3</v>
      </c>
      <c r="BI253">
        <v>2</v>
      </c>
      <c r="BJ253" t="s">
        <v>122</v>
      </c>
      <c r="BM253">
        <v>112001</v>
      </c>
      <c r="BN253">
        <v>0</v>
      </c>
      <c r="BO253" t="s">
        <v>3</v>
      </c>
      <c r="BP253">
        <v>0</v>
      </c>
      <c r="BQ253">
        <v>3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80</v>
      </c>
      <c r="CA253">
        <v>60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47"/>
        <v>602.4</v>
      </c>
      <c r="CQ253">
        <f t="shared" si="248"/>
        <v>25.1</v>
      </c>
      <c r="CR253">
        <f t="shared" si="249"/>
        <v>0</v>
      </c>
      <c r="CS253">
        <f t="shared" si="250"/>
        <v>0</v>
      </c>
      <c r="CT253">
        <f t="shared" si="251"/>
        <v>0</v>
      </c>
      <c r="CU253">
        <f t="shared" si="252"/>
        <v>0</v>
      </c>
      <c r="CV253">
        <f t="shared" si="253"/>
        <v>0</v>
      </c>
      <c r="CW253">
        <f t="shared" si="254"/>
        <v>0</v>
      </c>
      <c r="CX253">
        <f t="shared" si="255"/>
        <v>7.0000000000000007E-2</v>
      </c>
      <c r="CY253">
        <f t="shared" si="262"/>
        <v>0</v>
      </c>
      <c r="CZ253">
        <f t="shared" si="263"/>
        <v>0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1003</v>
      </c>
      <c r="DV253" t="s">
        <v>117</v>
      </c>
      <c r="DW253" t="s">
        <v>117</v>
      </c>
      <c r="DX253">
        <v>1</v>
      </c>
      <c r="EE253">
        <v>20678545</v>
      </c>
      <c r="EF253">
        <v>3</v>
      </c>
      <c r="EG253" t="s">
        <v>111</v>
      </c>
      <c r="EH253">
        <v>0</v>
      </c>
      <c r="EI253" t="s">
        <v>3</v>
      </c>
      <c r="EJ253">
        <v>2</v>
      </c>
      <c r="EK253">
        <v>112001</v>
      </c>
      <c r="EL253" t="s">
        <v>112</v>
      </c>
      <c r="EM253" t="s">
        <v>113</v>
      </c>
      <c r="EO253" t="s">
        <v>3</v>
      </c>
      <c r="EQ253">
        <v>0</v>
      </c>
      <c r="ER253">
        <v>25.1</v>
      </c>
      <c r="ES253">
        <v>25.1</v>
      </c>
      <c r="ET253">
        <v>0</v>
      </c>
      <c r="EU253">
        <v>0</v>
      </c>
      <c r="EV253">
        <v>0</v>
      </c>
      <c r="EW253">
        <v>0</v>
      </c>
      <c r="EX253">
        <v>0</v>
      </c>
      <c r="EZ253">
        <v>0</v>
      </c>
      <c r="FQ253">
        <v>0</v>
      </c>
      <c r="FR253">
        <f t="shared" si="256"/>
        <v>0</v>
      </c>
      <c r="FS253">
        <v>0</v>
      </c>
      <c r="FV253" t="s">
        <v>23</v>
      </c>
      <c r="FW253" t="s">
        <v>24</v>
      </c>
      <c r="FX253">
        <v>80</v>
      </c>
      <c r="FY253">
        <v>60</v>
      </c>
      <c r="GA253" t="s">
        <v>3</v>
      </c>
      <c r="GG253">
        <v>2</v>
      </c>
      <c r="GH253">
        <v>1</v>
      </c>
      <c r="GI253">
        <v>-2</v>
      </c>
      <c r="GJ253">
        <v>0</v>
      </c>
      <c r="GK253">
        <f>ROUND(R253*(R12)/100,2)</f>
        <v>0</v>
      </c>
      <c r="GL253">
        <f t="shared" si="257"/>
        <v>0</v>
      </c>
      <c r="GM253">
        <f t="shared" si="258"/>
        <v>602.4</v>
      </c>
      <c r="GN253">
        <f t="shared" si="259"/>
        <v>0</v>
      </c>
      <c r="GO253">
        <f t="shared" si="260"/>
        <v>602.4</v>
      </c>
      <c r="GP253">
        <f t="shared" si="261"/>
        <v>0</v>
      </c>
      <c r="GR253">
        <v>0</v>
      </c>
    </row>
    <row r="254" spans="1:200">
      <c r="A254">
        <v>17</v>
      </c>
      <c r="B254">
        <v>1</v>
      </c>
      <c r="C254">
        <f>ROW(SmtRes!A496)</f>
        <v>496</v>
      </c>
      <c r="D254">
        <f>ROW(EtalonRes!A462)</f>
        <v>462</v>
      </c>
      <c r="E254" t="s">
        <v>509</v>
      </c>
      <c r="F254" t="s">
        <v>124</v>
      </c>
      <c r="G254" t="s">
        <v>125</v>
      </c>
      <c r="H254" t="s">
        <v>126</v>
      </c>
      <c r="I254">
        <v>0.41</v>
      </c>
      <c r="J254">
        <v>0</v>
      </c>
      <c r="O254">
        <f t="shared" si="227"/>
        <v>43.91</v>
      </c>
      <c r="P254">
        <f t="shared" si="228"/>
        <v>1.75</v>
      </c>
      <c r="Q254">
        <f t="shared" si="229"/>
        <v>18.25</v>
      </c>
      <c r="R254">
        <f t="shared" si="230"/>
        <v>0</v>
      </c>
      <c r="S254">
        <f t="shared" si="231"/>
        <v>23.91</v>
      </c>
      <c r="T254">
        <f t="shared" si="232"/>
        <v>0</v>
      </c>
      <c r="U254">
        <f t="shared" si="233"/>
        <v>2.0540999999999996</v>
      </c>
      <c r="V254">
        <f t="shared" si="234"/>
        <v>0</v>
      </c>
      <c r="W254">
        <f t="shared" si="235"/>
        <v>0</v>
      </c>
      <c r="X254">
        <f t="shared" si="236"/>
        <v>26.06</v>
      </c>
      <c r="Y254">
        <f t="shared" si="237"/>
        <v>15.78</v>
      </c>
      <c r="AA254">
        <v>22723180</v>
      </c>
      <c r="AB254">
        <f t="shared" si="238"/>
        <v>107.11</v>
      </c>
      <c r="AC254">
        <f t="shared" si="239"/>
        <v>4.28</v>
      </c>
      <c r="AD254">
        <f t="shared" si="240"/>
        <v>44.51</v>
      </c>
      <c r="AE254">
        <f t="shared" si="241"/>
        <v>0</v>
      </c>
      <c r="AF254">
        <f t="shared" si="242"/>
        <v>58.32</v>
      </c>
      <c r="AG254">
        <f t="shared" si="243"/>
        <v>0</v>
      </c>
      <c r="AH254">
        <f t="shared" si="244"/>
        <v>5.01</v>
      </c>
      <c r="AI254">
        <f t="shared" si="245"/>
        <v>0</v>
      </c>
      <c r="AJ254">
        <f t="shared" si="246"/>
        <v>0</v>
      </c>
      <c r="AK254">
        <v>107.11</v>
      </c>
      <c r="AL254">
        <v>4.28</v>
      </c>
      <c r="AM254">
        <v>44.51</v>
      </c>
      <c r="AN254">
        <v>0</v>
      </c>
      <c r="AO254">
        <v>58.32</v>
      </c>
      <c r="AP254">
        <v>0</v>
      </c>
      <c r="AQ254">
        <v>5.01</v>
      </c>
      <c r="AR254">
        <v>0</v>
      </c>
      <c r="AS254">
        <v>0</v>
      </c>
      <c r="AT254">
        <v>109</v>
      </c>
      <c r="AU254">
        <v>66</v>
      </c>
      <c r="AV254">
        <v>1</v>
      </c>
      <c r="AW254">
        <v>1</v>
      </c>
      <c r="AZ254">
        <v>1</v>
      </c>
      <c r="BA254">
        <v>1</v>
      </c>
      <c r="BB254">
        <v>1</v>
      </c>
      <c r="BC254">
        <v>1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1</v>
      </c>
      <c r="BJ254" t="s">
        <v>127</v>
      </c>
      <c r="BM254">
        <v>16001</v>
      </c>
      <c r="BN254">
        <v>0</v>
      </c>
      <c r="BO254" t="s">
        <v>3</v>
      </c>
      <c r="BP254">
        <v>0</v>
      </c>
      <c r="BQ254">
        <v>2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128</v>
      </c>
      <c r="CA254">
        <v>83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47"/>
        <v>43.91</v>
      </c>
      <c r="CQ254">
        <f t="shared" si="248"/>
        <v>4.28</v>
      </c>
      <c r="CR254">
        <f t="shared" si="249"/>
        <v>44.51</v>
      </c>
      <c r="CS254">
        <f t="shared" si="250"/>
        <v>0</v>
      </c>
      <c r="CT254">
        <f t="shared" si="251"/>
        <v>58.32</v>
      </c>
      <c r="CU254">
        <f t="shared" si="252"/>
        <v>0</v>
      </c>
      <c r="CV254">
        <f t="shared" si="253"/>
        <v>5.01</v>
      </c>
      <c r="CW254">
        <f t="shared" si="254"/>
        <v>0</v>
      </c>
      <c r="CX254">
        <f t="shared" si="255"/>
        <v>0</v>
      </c>
      <c r="CY254">
        <f t="shared" si="262"/>
        <v>26.061900000000001</v>
      </c>
      <c r="CZ254">
        <f t="shared" si="263"/>
        <v>15.7806</v>
      </c>
      <c r="DC254" t="s">
        <v>3</v>
      </c>
      <c r="DD254" t="s">
        <v>3</v>
      </c>
      <c r="DE254" t="s">
        <v>3</v>
      </c>
      <c r="DF254" t="s">
        <v>3</v>
      </c>
      <c r="DG254" t="s">
        <v>3</v>
      </c>
      <c r="DH254" t="s">
        <v>3</v>
      </c>
      <c r="DI254" t="s">
        <v>3</v>
      </c>
      <c r="DJ254" t="s">
        <v>3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126</v>
      </c>
      <c r="DW254" t="s">
        <v>126</v>
      </c>
      <c r="DX254">
        <v>1</v>
      </c>
      <c r="EE254">
        <v>20678683</v>
      </c>
      <c r="EF254">
        <v>2</v>
      </c>
      <c r="EG254" t="s">
        <v>20</v>
      </c>
      <c r="EH254">
        <v>0</v>
      </c>
      <c r="EI254" t="s">
        <v>3</v>
      </c>
      <c r="EJ254">
        <v>1</v>
      </c>
      <c r="EK254">
        <v>16001</v>
      </c>
      <c r="EL254" t="s">
        <v>128</v>
      </c>
      <c r="EM254" t="s">
        <v>129</v>
      </c>
      <c r="EO254" t="s">
        <v>3</v>
      </c>
      <c r="EQ254">
        <v>0</v>
      </c>
      <c r="ER254">
        <v>107.11</v>
      </c>
      <c r="ES254">
        <v>4.28</v>
      </c>
      <c r="ET254">
        <v>44.51</v>
      </c>
      <c r="EU254">
        <v>0</v>
      </c>
      <c r="EV254">
        <v>58.32</v>
      </c>
      <c r="EW254">
        <v>5.01</v>
      </c>
      <c r="EX254">
        <v>0</v>
      </c>
      <c r="EY254">
        <v>0</v>
      </c>
      <c r="EZ254">
        <v>0</v>
      </c>
      <c r="FQ254">
        <v>0</v>
      </c>
      <c r="FR254">
        <f t="shared" si="256"/>
        <v>0</v>
      </c>
      <c r="FS254">
        <v>0</v>
      </c>
      <c r="FV254" t="s">
        <v>23</v>
      </c>
      <c r="FW254" t="s">
        <v>24</v>
      </c>
      <c r="FX254">
        <v>128</v>
      </c>
      <c r="FY254">
        <v>83</v>
      </c>
      <c r="GA254" t="s">
        <v>3</v>
      </c>
      <c r="GG254">
        <v>2</v>
      </c>
      <c r="GH254">
        <v>1</v>
      </c>
      <c r="GI254">
        <v>-2</v>
      </c>
      <c r="GJ254">
        <v>0</v>
      </c>
      <c r="GK254">
        <f>ROUND(R254*(R12)/100,2)</f>
        <v>0</v>
      </c>
      <c r="GL254">
        <f t="shared" si="257"/>
        <v>0</v>
      </c>
      <c r="GM254">
        <f t="shared" si="258"/>
        <v>85.75</v>
      </c>
      <c r="GN254">
        <f t="shared" si="259"/>
        <v>85.75</v>
      </c>
      <c r="GO254">
        <f t="shared" si="260"/>
        <v>0</v>
      </c>
      <c r="GP254">
        <f t="shared" si="261"/>
        <v>0</v>
      </c>
      <c r="GR254">
        <v>0</v>
      </c>
    </row>
    <row r="255" spans="1:200">
      <c r="A255">
        <v>17</v>
      </c>
      <c r="B255">
        <v>1</v>
      </c>
      <c r="C255">
        <f>ROW(SmtRes!A511)</f>
        <v>511</v>
      </c>
      <c r="D255">
        <f>ROW(EtalonRes!A476)</f>
        <v>476</v>
      </c>
      <c r="E255" t="s">
        <v>510</v>
      </c>
      <c r="F255" t="s">
        <v>131</v>
      </c>
      <c r="G255" t="s">
        <v>132</v>
      </c>
      <c r="H255" t="s">
        <v>126</v>
      </c>
      <c r="I255">
        <v>0.42</v>
      </c>
      <c r="J255">
        <v>0</v>
      </c>
      <c r="O255">
        <f t="shared" si="227"/>
        <v>2602.9</v>
      </c>
      <c r="P255">
        <f t="shared" si="228"/>
        <v>2248.35</v>
      </c>
      <c r="Q255">
        <f t="shared" si="229"/>
        <v>58.75</v>
      </c>
      <c r="R255">
        <f t="shared" si="230"/>
        <v>1.31</v>
      </c>
      <c r="S255">
        <f t="shared" si="231"/>
        <v>295.8</v>
      </c>
      <c r="T255">
        <f t="shared" si="232"/>
        <v>0</v>
      </c>
      <c r="U255">
        <f t="shared" si="233"/>
        <v>30.307199999999998</v>
      </c>
      <c r="V255">
        <f t="shared" si="234"/>
        <v>9.6600000000000005E-2</v>
      </c>
      <c r="W255">
        <f t="shared" si="235"/>
        <v>0</v>
      </c>
      <c r="X255">
        <f t="shared" si="236"/>
        <v>323.85000000000002</v>
      </c>
      <c r="Y255">
        <f t="shared" si="237"/>
        <v>196.09</v>
      </c>
      <c r="AA255">
        <v>22723180</v>
      </c>
      <c r="AB255">
        <f t="shared" si="238"/>
        <v>6197.38</v>
      </c>
      <c r="AC255">
        <f t="shared" si="239"/>
        <v>5353.21</v>
      </c>
      <c r="AD255">
        <f t="shared" si="240"/>
        <v>139.88999999999999</v>
      </c>
      <c r="AE255">
        <f t="shared" si="241"/>
        <v>3.11</v>
      </c>
      <c r="AF255">
        <f t="shared" si="242"/>
        <v>704.28</v>
      </c>
      <c r="AG255">
        <f t="shared" si="243"/>
        <v>0</v>
      </c>
      <c r="AH255">
        <f t="shared" si="244"/>
        <v>72.16</v>
      </c>
      <c r="AI255">
        <f t="shared" si="245"/>
        <v>0.23</v>
      </c>
      <c r="AJ255">
        <f t="shared" si="246"/>
        <v>0</v>
      </c>
      <c r="AK255">
        <v>6197.38</v>
      </c>
      <c r="AL255">
        <v>5353.21</v>
      </c>
      <c r="AM255">
        <v>139.88999999999999</v>
      </c>
      <c r="AN255">
        <v>3.11</v>
      </c>
      <c r="AO255">
        <v>704.28</v>
      </c>
      <c r="AP255">
        <v>0</v>
      </c>
      <c r="AQ255">
        <v>72.16</v>
      </c>
      <c r="AR255">
        <v>0.23</v>
      </c>
      <c r="AS255">
        <v>0</v>
      </c>
      <c r="AT255">
        <v>109</v>
      </c>
      <c r="AU255">
        <v>66</v>
      </c>
      <c r="AV255">
        <v>1</v>
      </c>
      <c r="AW255">
        <v>1</v>
      </c>
      <c r="AZ255">
        <v>1</v>
      </c>
      <c r="BA255">
        <v>1</v>
      </c>
      <c r="BB255">
        <v>1</v>
      </c>
      <c r="BC255">
        <v>1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1</v>
      </c>
      <c r="BJ255" t="s">
        <v>133</v>
      </c>
      <c r="BM255">
        <v>16001</v>
      </c>
      <c r="BN255">
        <v>0</v>
      </c>
      <c r="BO255" t="s">
        <v>3</v>
      </c>
      <c r="BP255">
        <v>0</v>
      </c>
      <c r="BQ255">
        <v>2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47"/>
        <v>2602.9</v>
      </c>
      <c r="CQ255">
        <f t="shared" si="248"/>
        <v>5353.21</v>
      </c>
      <c r="CR255">
        <f t="shared" si="249"/>
        <v>139.88999999999999</v>
      </c>
      <c r="CS255">
        <f t="shared" si="250"/>
        <v>3.11</v>
      </c>
      <c r="CT255">
        <f t="shared" si="251"/>
        <v>704.28</v>
      </c>
      <c r="CU255">
        <f t="shared" si="252"/>
        <v>0</v>
      </c>
      <c r="CV255">
        <f t="shared" si="253"/>
        <v>72.16</v>
      </c>
      <c r="CW255">
        <f t="shared" si="254"/>
        <v>0.23</v>
      </c>
      <c r="CX255">
        <f t="shared" si="255"/>
        <v>0</v>
      </c>
      <c r="CY255">
        <f t="shared" si="262"/>
        <v>323.84989999999999</v>
      </c>
      <c r="CZ255">
        <f t="shared" si="263"/>
        <v>196.09260000000003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1013</v>
      </c>
      <c r="DV255" t="s">
        <v>126</v>
      </c>
      <c r="DW255" t="s">
        <v>126</v>
      </c>
      <c r="DX255">
        <v>1</v>
      </c>
      <c r="EE255">
        <v>20678683</v>
      </c>
      <c r="EF255">
        <v>2</v>
      </c>
      <c r="EG255" t="s">
        <v>20</v>
      </c>
      <c r="EH255">
        <v>0</v>
      </c>
      <c r="EI255" t="s">
        <v>3</v>
      </c>
      <c r="EJ255">
        <v>1</v>
      </c>
      <c r="EK255">
        <v>16001</v>
      </c>
      <c r="EL255" t="s">
        <v>128</v>
      </c>
      <c r="EM255" t="s">
        <v>129</v>
      </c>
      <c r="EO255" t="s">
        <v>3</v>
      </c>
      <c r="EQ255">
        <v>0</v>
      </c>
      <c r="ER255">
        <v>6197.38</v>
      </c>
      <c r="ES255">
        <v>5353.21</v>
      </c>
      <c r="ET255">
        <v>139.88999999999999</v>
      </c>
      <c r="EU255">
        <v>3.11</v>
      </c>
      <c r="EV255">
        <v>704.28</v>
      </c>
      <c r="EW255">
        <v>72.16</v>
      </c>
      <c r="EX255">
        <v>0.23</v>
      </c>
      <c r="EY255">
        <v>0</v>
      </c>
      <c r="EZ255">
        <v>0</v>
      </c>
      <c r="FQ255">
        <v>0</v>
      </c>
      <c r="FR255">
        <f t="shared" si="256"/>
        <v>0</v>
      </c>
      <c r="FS255">
        <v>0</v>
      </c>
      <c r="FV255" t="s">
        <v>23</v>
      </c>
      <c r="FW255" t="s">
        <v>24</v>
      </c>
      <c r="FX255">
        <v>128</v>
      </c>
      <c r="FY255">
        <v>83</v>
      </c>
      <c r="GA255" t="s">
        <v>3</v>
      </c>
      <c r="GG255">
        <v>2</v>
      </c>
      <c r="GH255">
        <v>1</v>
      </c>
      <c r="GI255">
        <v>-2</v>
      </c>
      <c r="GJ255">
        <v>0</v>
      </c>
      <c r="GK255">
        <f>ROUND(R255*(R12)/100,2)</f>
        <v>0</v>
      </c>
      <c r="GL255">
        <f t="shared" si="257"/>
        <v>0</v>
      </c>
      <c r="GM255">
        <f t="shared" si="258"/>
        <v>3122.84</v>
      </c>
      <c r="GN255">
        <f t="shared" si="259"/>
        <v>3122.84</v>
      </c>
      <c r="GO255">
        <f t="shared" si="260"/>
        <v>0</v>
      </c>
      <c r="GP255">
        <f t="shared" si="261"/>
        <v>0</v>
      </c>
      <c r="GR255">
        <v>0</v>
      </c>
    </row>
    <row r="256" spans="1:200">
      <c r="A256">
        <v>18</v>
      </c>
      <c r="B256">
        <v>1</v>
      </c>
      <c r="C256">
        <v>507</v>
      </c>
      <c r="E256" t="s">
        <v>511</v>
      </c>
      <c r="F256" t="s">
        <v>135</v>
      </c>
      <c r="G256" t="s">
        <v>136</v>
      </c>
      <c r="H256" t="s">
        <v>117</v>
      </c>
      <c r="I256">
        <f>I255*J256</f>
        <v>42</v>
      </c>
      <c r="J256">
        <v>100</v>
      </c>
      <c r="O256">
        <f t="shared" si="227"/>
        <v>1733.76</v>
      </c>
      <c r="P256">
        <f t="shared" si="228"/>
        <v>1733.76</v>
      </c>
      <c r="Q256">
        <f t="shared" si="229"/>
        <v>0</v>
      </c>
      <c r="R256">
        <f t="shared" si="230"/>
        <v>0</v>
      </c>
      <c r="S256">
        <f t="shared" si="231"/>
        <v>0</v>
      </c>
      <c r="T256">
        <f t="shared" si="232"/>
        <v>0</v>
      </c>
      <c r="U256">
        <f t="shared" si="233"/>
        <v>0</v>
      </c>
      <c r="V256">
        <f t="shared" si="234"/>
        <v>0</v>
      </c>
      <c r="W256">
        <f t="shared" si="235"/>
        <v>3.78</v>
      </c>
      <c r="X256">
        <f t="shared" si="236"/>
        <v>0</v>
      </c>
      <c r="Y256">
        <f t="shared" si="237"/>
        <v>0</v>
      </c>
      <c r="AA256">
        <v>22723180</v>
      </c>
      <c r="AB256">
        <f t="shared" si="238"/>
        <v>41.28</v>
      </c>
      <c r="AC256">
        <f t="shared" si="239"/>
        <v>41.28</v>
      </c>
      <c r="AD256">
        <f t="shared" si="240"/>
        <v>0</v>
      </c>
      <c r="AE256">
        <f t="shared" si="241"/>
        <v>0</v>
      </c>
      <c r="AF256">
        <f t="shared" si="242"/>
        <v>0</v>
      </c>
      <c r="AG256">
        <f t="shared" si="243"/>
        <v>0</v>
      </c>
      <c r="AH256">
        <f t="shared" si="244"/>
        <v>0</v>
      </c>
      <c r="AI256">
        <f t="shared" si="245"/>
        <v>0</v>
      </c>
      <c r="AJ256">
        <f t="shared" si="246"/>
        <v>0.09</v>
      </c>
      <c r="AK256">
        <v>41.28</v>
      </c>
      <c r="AL256">
        <v>41.28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0.09</v>
      </c>
      <c r="AT256">
        <v>109</v>
      </c>
      <c r="AU256">
        <v>66</v>
      </c>
      <c r="AV256">
        <v>1</v>
      </c>
      <c r="AW256">
        <v>1</v>
      </c>
      <c r="AZ256">
        <v>1</v>
      </c>
      <c r="BA256">
        <v>1</v>
      </c>
      <c r="BB256">
        <v>1</v>
      </c>
      <c r="BC256">
        <v>1</v>
      </c>
      <c r="BD256" t="s">
        <v>3</v>
      </c>
      <c r="BE256" t="s">
        <v>3</v>
      </c>
      <c r="BF256" t="s">
        <v>3</v>
      </c>
      <c r="BG256" t="s">
        <v>3</v>
      </c>
      <c r="BH256">
        <v>3</v>
      </c>
      <c r="BI256">
        <v>1</v>
      </c>
      <c r="BJ256" t="s">
        <v>137</v>
      </c>
      <c r="BM256">
        <v>16001</v>
      </c>
      <c r="BN256">
        <v>0</v>
      </c>
      <c r="BO256" t="s">
        <v>3</v>
      </c>
      <c r="BP256">
        <v>0</v>
      </c>
      <c r="BQ256">
        <v>2</v>
      </c>
      <c r="BS256">
        <v>1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128</v>
      </c>
      <c r="CA256">
        <v>83</v>
      </c>
      <c r="CF256">
        <v>0</v>
      </c>
      <c r="CG256">
        <v>0</v>
      </c>
      <c r="CM256">
        <v>0</v>
      </c>
      <c r="CN256" t="s">
        <v>3</v>
      </c>
      <c r="CO256">
        <v>0</v>
      </c>
      <c r="CP256">
        <f t="shared" si="247"/>
        <v>1733.76</v>
      </c>
      <c r="CQ256">
        <f t="shared" si="248"/>
        <v>41.28</v>
      </c>
      <c r="CR256">
        <f t="shared" si="249"/>
        <v>0</v>
      </c>
      <c r="CS256">
        <f t="shared" si="250"/>
        <v>0</v>
      </c>
      <c r="CT256">
        <f t="shared" si="251"/>
        <v>0</v>
      </c>
      <c r="CU256">
        <f t="shared" si="252"/>
        <v>0</v>
      </c>
      <c r="CV256">
        <f t="shared" si="253"/>
        <v>0</v>
      </c>
      <c r="CW256">
        <f t="shared" si="254"/>
        <v>0</v>
      </c>
      <c r="CX256">
        <f t="shared" si="255"/>
        <v>0.09</v>
      </c>
      <c r="CY256">
        <f t="shared" si="262"/>
        <v>0</v>
      </c>
      <c r="CZ256">
        <f t="shared" si="263"/>
        <v>0</v>
      </c>
      <c r="DC256" t="s">
        <v>3</v>
      </c>
      <c r="DD256" t="s">
        <v>3</v>
      </c>
      <c r="DE256" t="s">
        <v>3</v>
      </c>
      <c r="DF256" t="s">
        <v>3</v>
      </c>
      <c r="DG256" t="s">
        <v>3</v>
      </c>
      <c r="DH256" t="s">
        <v>3</v>
      </c>
      <c r="DI256" t="s">
        <v>3</v>
      </c>
      <c r="DJ256" t="s">
        <v>3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1003</v>
      </c>
      <c r="DV256" t="s">
        <v>117</v>
      </c>
      <c r="DW256" t="s">
        <v>117</v>
      </c>
      <c r="DX256">
        <v>1</v>
      </c>
      <c r="EE256">
        <v>20678683</v>
      </c>
      <c r="EF256">
        <v>2</v>
      </c>
      <c r="EG256" t="s">
        <v>20</v>
      </c>
      <c r="EH256">
        <v>0</v>
      </c>
      <c r="EI256" t="s">
        <v>3</v>
      </c>
      <c r="EJ256">
        <v>1</v>
      </c>
      <c r="EK256">
        <v>16001</v>
      </c>
      <c r="EL256" t="s">
        <v>128</v>
      </c>
      <c r="EM256" t="s">
        <v>129</v>
      </c>
      <c r="EO256" t="s">
        <v>3</v>
      </c>
      <c r="EQ256">
        <v>0</v>
      </c>
      <c r="ER256">
        <v>41.28</v>
      </c>
      <c r="ES256">
        <v>41.28</v>
      </c>
      <c r="ET256">
        <v>0</v>
      </c>
      <c r="EU256">
        <v>0</v>
      </c>
      <c r="EV256">
        <v>0</v>
      </c>
      <c r="EW256">
        <v>0</v>
      </c>
      <c r="EX256">
        <v>0</v>
      </c>
      <c r="EZ256">
        <v>0</v>
      </c>
      <c r="FQ256">
        <v>0</v>
      </c>
      <c r="FR256">
        <f t="shared" si="256"/>
        <v>0</v>
      </c>
      <c r="FS256">
        <v>0</v>
      </c>
      <c r="FV256" t="s">
        <v>23</v>
      </c>
      <c r="FW256" t="s">
        <v>24</v>
      </c>
      <c r="FX256">
        <v>128</v>
      </c>
      <c r="FY256">
        <v>83</v>
      </c>
      <c r="GA256" t="s">
        <v>3</v>
      </c>
      <c r="GG256">
        <v>2</v>
      </c>
      <c r="GH256">
        <v>1</v>
      </c>
      <c r="GI256">
        <v>-2</v>
      </c>
      <c r="GJ256">
        <v>0</v>
      </c>
      <c r="GK256">
        <f>ROUND(R256*(R12)/100,2)</f>
        <v>0</v>
      </c>
      <c r="GL256">
        <f t="shared" si="257"/>
        <v>0</v>
      </c>
      <c r="GM256">
        <f t="shared" si="258"/>
        <v>1733.76</v>
      </c>
      <c r="GN256">
        <f t="shared" si="259"/>
        <v>1733.76</v>
      </c>
      <c r="GO256">
        <f t="shared" si="260"/>
        <v>0</v>
      </c>
      <c r="GP256">
        <f t="shared" si="261"/>
        <v>0</v>
      </c>
      <c r="GR256">
        <v>0</v>
      </c>
    </row>
    <row r="257" spans="1:200">
      <c r="A257">
        <v>18</v>
      </c>
      <c r="B257">
        <v>1</v>
      </c>
      <c r="C257">
        <v>506</v>
      </c>
      <c r="E257" t="s">
        <v>512</v>
      </c>
      <c r="F257" t="s">
        <v>139</v>
      </c>
      <c r="G257" t="s">
        <v>140</v>
      </c>
      <c r="H257" t="s">
        <v>34</v>
      </c>
      <c r="I257">
        <f>I255*J257</f>
        <v>0.49559999999999993</v>
      </c>
      <c r="J257">
        <v>1.18</v>
      </c>
      <c r="O257">
        <f t="shared" si="227"/>
        <v>4757.76</v>
      </c>
      <c r="P257">
        <f t="shared" si="228"/>
        <v>4757.76</v>
      </c>
      <c r="Q257">
        <f t="shared" si="229"/>
        <v>0</v>
      </c>
      <c r="R257">
        <f t="shared" si="230"/>
        <v>0</v>
      </c>
      <c r="S257">
        <f t="shared" si="231"/>
        <v>0</v>
      </c>
      <c r="T257">
        <f t="shared" si="232"/>
        <v>0</v>
      </c>
      <c r="U257">
        <f t="shared" si="233"/>
        <v>0</v>
      </c>
      <c r="V257">
        <f t="shared" si="234"/>
        <v>0</v>
      </c>
      <c r="W257">
        <f t="shared" si="235"/>
        <v>12.62</v>
      </c>
      <c r="X257">
        <f t="shared" si="236"/>
        <v>0</v>
      </c>
      <c r="Y257">
        <f t="shared" si="237"/>
        <v>0</v>
      </c>
      <c r="AA257">
        <v>22723180</v>
      </c>
      <c r="AB257">
        <f t="shared" si="238"/>
        <v>9600</v>
      </c>
      <c r="AC257">
        <f t="shared" si="239"/>
        <v>9600</v>
      </c>
      <c r="AD257">
        <f t="shared" si="240"/>
        <v>0</v>
      </c>
      <c r="AE257">
        <f t="shared" si="241"/>
        <v>0</v>
      </c>
      <c r="AF257">
        <f t="shared" si="242"/>
        <v>0</v>
      </c>
      <c r="AG257">
        <f t="shared" si="243"/>
        <v>0</v>
      </c>
      <c r="AH257">
        <f t="shared" si="244"/>
        <v>0</v>
      </c>
      <c r="AI257">
        <f t="shared" si="245"/>
        <v>0</v>
      </c>
      <c r="AJ257">
        <f t="shared" si="246"/>
        <v>25.47</v>
      </c>
      <c r="AK257">
        <v>9600</v>
      </c>
      <c r="AL257">
        <v>9600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25.47</v>
      </c>
      <c r="AT257">
        <v>109</v>
      </c>
      <c r="AU257">
        <v>66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1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141</v>
      </c>
      <c r="BM257">
        <v>9001</v>
      </c>
      <c r="BN257">
        <v>0</v>
      </c>
      <c r="BO257" t="s">
        <v>3</v>
      </c>
      <c r="BP257">
        <v>0</v>
      </c>
      <c r="BQ257">
        <v>2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128</v>
      </c>
      <c r="CA257">
        <v>83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47"/>
        <v>4757.76</v>
      </c>
      <c r="CQ257">
        <f t="shared" si="248"/>
        <v>9600</v>
      </c>
      <c r="CR257">
        <f t="shared" si="249"/>
        <v>0</v>
      </c>
      <c r="CS257">
        <f t="shared" si="250"/>
        <v>0</v>
      </c>
      <c r="CT257">
        <f t="shared" si="251"/>
        <v>0</v>
      </c>
      <c r="CU257">
        <f t="shared" si="252"/>
        <v>0</v>
      </c>
      <c r="CV257">
        <f t="shared" si="253"/>
        <v>0</v>
      </c>
      <c r="CW257">
        <f t="shared" si="254"/>
        <v>0</v>
      </c>
      <c r="CX257">
        <f t="shared" si="255"/>
        <v>25.47</v>
      </c>
      <c r="CY257">
        <f t="shared" si="262"/>
        <v>0</v>
      </c>
      <c r="CZ257">
        <f t="shared" si="263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1009</v>
      </c>
      <c r="DV257" t="s">
        <v>34</v>
      </c>
      <c r="DW257" t="s">
        <v>34</v>
      </c>
      <c r="DX257">
        <v>1000</v>
      </c>
      <c r="EE257">
        <v>20678655</v>
      </c>
      <c r="EF257">
        <v>2</v>
      </c>
      <c r="EG257" t="s">
        <v>20</v>
      </c>
      <c r="EH257">
        <v>0</v>
      </c>
      <c r="EI257" t="s">
        <v>3</v>
      </c>
      <c r="EJ257">
        <v>1</v>
      </c>
      <c r="EK257">
        <v>9001</v>
      </c>
      <c r="EL257" t="s">
        <v>142</v>
      </c>
      <c r="EM257" t="s">
        <v>143</v>
      </c>
      <c r="EO257" t="s">
        <v>3</v>
      </c>
      <c r="EQ257">
        <v>0</v>
      </c>
      <c r="ER257">
        <v>9600</v>
      </c>
      <c r="ES257">
        <v>9600</v>
      </c>
      <c r="ET257">
        <v>0</v>
      </c>
      <c r="EU257">
        <v>0</v>
      </c>
      <c r="EV257">
        <v>0</v>
      </c>
      <c r="EW257">
        <v>0</v>
      </c>
      <c r="EX257">
        <v>0</v>
      </c>
      <c r="EZ257">
        <v>0</v>
      </c>
      <c r="FQ257">
        <v>0</v>
      </c>
      <c r="FR257">
        <f t="shared" si="256"/>
        <v>0</v>
      </c>
      <c r="FS257">
        <v>0</v>
      </c>
      <c r="FV257" t="s">
        <v>23</v>
      </c>
      <c r="FW257" t="s">
        <v>24</v>
      </c>
      <c r="FX257">
        <v>128</v>
      </c>
      <c r="FY257">
        <v>83</v>
      </c>
      <c r="GA257" t="s">
        <v>3</v>
      </c>
      <c r="GG257">
        <v>2</v>
      </c>
      <c r="GH257">
        <v>1</v>
      </c>
      <c r="GI257">
        <v>-2</v>
      </c>
      <c r="GJ257">
        <v>0</v>
      </c>
      <c r="GK257">
        <f>ROUND(R257*(R12)/100,2)</f>
        <v>0</v>
      </c>
      <c r="GL257">
        <f t="shared" si="257"/>
        <v>0</v>
      </c>
      <c r="GM257">
        <f t="shared" si="258"/>
        <v>4757.76</v>
      </c>
      <c r="GN257">
        <f t="shared" si="259"/>
        <v>4757.76</v>
      </c>
      <c r="GO257">
        <f t="shared" si="260"/>
        <v>0</v>
      </c>
      <c r="GP257">
        <f t="shared" si="261"/>
        <v>0</v>
      </c>
      <c r="GR257">
        <v>0</v>
      </c>
    </row>
    <row r="258" spans="1:200">
      <c r="A258">
        <v>17</v>
      </c>
      <c r="B258">
        <v>1</v>
      </c>
      <c r="C258">
        <f>ROW(SmtRes!A526)</f>
        <v>526</v>
      </c>
      <c r="D258">
        <f>ROW(EtalonRes!A490)</f>
        <v>490</v>
      </c>
      <c r="E258" t="s">
        <v>513</v>
      </c>
      <c r="F258" t="s">
        <v>145</v>
      </c>
      <c r="G258" t="s">
        <v>146</v>
      </c>
      <c r="H258" t="s">
        <v>126</v>
      </c>
      <c r="I258">
        <v>0.28000000000000003</v>
      </c>
      <c r="J258">
        <v>0</v>
      </c>
      <c r="O258">
        <f t="shared" si="227"/>
        <v>2020.78</v>
      </c>
      <c r="P258">
        <f t="shared" si="228"/>
        <v>1747.27</v>
      </c>
      <c r="Q258">
        <f t="shared" si="229"/>
        <v>55.57</v>
      </c>
      <c r="R258">
        <f t="shared" si="230"/>
        <v>1.4</v>
      </c>
      <c r="S258">
        <f t="shared" si="231"/>
        <v>217.94</v>
      </c>
      <c r="T258">
        <f t="shared" si="232"/>
        <v>0</v>
      </c>
      <c r="U258">
        <f t="shared" si="233"/>
        <v>22.330000000000002</v>
      </c>
      <c r="V258">
        <f t="shared" si="234"/>
        <v>0.10360000000000001</v>
      </c>
      <c r="W258">
        <f t="shared" si="235"/>
        <v>0</v>
      </c>
      <c r="X258">
        <f t="shared" si="236"/>
        <v>239.08</v>
      </c>
      <c r="Y258">
        <f t="shared" si="237"/>
        <v>144.76</v>
      </c>
      <c r="AA258">
        <v>22723180</v>
      </c>
      <c r="AB258">
        <f t="shared" si="238"/>
        <v>7217.08</v>
      </c>
      <c r="AC258">
        <f t="shared" si="239"/>
        <v>6240.25</v>
      </c>
      <c r="AD258">
        <f t="shared" si="240"/>
        <v>198.47</v>
      </c>
      <c r="AE258">
        <f t="shared" si="241"/>
        <v>5</v>
      </c>
      <c r="AF258">
        <f t="shared" si="242"/>
        <v>778.36</v>
      </c>
      <c r="AG258">
        <f t="shared" si="243"/>
        <v>0</v>
      </c>
      <c r="AH258">
        <f t="shared" si="244"/>
        <v>79.75</v>
      </c>
      <c r="AI258">
        <f t="shared" si="245"/>
        <v>0.37</v>
      </c>
      <c r="AJ258">
        <f t="shared" si="246"/>
        <v>0</v>
      </c>
      <c r="AK258">
        <v>7217.08</v>
      </c>
      <c r="AL258">
        <v>6240.25</v>
      </c>
      <c r="AM258">
        <v>198.47</v>
      </c>
      <c r="AN258">
        <v>5</v>
      </c>
      <c r="AO258">
        <v>778.36</v>
      </c>
      <c r="AP258">
        <v>0</v>
      </c>
      <c r="AQ258">
        <v>79.75</v>
      </c>
      <c r="AR258">
        <v>0.37</v>
      </c>
      <c r="AS258">
        <v>0</v>
      </c>
      <c r="AT258">
        <v>109</v>
      </c>
      <c r="AU258">
        <v>66</v>
      </c>
      <c r="AV258">
        <v>1</v>
      </c>
      <c r="AW258">
        <v>1</v>
      </c>
      <c r="AZ258">
        <v>1</v>
      </c>
      <c r="BA258">
        <v>1</v>
      </c>
      <c r="BB258">
        <v>1</v>
      </c>
      <c r="BC258">
        <v>1</v>
      </c>
      <c r="BD258" t="s">
        <v>3</v>
      </c>
      <c r="BE258" t="s">
        <v>3</v>
      </c>
      <c r="BF258" t="s">
        <v>3</v>
      </c>
      <c r="BG258" t="s">
        <v>3</v>
      </c>
      <c r="BH258">
        <v>0</v>
      </c>
      <c r="BI258">
        <v>1</v>
      </c>
      <c r="BJ258" t="s">
        <v>147</v>
      </c>
      <c r="BM258">
        <v>16001</v>
      </c>
      <c r="BN258">
        <v>0</v>
      </c>
      <c r="BO258" t="s">
        <v>3</v>
      </c>
      <c r="BP258">
        <v>0</v>
      </c>
      <c r="BQ258">
        <v>2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128</v>
      </c>
      <c r="CA258">
        <v>83</v>
      </c>
      <c r="CF258">
        <v>0</v>
      </c>
      <c r="CG258">
        <v>0</v>
      </c>
      <c r="CM258">
        <v>0</v>
      </c>
      <c r="CN258" t="s">
        <v>3</v>
      </c>
      <c r="CO258">
        <v>0</v>
      </c>
      <c r="CP258">
        <f t="shared" si="247"/>
        <v>2020.78</v>
      </c>
      <c r="CQ258">
        <f t="shared" si="248"/>
        <v>6240.25</v>
      </c>
      <c r="CR258">
        <f t="shared" si="249"/>
        <v>198.47</v>
      </c>
      <c r="CS258">
        <f t="shared" si="250"/>
        <v>5</v>
      </c>
      <c r="CT258">
        <f t="shared" si="251"/>
        <v>778.36</v>
      </c>
      <c r="CU258">
        <f t="shared" si="252"/>
        <v>0</v>
      </c>
      <c r="CV258">
        <f t="shared" si="253"/>
        <v>79.75</v>
      </c>
      <c r="CW258">
        <f t="shared" si="254"/>
        <v>0.37</v>
      </c>
      <c r="CX258">
        <f t="shared" si="255"/>
        <v>0</v>
      </c>
      <c r="CY258">
        <f t="shared" si="262"/>
        <v>239.0806</v>
      </c>
      <c r="CZ258">
        <f t="shared" si="263"/>
        <v>144.76439999999999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1013</v>
      </c>
      <c r="DV258" t="s">
        <v>126</v>
      </c>
      <c r="DW258" t="s">
        <v>126</v>
      </c>
      <c r="DX258">
        <v>1</v>
      </c>
      <c r="EE258">
        <v>20678683</v>
      </c>
      <c r="EF258">
        <v>2</v>
      </c>
      <c r="EG258" t="s">
        <v>20</v>
      </c>
      <c r="EH258">
        <v>0</v>
      </c>
      <c r="EI258" t="s">
        <v>3</v>
      </c>
      <c r="EJ258">
        <v>1</v>
      </c>
      <c r="EK258">
        <v>16001</v>
      </c>
      <c r="EL258" t="s">
        <v>128</v>
      </c>
      <c r="EM258" t="s">
        <v>129</v>
      </c>
      <c r="EO258" t="s">
        <v>3</v>
      </c>
      <c r="EQ258">
        <v>0</v>
      </c>
      <c r="ER258">
        <v>7217.08</v>
      </c>
      <c r="ES258">
        <v>6240.25</v>
      </c>
      <c r="ET258">
        <v>198.47</v>
      </c>
      <c r="EU258">
        <v>5</v>
      </c>
      <c r="EV258">
        <v>778.36</v>
      </c>
      <c r="EW258">
        <v>79.75</v>
      </c>
      <c r="EX258">
        <v>0.37</v>
      </c>
      <c r="EY258">
        <v>0</v>
      </c>
      <c r="EZ258">
        <v>0</v>
      </c>
      <c r="FQ258">
        <v>0</v>
      </c>
      <c r="FR258">
        <f t="shared" si="256"/>
        <v>0</v>
      </c>
      <c r="FS258">
        <v>0</v>
      </c>
      <c r="FV258" t="s">
        <v>23</v>
      </c>
      <c r="FW258" t="s">
        <v>24</v>
      </c>
      <c r="FX258">
        <v>128</v>
      </c>
      <c r="FY258">
        <v>83</v>
      </c>
      <c r="GA258" t="s">
        <v>3</v>
      </c>
      <c r="GG258">
        <v>2</v>
      </c>
      <c r="GH258">
        <v>1</v>
      </c>
      <c r="GI258">
        <v>-2</v>
      </c>
      <c r="GJ258">
        <v>0</v>
      </c>
      <c r="GK258">
        <f>ROUND(R258*(R12)/100,2)</f>
        <v>0</v>
      </c>
      <c r="GL258">
        <f t="shared" si="257"/>
        <v>0</v>
      </c>
      <c r="GM258">
        <f t="shared" si="258"/>
        <v>2404.62</v>
      </c>
      <c r="GN258">
        <f t="shared" si="259"/>
        <v>2404.62</v>
      </c>
      <c r="GO258">
        <f t="shared" si="260"/>
        <v>0</v>
      </c>
      <c r="GP258">
        <f t="shared" si="261"/>
        <v>0</v>
      </c>
      <c r="GR258">
        <v>0</v>
      </c>
    </row>
    <row r="259" spans="1:200">
      <c r="A259">
        <v>18</v>
      </c>
      <c r="B259">
        <v>1</v>
      </c>
      <c r="C259">
        <v>522</v>
      </c>
      <c r="E259" t="s">
        <v>514</v>
      </c>
      <c r="F259" t="s">
        <v>149</v>
      </c>
      <c r="G259" t="s">
        <v>150</v>
      </c>
      <c r="H259" t="s">
        <v>117</v>
      </c>
      <c r="I259">
        <f>I258*J259</f>
        <v>28</v>
      </c>
      <c r="J259">
        <v>99.999999999999986</v>
      </c>
      <c r="O259">
        <f t="shared" si="227"/>
        <v>1487.36</v>
      </c>
      <c r="P259">
        <f t="shared" si="228"/>
        <v>1487.36</v>
      </c>
      <c r="Q259">
        <f t="shared" si="229"/>
        <v>0</v>
      </c>
      <c r="R259">
        <f t="shared" si="230"/>
        <v>0</v>
      </c>
      <c r="S259">
        <f t="shared" si="231"/>
        <v>0</v>
      </c>
      <c r="T259">
        <f t="shared" si="232"/>
        <v>0</v>
      </c>
      <c r="U259">
        <f t="shared" si="233"/>
        <v>0</v>
      </c>
      <c r="V259">
        <f t="shared" si="234"/>
        <v>0</v>
      </c>
      <c r="W259">
        <f t="shared" si="235"/>
        <v>3.08</v>
      </c>
      <c r="X259">
        <f t="shared" si="236"/>
        <v>0</v>
      </c>
      <c r="Y259">
        <f t="shared" si="237"/>
        <v>0</v>
      </c>
      <c r="AA259">
        <v>22723180</v>
      </c>
      <c r="AB259">
        <f t="shared" si="238"/>
        <v>53.12</v>
      </c>
      <c r="AC259">
        <f t="shared" si="239"/>
        <v>53.12</v>
      </c>
      <c r="AD259">
        <f t="shared" si="240"/>
        <v>0</v>
      </c>
      <c r="AE259">
        <f t="shared" si="241"/>
        <v>0</v>
      </c>
      <c r="AF259">
        <f t="shared" si="242"/>
        <v>0</v>
      </c>
      <c r="AG259">
        <f t="shared" si="243"/>
        <v>0</v>
      </c>
      <c r="AH259">
        <f t="shared" si="244"/>
        <v>0</v>
      </c>
      <c r="AI259">
        <f t="shared" si="245"/>
        <v>0</v>
      </c>
      <c r="AJ259">
        <f t="shared" si="246"/>
        <v>0.11</v>
      </c>
      <c r="AK259">
        <v>53.12</v>
      </c>
      <c r="AL259">
        <v>53.12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0.11</v>
      </c>
      <c r="AT259">
        <v>109</v>
      </c>
      <c r="AU259">
        <v>66</v>
      </c>
      <c r="AV259">
        <v>1</v>
      </c>
      <c r="AW259">
        <v>1</v>
      </c>
      <c r="AZ259">
        <v>1</v>
      </c>
      <c r="BA259">
        <v>1</v>
      </c>
      <c r="BB259">
        <v>1</v>
      </c>
      <c r="BC259">
        <v>1</v>
      </c>
      <c r="BD259" t="s">
        <v>3</v>
      </c>
      <c r="BE259" t="s">
        <v>3</v>
      </c>
      <c r="BF259" t="s">
        <v>3</v>
      </c>
      <c r="BG259" t="s">
        <v>3</v>
      </c>
      <c r="BH259">
        <v>3</v>
      </c>
      <c r="BI259">
        <v>1</v>
      </c>
      <c r="BJ259" t="s">
        <v>151</v>
      </c>
      <c r="BM259">
        <v>16001</v>
      </c>
      <c r="BN259">
        <v>0</v>
      </c>
      <c r="BO259" t="s">
        <v>3</v>
      </c>
      <c r="BP259">
        <v>0</v>
      </c>
      <c r="BQ259">
        <v>2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128</v>
      </c>
      <c r="CA259">
        <v>83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47"/>
        <v>1487.36</v>
      </c>
      <c r="CQ259">
        <f t="shared" si="248"/>
        <v>53.12</v>
      </c>
      <c r="CR259">
        <f t="shared" si="249"/>
        <v>0</v>
      </c>
      <c r="CS259">
        <f t="shared" si="250"/>
        <v>0</v>
      </c>
      <c r="CT259">
        <f t="shared" si="251"/>
        <v>0</v>
      </c>
      <c r="CU259">
        <f t="shared" si="252"/>
        <v>0</v>
      </c>
      <c r="CV259">
        <f t="shared" si="253"/>
        <v>0</v>
      </c>
      <c r="CW259">
        <f t="shared" si="254"/>
        <v>0</v>
      </c>
      <c r="CX259">
        <f t="shared" si="255"/>
        <v>0.11</v>
      </c>
      <c r="CY259">
        <f t="shared" si="262"/>
        <v>0</v>
      </c>
      <c r="CZ259">
        <f t="shared" si="263"/>
        <v>0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1003</v>
      </c>
      <c r="DV259" t="s">
        <v>117</v>
      </c>
      <c r="DW259" t="s">
        <v>117</v>
      </c>
      <c r="DX259">
        <v>1</v>
      </c>
      <c r="EE259">
        <v>20678683</v>
      </c>
      <c r="EF259">
        <v>2</v>
      </c>
      <c r="EG259" t="s">
        <v>20</v>
      </c>
      <c r="EH259">
        <v>0</v>
      </c>
      <c r="EI259" t="s">
        <v>3</v>
      </c>
      <c r="EJ259">
        <v>1</v>
      </c>
      <c r="EK259">
        <v>16001</v>
      </c>
      <c r="EL259" t="s">
        <v>128</v>
      </c>
      <c r="EM259" t="s">
        <v>129</v>
      </c>
      <c r="EO259" t="s">
        <v>3</v>
      </c>
      <c r="EQ259">
        <v>0</v>
      </c>
      <c r="ER259">
        <v>53.12</v>
      </c>
      <c r="ES259">
        <v>53.12</v>
      </c>
      <c r="ET259">
        <v>0</v>
      </c>
      <c r="EU259">
        <v>0</v>
      </c>
      <c r="EV259">
        <v>0</v>
      </c>
      <c r="EW259">
        <v>0</v>
      </c>
      <c r="EX259">
        <v>0</v>
      </c>
      <c r="EZ259">
        <v>0</v>
      </c>
      <c r="FQ259">
        <v>0</v>
      </c>
      <c r="FR259">
        <f t="shared" si="256"/>
        <v>0</v>
      </c>
      <c r="FS259">
        <v>0</v>
      </c>
      <c r="FV259" t="s">
        <v>23</v>
      </c>
      <c r="FW259" t="s">
        <v>24</v>
      </c>
      <c r="FX259">
        <v>128</v>
      </c>
      <c r="FY259">
        <v>83</v>
      </c>
      <c r="GA259" t="s">
        <v>3</v>
      </c>
      <c r="GG259">
        <v>2</v>
      </c>
      <c r="GH259">
        <v>1</v>
      </c>
      <c r="GI259">
        <v>-2</v>
      </c>
      <c r="GJ259">
        <v>0</v>
      </c>
      <c r="GK259">
        <f>ROUND(R259*(R12)/100,2)</f>
        <v>0</v>
      </c>
      <c r="GL259">
        <f t="shared" si="257"/>
        <v>0</v>
      </c>
      <c r="GM259">
        <f t="shared" si="258"/>
        <v>1487.36</v>
      </c>
      <c r="GN259">
        <f t="shared" si="259"/>
        <v>1487.36</v>
      </c>
      <c r="GO259">
        <f t="shared" si="260"/>
        <v>0</v>
      </c>
      <c r="GP259">
        <f t="shared" si="261"/>
        <v>0</v>
      </c>
      <c r="GR259">
        <v>0</v>
      </c>
    </row>
    <row r="260" spans="1:200">
      <c r="A260">
        <v>18</v>
      </c>
      <c r="B260">
        <v>1</v>
      </c>
      <c r="C260">
        <v>521</v>
      </c>
      <c r="E260" t="s">
        <v>515</v>
      </c>
      <c r="F260" t="s">
        <v>139</v>
      </c>
      <c r="G260" t="s">
        <v>140</v>
      </c>
      <c r="H260" t="s">
        <v>34</v>
      </c>
      <c r="I260">
        <f>I258*J260</f>
        <v>0.33040000000000003</v>
      </c>
      <c r="J260">
        <v>1.18</v>
      </c>
      <c r="O260">
        <f t="shared" si="227"/>
        <v>3171.84</v>
      </c>
      <c r="P260">
        <f t="shared" si="228"/>
        <v>3171.84</v>
      </c>
      <c r="Q260">
        <f t="shared" si="229"/>
        <v>0</v>
      </c>
      <c r="R260">
        <f t="shared" si="230"/>
        <v>0</v>
      </c>
      <c r="S260">
        <f t="shared" si="231"/>
        <v>0</v>
      </c>
      <c r="T260">
        <f t="shared" si="232"/>
        <v>0</v>
      </c>
      <c r="U260">
        <f t="shared" si="233"/>
        <v>0</v>
      </c>
      <c r="V260">
        <f t="shared" si="234"/>
        <v>0</v>
      </c>
      <c r="W260">
        <f t="shared" si="235"/>
        <v>8.42</v>
      </c>
      <c r="X260">
        <f t="shared" si="236"/>
        <v>0</v>
      </c>
      <c r="Y260">
        <f t="shared" si="237"/>
        <v>0</v>
      </c>
      <c r="AA260">
        <v>22723180</v>
      </c>
      <c r="AB260">
        <f t="shared" si="238"/>
        <v>9600</v>
      </c>
      <c r="AC260">
        <f t="shared" si="239"/>
        <v>9600</v>
      </c>
      <c r="AD260">
        <f t="shared" si="240"/>
        <v>0</v>
      </c>
      <c r="AE260">
        <f t="shared" si="241"/>
        <v>0</v>
      </c>
      <c r="AF260">
        <f t="shared" si="242"/>
        <v>0</v>
      </c>
      <c r="AG260">
        <f t="shared" si="243"/>
        <v>0</v>
      </c>
      <c r="AH260">
        <f t="shared" si="244"/>
        <v>0</v>
      </c>
      <c r="AI260">
        <f t="shared" si="245"/>
        <v>0</v>
      </c>
      <c r="AJ260">
        <f t="shared" si="246"/>
        <v>25.47</v>
      </c>
      <c r="AK260">
        <v>9600</v>
      </c>
      <c r="AL260">
        <v>9600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25.47</v>
      </c>
      <c r="AT260">
        <v>109</v>
      </c>
      <c r="AU260">
        <v>66</v>
      </c>
      <c r="AV260">
        <v>1</v>
      </c>
      <c r="AW260">
        <v>1</v>
      </c>
      <c r="AZ260">
        <v>1</v>
      </c>
      <c r="BA260">
        <v>1</v>
      </c>
      <c r="BB260">
        <v>1</v>
      </c>
      <c r="BC260">
        <v>1</v>
      </c>
      <c r="BD260" t="s">
        <v>3</v>
      </c>
      <c r="BE260" t="s">
        <v>3</v>
      </c>
      <c r="BF260" t="s">
        <v>3</v>
      </c>
      <c r="BG260" t="s">
        <v>3</v>
      </c>
      <c r="BH260">
        <v>3</v>
      </c>
      <c r="BI260">
        <v>1</v>
      </c>
      <c r="BJ260" t="s">
        <v>141</v>
      </c>
      <c r="BM260">
        <v>9001</v>
      </c>
      <c r="BN260">
        <v>0</v>
      </c>
      <c r="BO260" t="s">
        <v>3</v>
      </c>
      <c r="BP260">
        <v>0</v>
      </c>
      <c r="BQ260">
        <v>2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128</v>
      </c>
      <c r="CA260">
        <v>83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47"/>
        <v>3171.84</v>
      </c>
      <c r="CQ260">
        <f t="shared" si="248"/>
        <v>9600</v>
      </c>
      <c r="CR260">
        <f t="shared" si="249"/>
        <v>0</v>
      </c>
      <c r="CS260">
        <f t="shared" si="250"/>
        <v>0</v>
      </c>
      <c r="CT260">
        <f t="shared" si="251"/>
        <v>0</v>
      </c>
      <c r="CU260">
        <f t="shared" si="252"/>
        <v>0</v>
      </c>
      <c r="CV260">
        <f t="shared" si="253"/>
        <v>0</v>
      </c>
      <c r="CW260">
        <f t="shared" si="254"/>
        <v>0</v>
      </c>
      <c r="CX260">
        <f t="shared" si="255"/>
        <v>25.47</v>
      </c>
      <c r="CY260">
        <f t="shared" si="262"/>
        <v>0</v>
      </c>
      <c r="CZ260">
        <f t="shared" si="263"/>
        <v>0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1009</v>
      </c>
      <c r="DV260" t="s">
        <v>34</v>
      </c>
      <c r="DW260" t="s">
        <v>34</v>
      </c>
      <c r="DX260">
        <v>1000</v>
      </c>
      <c r="EE260">
        <v>20678655</v>
      </c>
      <c r="EF260">
        <v>2</v>
      </c>
      <c r="EG260" t="s">
        <v>20</v>
      </c>
      <c r="EH260">
        <v>0</v>
      </c>
      <c r="EI260" t="s">
        <v>3</v>
      </c>
      <c r="EJ260">
        <v>1</v>
      </c>
      <c r="EK260">
        <v>9001</v>
      </c>
      <c r="EL260" t="s">
        <v>142</v>
      </c>
      <c r="EM260" t="s">
        <v>143</v>
      </c>
      <c r="EO260" t="s">
        <v>3</v>
      </c>
      <c r="EQ260">
        <v>0</v>
      </c>
      <c r="ER260">
        <v>9600</v>
      </c>
      <c r="ES260">
        <v>9600</v>
      </c>
      <c r="ET260">
        <v>0</v>
      </c>
      <c r="EU260">
        <v>0</v>
      </c>
      <c r="EV260">
        <v>0</v>
      </c>
      <c r="EW260">
        <v>0</v>
      </c>
      <c r="EX260">
        <v>0</v>
      </c>
      <c r="EZ260">
        <v>0</v>
      </c>
      <c r="FQ260">
        <v>0</v>
      </c>
      <c r="FR260">
        <f t="shared" si="256"/>
        <v>0</v>
      </c>
      <c r="FS260">
        <v>0</v>
      </c>
      <c r="FV260" t="s">
        <v>23</v>
      </c>
      <c r="FW260" t="s">
        <v>24</v>
      </c>
      <c r="FX260">
        <v>128</v>
      </c>
      <c r="FY260">
        <v>83</v>
      </c>
      <c r="GA260" t="s">
        <v>3</v>
      </c>
      <c r="GG260">
        <v>2</v>
      </c>
      <c r="GH260">
        <v>1</v>
      </c>
      <c r="GI260">
        <v>-2</v>
      </c>
      <c r="GJ260">
        <v>0</v>
      </c>
      <c r="GK260">
        <f>ROUND(R260*(R12)/100,2)</f>
        <v>0</v>
      </c>
      <c r="GL260">
        <f t="shared" si="257"/>
        <v>0</v>
      </c>
      <c r="GM260">
        <f t="shared" si="258"/>
        <v>3171.84</v>
      </c>
      <c r="GN260">
        <f t="shared" si="259"/>
        <v>3171.84</v>
      </c>
      <c r="GO260">
        <f t="shared" si="260"/>
        <v>0</v>
      </c>
      <c r="GP260">
        <f t="shared" si="261"/>
        <v>0</v>
      </c>
      <c r="GR260">
        <v>0</v>
      </c>
    </row>
    <row r="261" spans="1:200">
      <c r="A261">
        <v>17</v>
      </c>
      <c r="B261">
        <v>1</v>
      </c>
      <c r="C261">
        <f>ROW(SmtRes!A541)</f>
        <v>541</v>
      </c>
      <c r="D261">
        <f>ROW(EtalonRes!A504)</f>
        <v>504</v>
      </c>
      <c r="E261" t="s">
        <v>516</v>
      </c>
      <c r="F261" t="s">
        <v>154</v>
      </c>
      <c r="G261" t="s">
        <v>155</v>
      </c>
      <c r="H261" t="s">
        <v>126</v>
      </c>
      <c r="I261">
        <v>0.25</v>
      </c>
      <c r="J261">
        <v>0</v>
      </c>
      <c r="O261">
        <f t="shared" si="227"/>
        <v>2246.6999999999998</v>
      </c>
      <c r="P261">
        <f t="shared" si="228"/>
        <v>2002.49</v>
      </c>
      <c r="Q261">
        <f t="shared" si="229"/>
        <v>49.62</v>
      </c>
      <c r="R261">
        <f t="shared" si="230"/>
        <v>1.25</v>
      </c>
      <c r="S261">
        <f t="shared" si="231"/>
        <v>194.59</v>
      </c>
      <c r="T261">
        <f t="shared" si="232"/>
        <v>0</v>
      </c>
      <c r="U261">
        <f t="shared" si="233"/>
        <v>19.9375</v>
      </c>
      <c r="V261">
        <f t="shared" si="234"/>
        <v>9.2499999999999999E-2</v>
      </c>
      <c r="W261">
        <f t="shared" si="235"/>
        <v>0</v>
      </c>
      <c r="X261">
        <f t="shared" si="236"/>
        <v>213.47</v>
      </c>
      <c r="Y261">
        <f t="shared" si="237"/>
        <v>129.25</v>
      </c>
      <c r="AA261">
        <v>22723180</v>
      </c>
      <c r="AB261">
        <f t="shared" si="238"/>
        <v>8986.77</v>
      </c>
      <c r="AC261">
        <f t="shared" si="239"/>
        <v>8009.94</v>
      </c>
      <c r="AD261">
        <f t="shared" si="240"/>
        <v>198.47</v>
      </c>
      <c r="AE261">
        <f t="shared" si="241"/>
        <v>5</v>
      </c>
      <c r="AF261">
        <f t="shared" si="242"/>
        <v>778.36</v>
      </c>
      <c r="AG261">
        <f t="shared" si="243"/>
        <v>0</v>
      </c>
      <c r="AH261">
        <f t="shared" si="244"/>
        <v>79.75</v>
      </c>
      <c r="AI261">
        <f t="shared" si="245"/>
        <v>0.37</v>
      </c>
      <c r="AJ261">
        <f t="shared" si="246"/>
        <v>0</v>
      </c>
      <c r="AK261">
        <v>8986.77</v>
      </c>
      <c r="AL261">
        <v>8009.94</v>
      </c>
      <c r="AM261">
        <v>198.47</v>
      </c>
      <c r="AN261">
        <v>5</v>
      </c>
      <c r="AO261">
        <v>778.36</v>
      </c>
      <c r="AP261">
        <v>0</v>
      </c>
      <c r="AQ261">
        <v>79.75</v>
      </c>
      <c r="AR261">
        <v>0.37</v>
      </c>
      <c r="AS261">
        <v>0</v>
      </c>
      <c r="AT261">
        <v>109</v>
      </c>
      <c r="AU261">
        <v>66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1</v>
      </c>
      <c r="BD261" t="s">
        <v>3</v>
      </c>
      <c r="BE261" t="s">
        <v>3</v>
      </c>
      <c r="BF261" t="s">
        <v>3</v>
      </c>
      <c r="BG261" t="s">
        <v>3</v>
      </c>
      <c r="BH261">
        <v>0</v>
      </c>
      <c r="BI261">
        <v>1</v>
      </c>
      <c r="BJ261" t="s">
        <v>156</v>
      </c>
      <c r="BM261">
        <v>16001</v>
      </c>
      <c r="BN261">
        <v>0</v>
      </c>
      <c r="BO261" t="s">
        <v>3</v>
      </c>
      <c r="BP261">
        <v>0</v>
      </c>
      <c r="BQ261">
        <v>2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128</v>
      </c>
      <c r="CA261">
        <v>83</v>
      </c>
      <c r="CF261">
        <v>0</v>
      </c>
      <c r="CG261">
        <v>0</v>
      </c>
      <c r="CM261">
        <v>0</v>
      </c>
      <c r="CN261" t="s">
        <v>3</v>
      </c>
      <c r="CO261">
        <v>0</v>
      </c>
      <c r="CP261">
        <f t="shared" si="247"/>
        <v>2246.7000000000003</v>
      </c>
      <c r="CQ261">
        <f t="shared" si="248"/>
        <v>8009.94</v>
      </c>
      <c r="CR261">
        <f t="shared" si="249"/>
        <v>198.47</v>
      </c>
      <c r="CS261">
        <f t="shared" si="250"/>
        <v>5</v>
      </c>
      <c r="CT261">
        <f t="shared" si="251"/>
        <v>778.36</v>
      </c>
      <c r="CU261">
        <f t="shared" si="252"/>
        <v>0</v>
      </c>
      <c r="CV261">
        <f t="shared" si="253"/>
        <v>79.75</v>
      </c>
      <c r="CW261">
        <f t="shared" si="254"/>
        <v>0.37</v>
      </c>
      <c r="CX261">
        <f t="shared" si="255"/>
        <v>0</v>
      </c>
      <c r="CY261">
        <f t="shared" si="262"/>
        <v>213.46560000000002</v>
      </c>
      <c r="CZ261">
        <f t="shared" si="263"/>
        <v>129.2544</v>
      </c>
      <c r="DC261" t="s">
        <v>3</v>
      </c>
      <c r="DD261" t="s">
        <v>3</v>
      </c>
      <c r="DE261" t="s">
        <v>3</v>
      </c>
      <c r="DF261" t="s">
        <v>3</v>
      </c>
      <c r="DG261" t="s">
        <v>3</v>
      </c>
      <c r="DH261" t="s">
        <v>3</v>
      </c>
      <c r="DI261" t="s">
        <v>3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126</v>
      </c>
      <c r="DW261" t="s">
        <v>126</v>
      </c>
      <c r="DX261">
        <v>1</v>
      </c>
      <c r="EE261">
        <v>20678683</v>
      </c>
      <c r="EF261">
        <v>2</v>
      </c>
      <c r="EG261" t="s">
        <v>20</v>
      </c>
      <c r="EH261">
        <v>0</v>
      </c>
      <c r="EI261" t="s">
        <v>3</v>
      </c>
      <c r="EJ261">
        <v>1</v>
      </c>
      <c r="EK261">
        <v>16001</v>
      </c>
      <c r="EL261" t="s">
        <v>128</v>
      </c>
      <c r="EM261" t="s">
        <v>129</v>
      </c>
      <c r="EO261" t="s">
        <v>3</v>
      </c>
      <c r="EQ261">
        <v>0</v>
      </c>
      <c r="ER261">
        <v>8986.77</v>
      </c>
      <c r="ES261">
        <v>8009.94</v>
      </c>
      <c r="ET261">
        <v>198.47</v>
      </c>
      <c r="EU261">
        <v>5</v>
      </c>
      <c r="EV261">
        <v>778.36</v>
      </c>
      <c r="EW261">
        <v>79.75</v>
      </c>
      <c r="EX261">
        <v>0.37</v>
      </c>
      <c r="EY261">
        <v>0</v>
      </c>
      <c r="EZ261">
        <v>0</v>
      </c>
      <c r="FQ261">
        <v>0</v>
      </c>
      <c r="FR261">
        <f t="shared" si="256"/>
        <v>0</v>
      </c>
      <c r="FS261">
        <v>0</v>
      </c>
      <c r="FV261" t="s">
        <v>23</v>
      </c>
      <c r="FW261" t="s">
        <v>24</v>
      </c>
      <c r="FX261">
        <v>128</v>
      </c>
      <c r="FY261">
        <v>83</v>
      </c>
      <c r="GA261" t="s">
        <v>3</v>
      </c>
      <c r="GG261">
        <v>2</v>
      </c>
      <c r="GH261">
        <v>1</v>
      </c>
      <c r="GI261">
        <v>-2</v>
      </c>
      <c r="GJ261">
        <v>0</v>
      </c>
      <c r="GK261">
        <f>ROUND(R261*(R12)/100,2)</f>
        <v>0</v>
      </c>
      <c r="GL261">
        <f t="shared" si="257"/>
        <v>0</v>
      </c>
      <c r="GM261">
        <f t="shared" si="258"/>
        <v>2589.4199999999996</v>
      </c>
      <c r="GN261">
        <f t="shared" si="259"/>
        <v>2589.42</v>
      </c>
      <c r="GO261">
        <f t="shared" si="260"/>
        <v>0</v>
      </c>
      <c r="GP261">
        <f t="shared" si="261"/>
        <v>0</v>
      </c>
      <c r="GR261">
        <v>0</v>
      </c>
    </row>
    <row r="262" spans="1:200">
      <c r="A262">
        <v>18</v>
      </c>
      <c r="B262">
        <v>1</v>
      </c>
      <c r="C262">
        <v>537</v>
      </c>
      <c r="E262" t="s">
        <v>517</v>
      </c>
      <c r="F262" t="s">
        <v>158</v>
      </c>
      <c r="G262" t="s">
        <v>159</v>
      </c>
      <c r="H262" t="s">
        <v>117</v>
      </c>
      <c r="I262">
        <f>I261*J262</f>
        <v>25</v>
      </c>
      <c r="J262">
        <v>100</v>
      </c>
      <c r="O262">
        <f t="shared" si="227"/>
        <v>1544</v>
      </c>
      <c r="P262">
        <f t="shared" si="228"/>
        <v>1544</v>
      </c>
      <c r="Q262">
        <f t="shared" si="229"/>
        <v>0</v>
      </c>
      <c r="R262">
        <f t="shared" si="230"/>
        <v>0</v>
      </c>
      <c r="S262">
        <f t="shared" si="231"/>
        <v>0</v>
      </c>
      <c r="T262">
        <f t="shared" si="232"/>
        <v>0</v>
      </c>
      <c r="U262">
        <f t="shared" si="233"/>
        <v>0</v>
      </c>
      <c r="V262">
        <f t="shared" si="234"/>
        <v>0</v>
      </c>
      <c r="W262">
        <f t="shared" si="235"/>
        <v>3.25</v>
      </c>
      <c r="X262">
        <f t="shared" si="236"/>
        <v>0</v>
      </c>
      <c r="Y262">
        <f t="shared" si="237"/>
        <v>0</v>
      </c>
      <c r="AA262">
        <v>22723180</v>
      </c>
      <c r="AB262">
        <f t="shared" si="238"/>
        <v>61.76</v>
      </c>
      <c r="AC262">
        <f t="shared" si="239"/>
        <v>61.76</v>
      </c>
      <c r="AD262">
        <f t="shared" si="240"/>
        <v>0</v>
      </c>
      <c r="AE262">
        <f t="shared" si="241"/>
        <v>0</v>
      </c>
      <c r="AF262">
        <f t="shared" si="242"/>
        <v>0</v>
      </c>
      <c r="AG262">
        <f t="shared" si="243"/>
        <v>0</v>
      </c>
      <c r="AH262">
        <f t="shared" si="244"/>
        <v>0</v>
      </c>
      <c r="AI262">
        <f t="shared" si="245"/>
        <v>0</v>
      </c>
      <c r="AJ262">
        <f t="shared" si="246"/>
        <v>0.13</v>
      </c>
      <c r="AK262">
        <v>61.76</v>
      </c>
      <c r="AL262">
        <v>61.76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0.13</v>
      </c>
      <c r="AT262">
        <v>109</v>
      </c>
      <c r="AU262">
        <v>66</v>
      </c>
      <c r="AV262">
        <v>1</v>
      </c>
      <c r="AW262">
        <v>1</v>
      </c>
      <c r="AZ262">
        <v>1</v>
      </c>
      <c r="BA262">
        <v>1</v>
      </c>
      <c r="BB262">
        <v>1</v>
      </c>
      <c r="BC262">
        <v>1</v>
      </c>
      <c r="BD262" t="s">
        <v>3</v>
      </c>
      <c r="BE262" t="s">
        <v>3</v>
      </c>
      <c r="BF262" t="s">
        <v>3</v>
      </c>
      <c r="BG262" t="s">
        <v>3</v>
      </c>
      <c r="BH262">
        <v>3</v>
      </c>
      <c r="BI262">
        <v>1</v>
      </c>
      <c r="BJ262" t="s">
        <v>160</v>
      </c>
      <c r="BM262">
        <v>16001</v>
      </c>
      <c r="BN262">
        <v>0</v>
      </c>
      <c r="BO262" t="s">
        <v>3</v>
      </c>
      <c r="BP262">
        <v>0</v>
      </c>
      <c r="BQ262">
        <v>2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128</v>
      </c>
      <c r="CA262">
        <v>83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47"/>
        <v>1544</v>
      </c>
      <c r="CQ262">
        <f t="shared" si="248"/>
        <v>61.76</v>
      </c>
      <c r="CR262">
        <f t="shared" si="249"/>
        <v>0</v>
      </c>
      <c r="CS262">
        <f t="shared" si="250"/>
        <v>0</v>
      </c>
      <c r="CT262">
        <f t="shared" si="251"/>
        <v>0</v>
      </c>
      <c r="CU262">
        <f t="shared" si="252"/>
        <v>0</v>
      </c>
      <c r="CV262">
        <f t="shared" si="253"/>
        <v>0</v>
      </c>
      <c r="CW262">
        <f t="shared" si="254"/>
        <v>0</v>
      </c>
      <c r="CX262">
        <f t="shared" si="255"/>
        <v>0.13</v>
      </c>
      <c r="CY262">
        <f t="shared" si="262"/>
        <v>0</v>
      </c>
      <c r="CZ262">
        <f t="shared" si="263"/>
        <v>0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1003</v>
      </c>
      <c r="DV262" t="s">
        <v>117</v>
      </c>
      <c r="DW262" t="s">
        <v>117</v>
      </c>
      <c r="DX262">
        <v>1</v>
      </c>
      <c r="EE262">
        <v>20678683</v>
      </c>
      <c r="EF262">
        <v>2</v>
      </c>
      <c r="EG262" t="s">
        <v>20</v>
      </c>
      <c r="EH262">
        <v>0</v>
      </c>
      <c r="EI262" t="s">
        <v>3</v>
      </c>
      <c r="EJ262">
        <v>1</v>
      </c>
      <c r="EK262">
        <v>16001</v>
      </c>
      <c r="EL262" t="s">
        <v>128</v>
      </c>
      <c r="EM262" t="s">
        <v>129</v>
      </c>
      <c r="EO262" t="s">
        <v>3</v>
      </c>
      <c r="EQ262">
        <v>0</v>
      </c>
      <c r="ER262">
        <v>61.76</v>
      </c>
      <c r="ES262">
        <v>61.76</v>
      </c>
      <c r="ET262">
        <v>0</v>
      </c>
      <c r="EU262">
        <v>0</v>
      </c>
      <c r="EV262">
        <v>0</v>
      </c>
      <c r="EW262">
        <v>0</v>
      </c>
      <c r="EX262">
        <v>0</v>
      </c>
      <c r="EZ262">
        <v>0</v>
      </c>
      <c r="FQ262">
        <v>0</v>
      </c>
      <c r="FR262">
        <f t="shared" si="256"/>
        <v>0</v>
      </c>
      <c r="FS262">
        <v>0</v>
      </c>
      <c r="FV262" t="s">
        <v>23</v>
      </c>
      <c r="FW262" t="s">
        <v>24</v>
      </c>
      <c r="FX262">
        <v>128</v>
      </c>
      <c r="FY262">
        <v>83</v>
      </c>
      <c r="GA262" t="s">
        <v>3</v>
      </c>
      <c r="GG262">
        <v>2</v>
      </c>
      <c r="GH262">
        <v>1</v>
      </c>
      <c r="GI262">
        <v>-2</v>
      </c>
      <c r="GJ262">
        <v>0</v>
      </c>
      <c r="GK262">
        <f>ROUND(R262*(R12)/100,2)</f>
        <v>0</v>
      </c>
      <c r="GL262">
        <f t="shared" si="257"/>
        <v>0</v>
      </c>
      <c r="GM262">
        <f t="shared" si="258"/>
        <v>1544</v>
      </c>
      <c r="GN262">
        <f t="shared" si="259"/>
        <v>1544</v>
      </c>
      <c r="GO262">
        <f t="shared" si="260"/>
        <v>0</v>
      </c>
      <c r="GP262">
        <f t="shared" si="261"/>
        <v>0</v>
      </c>
      <c r="GR262">
        <v>0</v>
      </c>
    </row>
    <row r="263" spans="1:200">
      <c r="A263">
        <v>18</v>
      </c>
      <c r="B263">
        <v>1</v>
      </c>
      <c r="C263">
        <v>536</v>
      </c>
      <c r="E263" t="s">
        <v>518</v>
      </c>
      <c r="F263" t="s">
        <v>139</v>
      </c>
      <c r="G263" t="s">
        <v>140</v>
      </c>
      <c r="H263" t="s">
        <v>34</v>
      </c>
      <c r="I263">
        <f>I261*J263</f>
        <v>0.29499999999999998</v>
      </c>
      <c r="J263">
        <v>1.18</v>
      </c>
      <c r="O263">
        <f t="shared" si="227"/>
        <v>2832</v>
      </c>
      <c r="P263">
        <f t="shared" si="228"/>
        <v>2832</v>
      </c>
      <c r="Q263">
        <f t="shared" si="229"/>
        <v>0</v>
      </c>
      <c r="R263">
        <f t="shared" si="230"/>
        <v>0</v>
      </c>
      <c r="S263">
        <f t="shared" si="231"/>
        <v>0</v>
      </c>
      <c r="T263">
        <f t="shared" si="232"/>
        <v>0</v>
      </c>
      <c r="U263">
        <f t="shared" si="233"/>
        <v>0</v>
      </c>
      <c r="V263">
        <f t="shared" si="234"/>
        <v>0</v>
      </c>
      <c r="W263">
        <f t="shared" si="235"/>
        <v>7.51</v>
      </c>
      <c r="X263">
        <f t="shared" si="236"/>
        <v>0</v>
      </c>
      <c r="Y263">
        <f t="shared" si="237"/>
        <v>0</v>
      </c>
      <c r="AA263">
        <v>22723180</v>
      </c>
      <c r="AB263">
        <f t="shared" si="238"/>
        <v>9600</v>
      </c>
      <c r="AC263">
        <f t="shared" si="239"/>
        <v>9600</v>
      </c>
      <c r="AD263">
        <f t="shared" si="240"/>
        <v>0</v>
      </c>
      <c r="AE263">
        <f t="shared" si="241"/>
        <v>0</v>
      </c>
      <c r="AF263">
        <f t="shared" si="242"/>
        <v>0</v>
      </c>
      <c r="AG263">
        <f t="shared" si="243"/>
        <v>0</v>
      </c>
      <c r="AH263">
        <f t="shared" si="244"/>
        <v>0</v>
      </c>
      <c r="AI263">
        <f t="shared" si="245"/>
        <v>0</v>
      </c>
      <c r="AJ263">
        <f t="shared" si="246"/>
        <v>25.47</v>
      </c>
      <c r="AK263">
        <v>9600</v>
      </c>
      <c r="AL263">
        <v>9600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25.47</v>
      </c>
      <c r="AT263">
        <v>109</v>
      </c>
      <c r="AU263">
        <v>66</v>
      </c>
      <c r="AV263">
        <v>1</v>
      </c>
      <c r="AW263">
        <v>1</v>
      </c>
      <c r="AZ263">
        <v>1</v>
      </c>
      <c r="BA263">
        <v>1</v>
      </c>
      <c r="BB263">
        <v>1</v>
      </c>
      <c r="BC263">
        <v>1</v>
      </c>
      <c r="BD263" t="s">
        <v>3</v>
      </c>
      <c r="BE263" t="s">
        <v>3</v>
      </c>
      <c r="BF263" t="s">
        <v>3</v>
      </c>
      <c r="BG263" t="s">
        <v>3</v>
      </c>
      <c r="BH263">
        <v>3</v>
      </c>
      <c r="BI263">
        <v>1</v>
      </c>
      <c r="BJ263" t="s">
        <v>141</v>
      </c>
      <c r="BM263">
        <v>9001</v>
      </c>
      <c r="BN263">
        <v>0</v>
      </c>
      <c r="BO263" t="s">
        <v>3</v>
      </c>
      <c r="BP263">
        <v>0</v>
      </c>
      <c r="BQ263">
        <v>2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128</v>
      </c>
      <c r="CA263">
        <v>83</v>
      </c>
      <c r="CF263">
        <v>0</v>
      </c>
      <c r="CG263">
        <v>0</v>
      </c>
      <c r="CM263">
        <v>0</v>
      </c>
      <c r="CN263" t="s">
        <v>3</v>
      </c>
      <c r="CO263">
        <v>0</v>
      </c>
      <c r="CP263">
        <f t="shared" si="247"/>
        <v>2832</v>
      </c>
      <c r="CQ263">
        <f t="shared" si="248"/>
        <v>9600</v>
      </c>
      <c r="CR263">
        <f t="shared" si="249"/>
        <v>0</v>
      </c>
      <c r="CS263">
        <f t="shared" si="250"/>
        <v>0</v>
      </c>
      <c r="CT263">
        <f t="shared" si="251"/>
        <v>0</v>
      </c>
      <c r="CU263">
        <f t="shared" si="252"/>
        <v>0</v>
      </c>
      <c r="CV263">
        <f t="shared" si="253"/>
        <v>0</v>
      </c>
      <c r="CW263">
        <f t="shared" si="254"/>
        <v>0</v>
      </c>
      <c r="CX263">
        <f t="shared" si="255"/>
        <v>25.47</v>
      </c>
      <c r="CY263">
        <f t="shared" si="262"/>
        <v>0</v>
      </c>
      <c r="CZ263">
        <f t="shared" si="263"/>
        <v>0</v>
      </c>
      <c r="DC263" t="s">
        <v>3</v>
      </c>
      <c r="DD263" t="s">
        <v>3</v>
      </c>
      <c r="DE263" t="s">
        <v>3</v>
      </c>
      <c r="DF263" t="s">
        <v>3</v>
      </c>
      <c r="DG263" t="s">
        <v>3</v>
      </c>
      <c r="DH263" t="s">
        <v>3</v>
      </c>
      <c r="DI263" t="s">
        <v>3</v>
      </c>
      <c r="DJ263" t="s">
        <v>3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1009</v>
      </c>
      <c r="DV263" t="s">
        <v>34</v>
      </c>
      <c r="DW263" t="s">
        <v>34</v>
      </c>
      <c r="DX263">
        <v>1000</v>
      </c>
      <c r="EE263">
        <v>20678655</v>
      </c>
      <c r="EF263">
        <v>2</v>
      </c>
      <c r="EG263" t="s">
        <v>20</v>
      </c>
      <c r="EH263">
        <v>0</v>
      </c>
      <c r="EI263" t="s">
        <v>3</v>
      </c>
      <c r="EJ263">
        <v>1</v>
      </c>
      <c r="EK263">
        <v>9001</v>
      </c>
      <c r="EL263" t="s">
        <v>142</v>
      </c>
      <c r="EM263" t="s">
        <v>143</v>
      </c>
      <c r="EO263" t="s">
        <v>3</v>
      </c>
      <c r="EQ263">
        <v>0</v>
      </c>
      <c r="ER263">
        <v>9600</v>
      </c>
      <c r="ES263">
        <v>9600</v>
      </c>
      <c r="ET263">
        <v>0</v>
      </c>
      <c r="EU263">
        <v>0</v>
      </c>
      <c r="EV263">
        <v>0</v>
      </c>
      <c r="EW263">
        <v>0</v>
      </c>
      <c r="EX263">
        <v>0</v>
      </c>
      <c r="EZ263">
        <v>0</v>
      </c>
      <c r="FQ263">
        <v>0</v>
      </c>
      <c r="FR263">
        <f t="shared" si="256"/>
        <v>0</v>
      </c>
      <c r="FS263">
        <v>0</v>
      </c>
      <c r="FV263" t="s">
        <v>23</v>
      </c>
      <c r="FW263" t="s">
        <v>24</v>
      </c>
      <c r="FX263">
        <v>128</v>
      </c>
      <c r="FY263">
        <v>83</v>
      </c>
      <c r="GA263" t="s">
        <v>3</v>
      </c>
      <c r="GG263">
        <v>2</v>
      </c>
      <c r="GH263">
        <v>1</v>
      </c>
      <c r="GI263">
        <v>-2</v>
      </c>
      <c r="GJ263">
        <v>0</v>
      </c>
      <c r="GK263">
        <f>ROUND(R263*(R12)/100,2)</f>
        <v>0</v>
      </c>
      <c r="GL263">
        <f t="shared" si="257"/>
        <v>0</v>
      </c>
      <c r="GM263">
        <f t="shared" si="258"/>
        <v>2832</v>
      </c>
      <c r="GN263">
        <f t="shared" si="259"/>
        <v>2832</v>
      </c>
      <c r="GO263">
        <f t="shared" si="260"/>
        <v>0</v>
      </c>
      <c r="GP263">
        <f t="shared" si="261"/>
        <v>0</v>
      </c>
      <c r="GR263">
        <v>0</v>
      </c>
    </row>
    <row r="264" spans="1:200">
      <c r="A264">
        <v>17</v>
      </c>
      <c r="B264">
        <v>1</v>
      </c>
      <c r="C264">
        <f>ROW(SmtRes!A547)</f>
        <v>547</v>
      </c>
      <c r="D264">
        <f>ROW(EtalonRes!A510)</f>
        <v>510</v>
      </c>
      <c r="E264" t="s">
        <v>519</v>
      </c>
      <c r="F264" t="s">
        <v>163</v>
      </c>
      <c r="G264" t="s">
        <v>164</v>
      </c>
      <c r="H264" t="s">
        <v>126</v>
      </c>
      <c r="I264">
        <v>0.95</v>
      </c>
      <c r="J264">
        <v>0</v>
      </c>
      <c r="O264">
        <f t="shared" si="227"/>
        <v>108.23</v>
      </c>
      <c r="P264">
        <f t="shared" si="228"/>
        <v>10.55</v>
      </c>
      <c r="Q264">
        <f t="shared" si="229"/>
        <v>42.28</v>
      </c>
      <c r="R264">
        <f t="shared" si="230"/>
        <v>0</v>
      </c>
      <c r="S264">
        <f t="shared" si="231"/>
        <v>55.4</v>
      </c>
      <c r="T264">
        <f t="shared" si="232"/>
        <v>0</v>
      </c>
      <c r="U264">
        <f t="shared" si="233"/>
        <v>4.7594999999999992</v>
      </c>
      <c r="V264">
        <f t="shared" si="234"/>
        <v>0</v>
      </c>
      <c r="W264">
        <f t="shared" si="235"/>
        <v>0</v>
      </c>
      <c r="X264">
        <f t="shared" si="236"/>
        <v>60.39</v>
      </c>
      <c r="Y264">
        <f t="shared" si="237"/>
        <v>36.56</v>
      </c>
      <c r="AA264">
        <v>22723180</v>
      </c>
      <c r="AB264">
        <f t="shared" si="238"/>
        <v>113.94</v>
      </c>
      <c r="AC264">
        <f t="shared" si="239"/>
        <v>11.11</v>
      </c>
      <c r="AD264">
        <f t="shared" si="240"/>
        <v>44.51</v>
      </c>
      <c r="AE264">
        <f t="shared" si="241"/>
        <v>0</v>
      </c>
      <c r="AF264">
        <f t="shared" si="242"/>
        <v>58.32</v>
      </c>
      <c r="AG264">
        <f t="shared" si="243"/>
        <v>0</v>
      </c>
      <c r="AH264">
        <f t="shared" si="244"/>
        <v>5.01</v>
      </c>
      <c r="AI264">
        <f t="shared" si="245"/>
        <v>0</v>
      </c>
      <c r="AJ264">
        <f t="shared" si="246"/>
        <v>0</v>
      </c>
      <c r="AK264">
        <v>113.94</v>
      </c>
      <c r="AL264">
        <v>11.11</v>
      </c>
      <c r="AM264">
        <v>44.51</v>
      </c>
      <c r="AN264">
        <v>0</v>
      </c>
      <c r="AO264">
        <v>58.32</v>
      </c>
      <c r="AP264">
        <v>0</v>
      </c>
      <c r="AQ264">
        <v>5.01</v>
      </c>
      <c r="AR264">
        <v>0</v>
      </c>
      <c r="AS264">
        <v>0</v>
      </c>
      <c r="AT264">
        <v>109</v>
      </c>
      <c r="AU264">
        <v>66</v>
      </c>
      <c r="AV264">
        <v>1</v>
      </c>
      <c r="AW264">
        <v>1</v>
      </c>
      <c r="AZ264">
        <v>1</v>
      </c>
      <c r="BA264">
        <v>1</v>
      </c>
      <c r="BB264">
        <v>1</v>
      </c>
      <c r="BC264">
        <v>1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1</v>
      </c>
      <c r="BJ264" t="s">
        <v>165</v>
      </c>
      <c r="BM264">
        <v>16001</v>
      </c>
      <c r="BN264">
        <v>0</v>
      </c>
      <c r="BO264" t="s">
        <v>3</v>
      </c>
      <c r="BP264">
        <v>0</v>
      </c>
      <c r="BQ264">
        <v>2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128</v>
      </c>
      <c r="CA264">
        <v>83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47"/>
        <v>108.22999999999999</v>
      </c>
      <c r="CQ264">
        <f t="shared" si="248"/>
        <v>11.11</v>
      </c>
      <c r="CR264">
        <f t="shared" si="249"/>
        <v>44.51</v>
      </c>
      <c r="CS264">
        <f t="shared" si="250"/>
        <v>0</v>
      </c>
      <c r="CT264">
        <f t="shared" si="251"/>
        <v>58.32</v>
      </c>
      <c r="CU264">
        <f t="shared" si="252"/>
        <v>0</v>
      </c>
      <c r="CV264">
        <f t="shared" si="253"/>
        <v>5.01</v>
      </c>
      <c r="CW264">
        <f t="shared" si="254"/>
        <v>0</v>
      </c>
      <c r="CX264">
        <f t="shared" si="255"/>
        <v>0</v>
      </c>
      <c r="CY264">
        <f t="shared" si="262"/>
        <v>60.385999999999996</v>
      </c>
      <c r="CZ264">
        <f t="shared" si="263"/>
        <v>36.564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126</v>
      </c>
      <c r="DW264" t="s">
        <v>126</v>
      </c>
      <c r="DX264">
        <v>1</v>
      </c>
      <c r="EE264">
        <v>20678683</v>
      </c>
      <c r="EF264">
        <v>2</v>
      </c>
      <c r="EG264" t="s">
        <v>20</v>
      </c>
      <c r="EH264">
        <v>0</v>
      </c>
      <c r="EI264" t="s">
        <v>3</v>
      </c>
      <c r="EJ264">
        <v>1</v>
      </c>
      <c r="EK264">
        <v>16001</v>
      </c>
      <c r="EL264" t="s">
        <v>128</v>
      </c>
      <c r="EM264" t="s">
        <v>129</v>
      </c>
      <c r="EO264" t="s">
        <v>3</v>
      </c>
      <c r="EQ264">
        <v>0</v>
      </c>
      <c r="ER264">
        <v>113.94</v>
      </c>
      <c r="ES264">
        <v>11.11</v>
      </c>
      <c r="ET264">
        <v>44.51</v>
      </c>
      <c r="EU264">
        <v>0</v>
      </c>
      <c r="EV264">
        <v>58.32</v>
      </c>
      <c r="EW264">
        <v>5.01</v>
      </c>
      <c r="EX264">
        <v>0</v>
      </c>
      <c r="EY264">
        <v>0</v>
      </c>
      <c r="EZ264">
        <v>0</v>
      </c>
      <c r="FQ264">
        <v>0</v>
      </c>
      <c r="FR264">
        <f t="shared" si="256"/>
        <v>0</v>
      </c>
      <c r="FS264">
        <v>0</v>
      </c>
      <c r="FV264" t="s">
        <v>23</v>
      </c>
      <c r="FW264" t="s">
        <v>24</v>
      </c>
      <c r="FX264">
        <v>128</v>
      </c>
      <c r="FY264">
        <v>83</v>
      </c>
      <c r="GA264" t="s">
        <v>3</v>
      </c>
      <c r="GG264">
        <v>2</v>
      </c>
      <c r="GH264">
        <v>1</v>
      </c>
      <c r="GI264">
        <v>-2</v>
      </c>
      <c r="GJ264">
        <v>0</v>
      </c>
      <c r="GK264">
        <f>ROUND(R264*(R12)/100,2)</f>
        <v>0</v>
      </c>
      <c r="GL264">
        <f t="shared" si="257"/>
        <v>0</v>
      </c>
      <c r="GM264">
        <f t="shared" si="258"/>
        <v>205.18</v>
      </c>
      <c r="GN264">
        <f t="shared" si="259"/>
        <v>205.18</v>
      </c>
      <c r="GO264">
        <f t="shared" si="260"/>
        <v>0</v>
      </c>
      <c r="GP264">
        <f t="shared" si="261"/>
        <v>0</v>
      </c>
      <c r="GR264">
        <v>0</v>
      </c>
    </row>
    <row r="265" spans="1:200">
      <c r="A265">
        <v>17</v>
      </c>
      <c r="B265">
        <v>1</v>
      </c>
      <c r="C265">
        <f>ROW(SmtRes!A563)</f>
        <v>563</v>
      </c>
      <c r="D265">
        <f>ROW(EtalonRes!A525)</f>
        <v>525</v>
      </c>
      <c r="E265" t="s">
        <v>520</v>
      </c>
      <c r="F265" t="s">
        <v>167</v>
      </c>
      <c r="G265" t="s">
        <v>168</v>
      </c>
      <c r="H265" t="s">
        <v>126</v>
      </c>
      <c r="I265">
        <v>0.1</v>
      </c>
      <c r="J265">
        <v>0</v>
      </c>
      <c r="O265">
        <f t="shared" si="227"/>
        <v>1183.17</v>
      </c>
      <c r="P265">
        <f t="shared" si="228"/>
        <v>1046.52</v>
      </c>
      <c r="Q265">
        <f t="shared" si="229"/>
        <v>26.87</v>
      </c>
      <c r="R265">
        <f t="shared" si="230"/>
        <v>0.88</v>
      </c>
      <c r="S265">
        <f t="shared" si="231"/>
        <v>109.78</v>
      </c>
      <c r="T265">
        <f t="shared" si="232"/>
        <v>0</v>
      </c>
      <c r="U265">
        <f t="shared" si="233"/>
        <v>11.544</v>
      </c>
      <c r="V265">
        <f t="shared" si="234"/>
        <v>6.5000000000000002E-2</v>
      </c>
      <c r="W265">
        <f t="shared" si="235"/>
        <v>0</v>
      </c>
      <c r="X265">
        <f t="shared" si="236"/>
        <v>120.62</v>
      </c>
      <c r="Y265">
        <f t="shared" si="237"/>
        <v>73.040000000000006</v>
      </c>
      <c r="AA265">
        <v>22723180</v>
      </c>
      <c r="AB265">
        <f t="shared" si="238"/>
        <v>11831.74</v>
      </c>
      <c r="AC265">
        <f t="shared" si="239"/>
        <v>10465.18</v>
      </c>
      <c r="AD265">
        <f t="shared" si="240"/>
        <v>268.73</v>
      </c>
      <c r="AE265">
        <f t="shared" si="241"/>
        <v>8.7799999999999994</v>
      </c>
      <c r="AF265">
        <f t="shared" si="242"/>
        <v>1097.83</v>
      </c>
      <c r="AG265">
        <f t="shared" si="243"/>
        <v>0</v>
      </c>
      <c r="AH265">
        <f t="shared" si="244"/>
        <v>115.44</v>
      </c>
      <c r="AI265">
        <f t="shared" si="245"/>
        <v>0.65</v>
      </c>
      <c r="AJ265">
        <f t="shared" si="246"/>
        <v>0</v>
      </c>
      <c r="AK265">
        <v>11831.74</v>
      </c>
      <c r="AL265">
        <v>10465.18</v>
      </c>
      <c r="AM265">
        <v>268.73</v>
      </c>
      <c r="AN265">
        <v>8.7799999999999994</v>
      </c>
      <c r="AO265">
        <v>1097.83</v>
      </c>
      <c r="AP265">
        <v>0</v>
      </c>
      <c r="AQ265">
        <v>115.44</v>
      </c>
      <c r="AR265">
        <v>0.65</v>
      </c>
      <c r="AS265">
        <v>0</v>
      </c>
      <c r="AT265">
        <v>109</v>
      </c>
      <c r="AU265">
        <v>66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1</v>
      </c>
      <c r="BD265" t="s">
        <v>3</v>
      </c>
      <c r="BE265" t="s">
        <v>3</v>
      </c>
      <c r="BF265" t="s">
        <v>3</v>
      </c>
      <c r="BG265" t="s">
        <v>3</v>
      </c>
      <c r="BH265">
        <v>0</v>
      </c>
      <c r="BI265">
        <v>1</v>
      </c>
      <c r="BJ265" t="s">
        <v>169</v>
      </c>
      <c r="BM265">
        <v>16001</v>
      </c>
      <c r="BN265">
        <v>0</v>
      </c>
      <c r="BO265" t="s">
        <v>3</v>
      </c>
      <c r="BP265">
        <v>0</v>
      </c>
      <c r="BQ265">
        <v>2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128</v>
      </c>
      <c r="CA265">
        <v>83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47"/>
        <v>1183.1699999999998</v>
      </c>
      <c r="CQ265">
        <f t="shared" si="248"/>
        <v>10465.18</v>
      </c>
      <c r="CR265">
        <f t="shared" si="249"/>
        <v>268.73</v>
      </c>
      <c r="CS265">
        <f t="shared" si="250"/>
        <v>8.7799999999999994</v>
      </c>
      <c r="CT265">
        <f t="shared" si="251"/>
        <v>1097.83</v>
      </c>
      <c r="CU265">
        <f t="shared" si="252"/>
        <v>0</v>
      </c>
      <c r="CV265">
        <f t="shared" si="253"/>
        <v>115.44</v>
      </c>
      <c r="CW265">
        <f t="shared" si="254"/>
        <v>0.65</v>
      </c>
      <c r="CX265">
        <f t="shared" si="255"/>
        <v>0</v>
      </c>
      <c r="CY265">
        <f t="shared" si="262"/>
        <v>120.6194</v>
      </c>
      <c r="CZ265">
        <f t="shared" si="263"/>
        <v>73.035599999999988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1013</v>
      </c>
      <c r="DV265" t="s">
        <v>126</v>
      </c>
      <c r="DW265" t="s">
        <v>126</v>
      </c>
      <c r="DX265">
        <v>1</v>
      </c>
      <c r="EE265">
        <v>20678683</v>
      </c>
      <c r="EF265">
        <v>2</v>
      </c>
      <c r="EG265" t="s">
        <v>20</v>
      </c>
      <c r="EH265">
        <v>0</v>
      </c>
      <c r="EI265" t="s">
        <v>3</v>
      </c>
      <c r="EJ265">
        <v>1</v>
      </c>
      <c r="EK265">
        <v>16001</v>
      </c>
      <c r="EL265" t="s">
        <v>128</v>
      </c>
      <c r="EM265" t="s">
        <v>129</v>
      </c>
      <c r="EO265" t="s">
        <v>3</v>
      </c>
      <c r="EQ265">
        <v>0</v>
      </c>
      <c r="ER265">
        <v>11831.74</v>
      </c>
      <c r="ES265">
        <v>10465.18</v>
      </c>
      <c r="ET265">
        <v>268.73</v>
      </c>
      <c r="EU265">
        <v>8.7799999999999994</v>
      </c>
      <c r="EV265">
        <v>1097.83</v>
      </c>
      <c r="EW265">
        <v>115.44</v>
      </c>
      <c r="EX265">
        <v>0.65</v>
      </c>
      <c r="EY265">
        <v>0</v>
      </c>
      <c r="EZ265">
        <v>0</v>
      </c>
      <c r="FQ265">
        <v>0</v>
      </c>
      <c r="FR265">
        <f t="shared" si="256"/>
        <v>0</v>
      </c>
      <c r="FS265">
        <v>0</v>
      </c>
      <c r="FV265" t="s">
        <v>23</v>
      </c>
      <c r="FW265" t="s">
        <v>24</v>
      </c>
      <c r="FX265">
        <v>128</v>
      </c>
      <c r="FY265">
        <v>83</v>
      </c>
      <c r="GA265" t="s">
        <v>3</v>
      </c>
      <c r="GG265">
        <v>2</v>
      </c>
      <c r="GH265">
        <v>1</v>
      </c>
      <c r="GI265">
        <v>-2</v>
      </c>
      <c r="GJ265">
        <v>0</v>
      </c>
      <c r="GK265">
        <f>ROUND(R265*(R12)/100,2)</f>
        <v>0</v>
      </c>
      <c r="GL265">
        <f t="shared" si="257"/>
        <v>0</v>
      </c>
      <c r="GM265">
        <f t="shared" si="258"/>
        <v>1376.83</v>
      </c>
      <c r="GN265">
        <f t="shared" si="259"/>
        <v>1376.83</v>
      </c>
      <c r="GO265">
        <f t="shared" si="260"/>
        <v>0</v>
      </c>
      <c r="GP265">
        <f t="shared" si="261"/>
        <v>0</v>
      </c>
      <c r="GR265">
        <v>0</v>
      </c>
    </row>
    <row r="266" spans="1:200">
      <c r="A266">
        <v>18</v>
      </c>
      <c r="B266">
        <v>1</v>
      </c>
      <c r="C266">
        <v>559</v>
      </c>
      <c r="E266" t="s">
        <v>521</v>
      </c>
      <c r="F266" t="s">
        <v>171</v>
      </c>
      <c r="G266" t="s">
        <v>172</v>
      </c>
      <c r="H266" t="s">
        <v>117</v>
      </c>
      <c r="I266">
        <f>I265*J266</f>
        <v>10</v>
      </c>
      <c r="J266">
        <v>100</v>
      </c>
      <c r="O266">
        <f t="shared" si="227"/>
        <v>793.6</v>
      </c>
      <c r="P266">
        <f t="shared" si="228"/>
        <v>793.6</v>
      </c>
      <c r="Q266">
        <f t="shared" si="229"/>
        <v>0</v>
      </c>
      <c r="R266">
        <f t="shared" si="230"/>
        <v>0</v>
      </c>
      <c r="S266">
        <f t="shared" si="231"/>
        <v>0</v>
      </c>
      <c r="T266">
        <f t="shared" si="232"/>
        <v>0</v>
      </c>
      <c r="U266">
        <f t="shared" si="233"/>
        <v>0</v>
      </c>
      <c r="V266">
        <f t="shared" si="234"/>
        <v>0</v>
      </c>
      <c r="W266">
        <f t="shared" si="235"/>
        <v>1.6</v>
      </c>
      <c r="X266">
        <f t="shared" si="236"/>
        <v>0</v>
      </c>
      <c r="Y266">
        <f t="shared" si="237"/>
        <v>0</v>
      </c>
      <c r="AA266">
        <v>22723180</v>
      </c>
      <c r="AB266">
        <f t="shared" si="238"/>
        <v>79.36</v>
      </c>
      <c r="AC266">
        <f t="shared" si="239"/>
        <v>79.36</v>
      </c>
      <c r="AD266">
        <f t="shared" si="240"/>
        <v>0</v>
      </c>
      <c r="AE266">
        <f t="shared" si="241"/>
        <v>0</v>
      </c>
      <c r="AF266">
        <f t="shared" si="242"/>
        <v>0</v>
      </c>
      <c r="AG266">
        <f t="shared" si="243"/>
        <v>0</v>
      </c>
      <c r="AH266">
        <f t="shared" si="244"/>
        <v>0</v>
      </c>
      <c r="AI266">
        <f t="shared" si="245"/>
        <v>0</v>
      </c>
      <c r="AJ266">
        <f t="shared" si="246"/>
        <v>0.16</v>
      </c>
      <c r="AK266">
        <v>79.36</v>
      </c>
      <c r="AL266">
        <v>79.36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0.16</v>
      </c>
      <c r="AT266">
        <v>109</v>
      </c>
      <c r="AU266">
        <v>66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3</v>
      </c>
      <c r="BE266" t="s">
        <v>3</v>
      </c>
      <c r="BF266" t="s">
        <v>3</v>
      </c>
      <c r="BG266" t="s">
        <v>3</v>
      </c>
      <c r="BH266">
        <v>3</v>
      </c>
      <c r="BI266">
        <v>1</v>
      </c>
      <c r="BJ266" t="s">
        <v>173</v>
      </c>
      <c r="BM266">
        <v>16001</v>
      </c>
      <c r="BN266">
        <v>0</v>
      </c>
      <c r="BO266" t="s">
        <v>3</v>
      </c>
      <c r="BP266">
        <v>0</v>
      </c>
      <c r="BQ266">
        <v>2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128</v>
      </c>
      <c r="CA266">
        <v>83</v>
      </c>
      <c r="CF266">
        <v>0</v>
      </c>
      <c r="CG266">
        <v>0</v>
      </c>
      <c r="CM266">
        <v>0</v>
      </c>
      <c r="CN266" t="s">
        <v>3</v>
      </c>
      <c r="CO266">
        <v>0</v>
      </c>
      <c r="CP266">
        <f t="shared" si="247"/>
        <v>793.6</v>
      </c>
      <c r="CQ266">
        <f t="shared" si="248"/>
        <v>79.36</v>
      </c>
      <c r="CR266">
        <f t="shared" si="249"/>
        <v>0</v>
      </c>
      <c r="CS266">
        <f t="shared" si="250"/>
        <v>0</v>
      </c>
      <c r="CT266">
        <f t="shared" si="251"/>
        <v>0</v>
      </c>
      <c r="CU266">
        <f t="shared" si="252"/>
        <v>0</v>
      </c>
      <c r="CV266">
        <f t="shared" si="253"/>
        <v>0</v>
      </c>
      <c r="CW266">
        <f t="shared" si="254"/>
        <v>0</v>
      </c>
      <c r="CX266">
        <f t="shared" si="255"/>
        <v>0.16</v>
      </c>
      <c r="CY266">
        <f t="shared" si="262"/>
        <v>0</v>
      </c>
      <c r="CZ266">
        <f t="shared" si="263"/>
        <v>0</v>
      </c>
      <c r="DC266" t="s">
        <v>3</v>
      </c>
      <c r="DD266" t="s">
        <v>3</v>
      </c>
      <c r="DE266" t="s">
        <v>3</v>
      </c>
      <c r="DF266" t="s">
        <v>3</v>
      </c>
      <c r="DG266" t="s">
        <v>3</v>
      </c>
      <c r="DH266" t="s">
        <v>3</v>
      </c>
      <c r="DI266" t="s">
        <v>3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1003</v>
      </c>
      <c r="DV266" t="s">
        <v>117</v>
      </c>
      <c r="DW266" t="s">
        <v>117</v>
      </c>
      <c r="DX266">
        <v>1</v>
      </c>
      <c r="EE266">
        <v>20678683</v>
      </c>
      <c r="EF266">
        <v>2</v>
      </c>
      <c r="EG266" t="s">
        <v>20</v>
      </c>
      <c r="EH266">
        <v>0</v>
      </c>
      <c r="EI266" t="s">
        <v>3</v>
      </c>
      <c r="EJ266">
        <v>1</v>
      </c>
      <c r="EK266">
        <v>16001</v>
      </c>
      <c r="EL266" t="s">
        <v>128</v>
      </c>
      <c r="EM266" t="s">
        <v>129</v>
      </c>
      <c r="EO266" t="s">
        <v>3</v>
      </c>
      <c r="EQ266">
        <v>0</v>
      </c>
      <c r="ER266">
        <v>79.36</v>
      </c>
      <c r="ES266">
        <v>79.36</v>
      </c>
      <c r="ET266">
        <v>0</v>
      </c>
      <c r="EU266">
        <v>0</v>
      </c>
      <c r="EV266">
        <v>0</v>
      </c>
      <c r="EW266">
        <v>0</v>
      </c>
      <c r="EX266">
        <v>0</v>
      </c>
      <c r="EZ266">
        <v>0</v>
      </c>
      <c r="FQ266">
        <v>0</v>
      </c>
      <c r="FR266">
        <f t="shared" si="256"/>
        <v>0</v>
      </c>
      <c r="FS266">
        <v>0</v>
      </c>
      <c r="FV266" t="s">
        <v>23</v>
      </c>
      <c r="FW266" t="s">
        <v>24</v>
      </c>
      <c r="FX266">
        <v>128</v>
      </c>
      <c r="FY266">
        <v>83</v>
      </c>
      <c r="GA266" t="s">
        <v>3</v>
      </c>
      <c r="GG266">
        <v>2</v>
      </c>
      <c r="GH266">
        <v>1</v>
      </c>
      <c r="GI266">
        <v>-2</v>
      </c>
      <c r="GJ266">
        <v>0</v>
      </c>
      <c r="GK266">
        <f>ROUND(R266*(R12)/100,2)</f>
        <v>0</v>
      </c>
      <c r="GL266">
        <f t="shared" si="257"/>
        <v>0</v>
      </c>
      <c r="GM266">
        <f t="shared" si="258"/>
        <v>793.6</v>
      </c>
      <c r="GN266">
        <f t="shared" si="259"/>
        <v>793.6</v>
      </c>
      <c r="GO266">
        <f t="shared" si="260"/>
        <v>0</v>
      </c>
      <c r="GP266">
        <f t="shared" si="261"/>
        <v>0</v>
      </c>
      <c r="GR266">
        <v>0</v>
      </c>
    </row>
    <row r="267" spans="1:200">
      <c r="A267">
        <v>18</v>
      </c>
      <c r="B267">
        <v>1</v>
      </c>
      <c r="C267">
        <v>558</v>
      </c>
      <c r="E267" t="s">
        <v>522</v>
      </c>
      <c r="F267" t="s">
        <v>139</v>
      </c>
      <c r="G267" t="s">
        <v>140</v>
      </c>
      <c r="H267" t="s">
        <v>34</v>
      </c>
      <c r="I267">
        <f>I265*J267</f>
        <v>0.11799999999999999</v>
      </c>
      <c r="J267">
        <v>1.18</v>
      </c>
      <c r="O267">
        <f t="shared" si="227"/>
        <v>1132.8</v>
      </c>
      <c r="P267">
        <f t="shared" si="228"/>
        <v>1132.8</v>
      </c>
      <c r="Q267">
        <f t="shared" si="229"/>
        <v>0</v>
      </c>
      <c r="R267">
        <f t="shared" si="230"/>
        <v>0</v>
      </c>
      <c r="S267">
        <f t="shared" si="231"/>
        <v>0</v>
      </c>
      <c r="T267">
        <f t="shared" si="232"/>
        <v>0</v>
      </c>
      <c r="U267">
        <f t="shared" si="233"/>
        <v>0</v>
      </c>
      <c r="V267">
        <f t="shared" si="234"/>
        <v>0</v>
      </c>
      <c r="W267">
        <f t="shared" si="235"/>
        <v>3.01</v>
      </c>
      <c r="X267">
        <f t="shared" si="236"/>
        <v>0</v>
      </c>
      <c r="Y267">
        <f t="shared" si="237"/>
        <v>0</v>
      </c>
      <c r="AA267">
        <v>22723180</v>
      </c>
      <c r="AB267">
        <f t="shared" si="238"/>
        <v>9600</v>
      </c>
      <c r="AC267">
        <f t="shared" si="239"/>
        <v>9600</v>
      </c>
      <c r="AD267">
        <f t="shared" si="240"/>
        <v>0</v>
      </c>
      <c r="AE267">
        <f t="shared" si="241"/>
        <v>0</v>
      </c>
      <c r="AF267">
        <f t="shared" si="242"/>
        <v>0</v>
      </c>
      <c r="AG267">
        <f t="shared" si="243"/>
        <v>0</v>
      </c>
      <c r="AH267">
        <f t="shared" si="244"/>
        <v>0</v>
      </c>
      <c r="AI267">
        <f t="shared" si="245"/>
        <v>0</v>
      </c>
      <c r="AJ267">
        <f t="shared" si="246"/>
        <v>25.47</v>
      </c>
      <c r="AK267">
        <v>9600</v>
      </c>
      <c r="AL267">
        <v>9600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25.47</v>
      </c>
      <c r="AT267">
        <v>109</v>
      </c>
      <c r="AU267">
        <v>66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1</v>
      </c>
      <c r="BD267" t="s">
        <v>3</v>
      </c>
      <c r="BE267" t="s">
        <v>3</v>
      </c>
      <c r="BF267" t="s">
        <v>3</v>
      </c>
      <c r="BG267" t="s">
        <v>3</v>
      </c>
      <c r="BH267">
        <v>3</v>
      </c>
      <c r="BI267">
        <v>1</v>
      </c>
      <c r="BJ267" t="s">
        <v>141</v>
      </c>
      <c r="BM267">
        <v>9001</v>
      </c>
      <c r="BN267">
        <v>0</v>
      </c>
      <c r="BO267" t="s">
        <v>3</v>
      </c>
      <c r="BP267">
        <v>0</v>
      </c>
      <c r="BQ267">
        <v>2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128</v>
      </c>
      <c r="CA267">
        <v>83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47"/>
        <v>1132.8</v>
      </c>
      <c r="CQ267">
        <f t="shared" si="248"/>
        <v>9600</v>
      </c>
      <c r="CR267">
        <f t="shared" si="249"/>
        <v>0</v>
      </c>
      <c r="CS267">
        <f t="shared" si="250"/>
        <v>0</v>
      </c>
      <c r="CT267">
        <f t="shared" si="251"/>
        <v>0</v>
      </c>
      <c r="CU267">
        <f t="shared" si="252"/>
        <v>0</v>
      </c>
      <c r="CV267">
        <f t="shared" si="253"/>
        <v>0</v>
      </c>
      <c r="CW267">
        <f t="shared" si="254"/>
        <v>0</v>
      </c>
      <c r="CX267">
        <f t="shared" si="255"/>
        <v>25.47</v>
      </c>
      <c r="CY267">
        <f t="shared" si="262"/>
        <v>0</v>
      </c>
      <c r="CZ267">
        <f t="shared" si="263"/>
        <v>0</v>
      </c>
      <c r="DC267" t="s">
        <v>3</v>
      </c>
      <c r="DD267" t="s">
        <v>3</v>
      </c>
      <c r="DE267" t="s">
        <v>3</v>
      </c>
      <c r="DF267" t="s">
        <v>3</v>
      </c>
      <c r="DG267" t="s">
        <v>3</v>
      </c>
      <c r="DH267" t="s">
        <v>3</v>
      </c>
      <c r="DI267" t="s">
        <v>3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1009</v>
      </c>
      <c r="DV267" t="s">
        <v>34</v>
      </c>
      <c r="DW267" t="s">
        <v>34</v>
      </c>
      <c r="DX267">
        <v>1000</v>
      </c>
      <c r="EE267">
        <v>20678655</v>
      </c>
      <c r="EF267">
        <v>2</v>
      </c>
      <c r="EG267" t="s">
        <v>20</v>
      </c>
      <c r="EH267">
        <v>0</v>
      </c>
      <c r="EI267" t="s">
        <v>3</v>
      </c>
      <c r="EJ267">
        <v>1</v>
      </c>
      <c r="EK267">
        <v>9001</v>
      </c>
      <c r="EL267" t="s">
        <v>142</v>
      </c>
      <c r="EM267" t="s">
        <v>143</v>
      </c>
      <c r="EO267" t="s">
        <v>3</v>
      </c>
      <c r="EQ267">
        <v>0</v>
      </c>
      <c r="ER267">
        <v>9600</v>
      </c>
      <c r="ES267">
        <v>9600</v>
      </c>
      <c r="ET267">
        <v>0</v>
      </c>
      <c r="EU267">
        <v>0</v>
      </c>
      <c r="EV267">
        <v>0</v>
      </c>
      <c r="EW267">
        <v>0</v>
      </c>
      <c r="EX267">
        <v>0</v>
      </c>
      <c r="EZ267">
        <v>0</v>
      </c>
      <c r="FQ267">
        <v>0</v>
      </c>
      <c r="FR267">
        <f t="shared" si="256"/>
        <v>0</v>
      </c>
      <c r="FS267">
        <v>0</v>
      </c>
      <c r="FV267" t="s">
        <v>23</v>
      </c>
      <c r="FW267" t="s">
        <v>24</v>
      </c>
      <c r="FX267">
        <v>128</v>
      </c>
      <c r="FY267">
        <v>83</v>
      </c>
      <c r="GA267" t="s">
        <v>3</v>
      </c>
      <c r="GG267">
        <v>2</v>
      </c>
      <c r="GH267">
        <v>1</v>
      </c>
      <c r="GI267">
        <v>-2</v>
      </c>
      <c r="GJ267">
        <v>0</v>
      </c>
      <c r="GK267">
        <f>ROUND(R267*(R12)/100,2)</f>
        <v>0</v>
      </c>
      <c r="GL267">
        <f t="shared" si="257"/>
        <v>0</v>
      </c>
      <c r="GM267">
        <f t="shared" si="258"/>
        <v>1132.8</v>
      </c>
      <c r="GN267">
        <f t="shared" si="259"/>
        <v>1132.8</v>
      </c>
      <c r="GO267">
        <f t="shared" si="260"/>
        <v>0</v>
      </c>
      <c r="GP267">
        <f t="shared" si="261"/>
        <v>0</v>
      </c>
      <c r="GR267">
        <v>0</v>
      </c>
    </row>
    <row r="268" spans="1:200">
      <c r="A268">
        <v>17</v>
      </c>
      <c r="B268">
        <v>1</v>
      </c>
      <c r="C268">
        <f>ROW(SmtRes!A578)</f>
        <v>578</v>
      </c>
      <c r="D268">
        <f>ROW(EtalonRes!A539)</f>
        <v>539</v>
      </c>
      <c r="E268" t="s">
        <v>523</v>
      </c>
      <c r="F268" t="s">
        <v>176</v>
      </c>
      <c r="G268" t="s">
        <v>177</v>
      </c>
      <c r="H268" t="s">
        <v>126</v>
      </c>
      <c r="I268">
        <v>1.26</v>
      </c>
      <c r="J268">
        <v>0</v>
      </c>
      <c r="O268">
        <f t="shared" si="227"/>
        <v>18664.150000000001</v>
      </c>
      <c r="P268">
        <f t="shared" si="228"/>
        <v>16959.21</v>
      </c>
      <c r="Q268">
        <f t="shared" si="229"/>
        <v>321.67</v>
      </c>
      <c r="R268">
        <f t="shared" si="230"/>
        <v>11.06</v>
      </c>
      <c r="S268">
        <f t="shared" si="231"/>
        <v>1383.27</v>
      </c>
      <c r="T268">
        <f t="shared" si="232"/>
        <v>0</v>
      </c>
      <c r="U268">
        <f t="shared" si="233"/>
        <v>145.45439999999999</v>
      </c>
      <c r="V268">
        <f t="shared" si="234"/>
        <v>0.81900000000000006</v>
      </c>
      <c r="W268">
        <f t="shared" si="235"/>
        <v>0</v>
      </c>
      <c r="X268">
        <f t="shared" si="236"/>
        <v>1519.82</v>
      </c>
      <c r="Y268">
        <f t="shared" si="237"/>
        <v>920.26</v>
      </c>
      <c r="AA268">
        <v>22723180</v>
      </c>
      <c r="AB268">
        <f t="shared" si="238"/>
        <v>14812.81</v>
      </c>
      <c r="AC268">
        <f t="shared" si="239"/>
        <v>13459.69</v>
      </c>
      <c r="AD268">
        <f t="shared" si="240"/>
        <v>255.29</v>
      </c>
      <c r="AE268">
        <f t="shared" si="241"/>
        <v>8.7799999999999994</v>
      </c>
      <c r="AF268">
        <f t="shared" si="242"/>
        <v>1097.83</v>
      </c>
      <c r="AG268">
        <f t="shared" si="243"/>
        <v>0</v>
      </c>
      <c r="AH268">
        <f t="shared" si="244"/>
        <v>115.44</v>
      </c>
      <c r="AI268">
        <f t="shared" si="245"/>
        <v>0.65</v>
      </c>
      <c r="AJ268">
        <f t="shared" si="246"/>
        <v>0</v>
      </c>
      <c r="AK268">
        <v>14812.81</v>
      </c>
      <c r="AL268">
        <v>13459.69</v>
      </c>
      <c r="AM268">
        <v>255.29</v>
      </c>
      <c r="AN268">
        <v>8.7799999999999994</v>
      </c>
      <c r="AO268">
        <v>1097.83</v>
      </c>
      <c r="AP268">
        <v>0</v>
      </c>
      <c r="AQ268">
        <v>115.44</v>
      </c>
      <c r="AR268">
        <v>0.65</v>
      </c>
      <c r="AS268">
        <v>0</v>
      </c>
      <c r="AT268">
        <v>109</v>
      </c>
      <c r="AU268">
        <v>66</v>
      </c>
      <c r="AV268">
        <v>1</v>
      </c>
      <c r="AW268">
        <v>1</v>
      </c>
      <c r="AZ268">
        <v>1</v>
      </c>
      <c r="BA268">
        <v>1</v>
      </c>
      <c r="BB268">
        <v>1</v>
      </c>
      <c r="BC268">
        <v>1</v>
      </c>
      <c r="BD268" t="s">
        <v>3</v>
      </c>
      <c r="BE268" t="s">
        <v>3</v>
      </c>
      <c r="BF268" t="s">
        <v>3</v>
      </c>
      <c r="BG268" t="s">
        <v>3</v>
      </c>
      <c r="BH268">
        <v>0</v>
      </c>
      <c r="BI268">
        <v>1</v>
      </c>
      <c r="BJ268" t="s">
        <v>178</v>
      </c>
      <c r="BM268">
        <v>16001</v>
      </c>
      <c r="BN268">
        <v>0</v>
      </c>
      <c r="BO268" t="s">
        <v>3</v>
      </c>
      <c r="BP268">
        <v>0</v>
      </c>
      <c r="BQ268">
        <v>2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128</v>
      </c>
      <c r="CA268">
        <v>83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47"/>
        <v>18664.149999999998</v>
      </c>
      <c r="CQ268">
        <f t="shared" si="248"/>
        <v>13459.69</v>
      </c>
      <c r="CR268">
        <f t="shared" si="249"/>
        <v>255.29</v>
      </c>
      <c r="CS268">
        <f t="shared" si="250"/>
        <v>8.7799999999999994</v>
      </c>
      <c r="CT268">
        <f t="shared" si="251"/>
        <v>1097.83</v>
      </c>
      <c r="CU268">
        <f t="shared" si="252"/>
        <v>0</v>
      </c>
      <c r="CV268">
        <f t="shared" si="253"/>
        <v>115.44</v>
      </c>
      <c r="CW268">
        <f t="shared" si="254"/>
        <v>0.65</v>
      </c>
      <c r="CX268">
        <f t="shared" si="255"/>
        <v>0</v>
      </c>
      <c r="CY268">
        <f t="shared" si="262"/>
        <v>1519.8197</v>
      </c>
      <c r="CZ268">
        <f t="shared" si="263"/>
        <v>920.25779999999997</v>
      </c>
      <c r="DC268" t="s">
        <v>3</v>
      </c>
      <c r="DD268" t="s">
        <v>3</v>
      </c>
      <c r="DE268" t="s">
        <v>3</v>
      </c>
      <c r="DF268" t="s">
        <v>3</v>
      </c>
      <c r="DG268" t="s">
        <v>3</v>
      </c>
      <c r="DH268" t="s">
        <v>3</v>
      </c>
      <c r="DI268" t="s">
        <v>3</v>
      </c>
      <c r="DJ268" t="s">
        <v>3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126</v>
      </c>
      <c r="DW268" t="s">
        <v>126</v>
      </c>
      <c r="DX268">
        <v>1</v>
      </c>
      <c r="EE268">
        <v>20678683</v>
      </c>
      <c r="EF268">
        <v>2</v>
      </c>
      <c r="EG268" t="s">
        <v>20</v>
      </c>
      <c r="EH268">
        <v>0</v>
      </c>
      <c r="EI268" t="s">
        <v>3</v>
      </c>
      <c r="EJ268">
        <v>1</v>
      </c>
      <c r="EK268">
        <v>16001</v>
      </c>
      <c r="EL268" t="s">
        <v>128</v>
      </c>
      <c r="EM268" t="s">
        <v>129</v>
      </c>
      <c r="EO268" t="s">
        <v>3</v>
      </c>
      <c r="EQ268">
        <v>0</v>
      </c>
      <c r="ER268">
        <v>14812.81</v>
      </c>
      <c r="ES268">
        <v>13459.69</v>
      </c>
      <c r="ET268">
        <v>255.29</v>
      </c>
      <c r="EU268">
        <v>8.7799999999999994</v>
      </c>
      <c r="EV268">
        <v>1097.83</v>
      </c>
      <c r="EW268">
        <v>115.44</v>
      </c>
      <c r="EX268">
        <v>0.65</v>
      </c>
      <c r="EY268">
        <v>0</v>
      </c>
      <c r="EZ268">
        <v>0</v>
      </c>
      <c r="FQ268">
        <v>0</v>
      </c>
      <c r="FR268">
        <f t="shared" si="256"/>
        <v>0</v>
      </c>
      <c r="FS268">
        <v>0</v>
      </c>
      <c r="FV268" t="s">
        <v>23</v>
      </c>
      <c r="FW268" t="s">
        <v>24</v>
      </c>
      <c r="FX268">
        <v>128</v>
      </c>
      <c r="FY268">
        <v>83</v>
      </c>
      <c r="GA268" t="s">
        <v>3</v>
      </c>
      <c r="GG268">
        <v>2</v>
      </c>
      <c r="GH268">
        <v>1</v>
      </c>
      <c r="GI268">
        <v>-2</v>
      </c>
      <c r="GJ268">
        <v>0</v>
      </c>
      <c r="GK268">
        <f>ROUND(R268*(R12)/100,2)</f>
        <v>0</v>
      </c>
      <c r="GL268">
        <f t="shared" si="257"/>
        <v>0</v>
      </c>
      <c r="GM268">
        <f t="shared" si="258"/>
        <v>21104.23</v>
      </c>
      <c r="GN268">
        <f t="shared" si="259"/>
        <v>21104.23</v>
      </c>
      <c r="GO268">
        <f t="shared" si="260"/>
        <v>0</v>
      </c>
      <c r="GP268">
        <f t="shared" si="261"/>
        <v>0</v>
      </c>
      <c r="GR268">
        <v>0</v>
      </c>
    </row>
    <row r="269" spans="1:200">
      <c r="A269">
        <v>18</v>
      </c>
      <c r="B269">
        <v>1</v>
      </c>
      <c r="C269">
        <v>574</v>
      </c>
      <c r="E269" t="s">
        <v>524</v>
      </c>
      <c r="F269" t="s">
        <v>180</v>
      </c>
      <c r="G269" t="s">
        <v>181</v>
      </c>
      <c r="H269" t="s">
        <v>117</v>
      </c>
      <c r="I269">
        <f>I268*J269</f>
        <v>126</v>
      </c>
      <c r="J269">
        <v>100</v>
      </c>
      <c r="O269">
        <f t="shared" si="227"/>
        <v>12983.04</v>
      </c>
      <c r="P269">
        <f t="shared" si="228"/>
        <v>12983.04</v>
      </c>
      <c r="Q269">
        <f t="shared" si="229"/>
        <v>0</v>
      </c>
      <c r="R269">
        <f t="shared" si="230"/>
        <v>0</v>
      </c>
      <c r="S269">
        <f t="shared" si="231"/>
        <v>0</v>
      </c>
      <c r="T269">
        <f t="shared" si="232"/>
        <v>0</v>
      </c>
      <c r="U269">
        <f t="shared" si="233"/>
        <v>0</v>
      </c>
      <c r="V269">
        <f t="shared" si="234"/>
        <v>0</v>
      </c>
      <c r="W269">
        <f t="shared" si="235"/>
        <v>27.72</v>
      </c>
      <c r="X269">
        <f t="shared" si="236"/>
        <v>0</v>
      </c>
      <c r="Y269">
        <f t="shared" si="237"/>
        <v>0</v>
      </c>
      <c r="AA269">
        <v>22723180</v>
      </c>
      <c r="AB269">
        <f t="shared" si="238"/>
        <v>103.04</v>
      </c>
      <c r="AC269">
        <f t="shared" si="239"/>
        <v>103.04</v>
      </c>
      <c r="AD269">
        <f t="shared" si="240"/>
        <v>0</v>
      </c>
      <c r="AE269">
        <f t="shared" si="241"/>
        <v>0</v>
      </c>
      <c r="AF269">
        <f t="shared" si="242"/>
        <v>0</v>
      </c>
      <c r="AG269">
        <f t="shared" si="243"/>
        <v>0</v>
      </c>
      <c r="AH269">
        <f t="shared" si="244"/>
        <v>0</v>
      </c>
      <c r="AI269">
        <f t="shared" si="245"/>
        <v>0</v>
      </c>
      <c r="AJ269">
        <f t="shared" si="246"/>
        <v>0.22</v>
      </c>
      <c r="AK269">
        <v>103.04</v>
      </c>
      <c r="AL269">
        <v>103.04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0.22</v>
      </c>
      <c r="AT269">
        <v>109</v>
      </c>
      <c r="AU269">
        <v>66</v>
      </c>
      <c r="AV269">
        <v>1</v>
      </c>
      <c r="AW269">
        <v>1</v>
      </c>
      <c r="AZ269">
        <v>1</v>
      </c>
      <c r="BA269">
        <v>1</v>
      </c>
      <c r="BB269">
        <v>1</v>
      </c>
      <c r="BC269">
        <v>1</v>
      </c>
      <c r="BD269" t="s">
        <v>3</v>
      </c>
      <c r="BE269" t="s">
        <v>3</v>
      </c>
      <c r="BF269" t="s">
        <v>3</v>
      </c>
      <c r="BG269" t="s">
        <v>3</v>
      </c>
      <c r="BH269">
        <v>3</v>
      </c>
      <c r="BI269">
        <v>1</v>
      </c>
      <c r="BJ269" t="s">
        <v>182</v>
      </c>
      <c r="BM269">
        <v>16001</v>
      </c>
      <c r="BN269">
        <v>0</v>
      </c>
      <c r="BO269" t="s">
        <v>3</v>
      </c>
      <c r="BP269">
        <v>0</v>
      </c>
      <c r="BQ269">
        <v>2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128</v>
      </c>
      <c r="CA269">
        <v>83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47"/>
        <v>12983.04</v>
      </c>
      <c r="CQ269">
        <f t="shared" si="248"/>
        <v>103.04</v>
      </c>
      <c r="CR269">
        <f t="shared" si="249"/>
        <v>0</v>
      </c>
      <c r="CS269">
        <f t="shared" si="250"/>
        <v>0</v>
      </c>
      <c r="CT269">
        <f t="shared" si="251"/>
        <v>0</v>
      </c>
      <c r="CU269">
        <f t="shared" si="252"/>
        <v>0</v>
      </c>
      <c r="CV269">
        <f t="shared" si="253"/>
        <v>0</v>
      </c>
      <c r="CW269">
        <f t="shared" si="254"/>
        <v>0</v>
      </c>
      <c r="CX269">
        <f t="shared" si="255"/>
        <v>0.22</v>
      </c>
      <c r="CY269">
        <f t="shared" si="262"/>
        <v>0</v>
      </c>
      <c r="CZ269">
        <f t="shared" si="263"/>
        <v>0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1003</v>
      </c>
      <c r="DV269" t="s">
        <v>117</v>
      </c>
      <c r="DW269" t="s">
        <v>117</v>
      </c>
      <c r="DX269">
        <v>1</v>
      </c>
      <c r="EE269">
        <v>20678683</v>
      </c>
      <c r="EF269">
        <v>2</v>
      </c>
      <c r="EG269" t="s">
        <v>20</v>
      </c>
      <c r="EH269">
        <v>0</v>
      </c>
      <c r="EI269" t="s">
        <v>3</v>
      </c>
      <c r="EJ269">
        <v>1</v>
      </c>
      <c r="EK269">
        <v>16001</v>
      </c>
      <c r="EL269" t="s">
        <v>128</v>
      </c>
      <c r="EM269" t="s">
        <v>129</v>
      </c>
      <c r="EO269" t="s">
        <v>3</v>
      </c>
      <c r="EQ269">
        <v>0</v>
      </c>
      <c r="ER269">
        <v>103.04</v>
      </c>
      <c r="ES269">
        <v>103.04</v>
      </c>
      <c r="ET269">
        <v>0</v>
      </c>
      <c r="EU269">
        <v>0</v>
      </c>
      <c r="EV269">
        <v>0</v>
      </c>
      <c r="EW269">
        <v>0</v>
      </c>
      <c r="EX269">
        <v>0</v>
      </c>
      <c r="EZ269">
        <v>0</v>
      </c>
      <c r="FQ269">
        <v>0</v>
      </c>
      <c r="FR269">
        <f t="shared" si="256"/>
        <v>0</v>
      </c>
      <c r="FS269">
        <v>0</v>
      </c>
      <c r="FV269" t="s">
        <v>23</v>
      </c>
      <c r="FW269" t="s">
        <v>24</v>
      </c>
      <c r="FX269">
        <v>128</v>
      </c>
      <c r="FY269">
        <v>83</v>
      </c>
      <c r="GA269" t="s">
        <v>3</v>
      </c>
      <c r="GG269">
        <v>2</v>
      </c>
      <c r="GH269">
        <v>1</v>
      </c>
      <c r="GI269">
        <v>-2</v>
      </c>
      <c r="GJ269">
        <v>0</v>
      </c>
      <c r="GK269">
        <f>ROUND(R269*(R12)/100,2)</f>
        <v>0</v>
      </c>
      <c r="GL269">
        <f t="shared" si="257"/>
        <v>0</v>
      </c>
      <c r="GM269">
        <f t="shared" si="258"/>
        <v>12983.04</v>
      </c>
      <c r="GN269">
        <f t="shared" si="259"/>
        <v>12983.04</v>
      </c>
      <c r="GO269">
        <f t="shared" si="260"/>
        <v>0</v>
      </c>
      <c r="GP269">
        <f t="shared" si="261"/>
        <v>0</v>
      </c>
      <c r="GR269">
        <v>0</v>
      </c>
    </row>
    <row r="270" spans="1:200">
      <c r="A270">
        <v>18</v>
      </c>
      <c r="B270">
        <v>1</v>
      </c>
      <c r="C270">
        <v>573</v>
      </c>
      <c r="E270" t="s">
        <v>525</v>
      </c>
      <c r="F270" t="s">
        <v>139</v>
      </c>
      <c r="G270" t="s">
        <v>140</v>
      </c>
      <c r="H270" t="s">
        <v>34</v>
      </c>
      <c r="I270">
        <f>I268*J270</f>
        <v>1.4867999999999999</v>
      </c>
      <c r="J270">
        <v>1.18</v>
      </c>
      <c r="O270">
        <f t="shared" si="227"/>
        <v>14273.28</v>
      </c>
      <c r="P270">
        <f t="shared" si="228"/>
        <v>14273.28</v>
      </c>
      <c r="Q270">
        <f t="shared" si="229"/>
        <v>0</v>
      </c>
      <c r="R270">
        <f t="shared" si="230"/>
        <v>0</v>
      </c>
      <c r="S270">
        <f t="shared" si="231"/>
        <v>0</v>
      </c>
      <c r="T270">
        <f t="shared" si="232"/>
        <v>0</v>
      </c>
      <c r="U270">
        <f t="shared" si="233"/>
        <v>0</v>
      </c>
      <c r="V270">
        <f t="shared" si="234"/>
        <v>0</v>
      </c>
      <c r="W270">
        <f t="shared" si="235"/>
        <v>37.869999999999997</v>
      </c>
      <c r="X270">
        <f t="shared" si="236"/>
        <v>0</v>
      </c>
      <c r="Y270">
        <f t="shared" si="237"/>
        <v>0</v>
      </c>
      <c r="AA270">
        <v>22723180</v>
      </c>
      <c r="AB270">
        <f t="shared" si="238"/>
        <v>9600</v>
      </c>
      <c r="AC270">
        <f t="shared" si="239"/>
        <v>9600</v>
      </c>
      <c r="AD270">
        <f t="shared" si="240"/>
        <v>0</v>
      </c>
      <c r="AE270">
        <f t="shared" si="241"/>
        <v>0</v>
      </c>
      <c r="AF270">
        <f t="shared" si="242"/>
        <v>0</v>
      </c>
      <c r="AG270">
        <f t="shared" si="243"/>
        <v>0</v>
      </c>
      <c r="AH270">
        <f t="shared" si="244"/>
        <v>0</v>
      </c>
      <c r="AI270">
        <f t="shared" si="245"/>
        <v>0</v>
      </c>
      <c r="AJ270">
        <f t="shared" si="246"/>
        <v>25.47</v>
      </c>
      <c r="AK270">
        <v>9600</v>
      </c>
      <c r="AL270">
        <v>9600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25.47</v>
      </c>
      <c r="AT270">
        <v>109</v>
      </c>
      <c r="AU270">
        <v>66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1</v>
      </c>
      <c r="BJ270" t="s">
        <v>141</v>
      </c>
      <c r="BM270">
        <v>9001</v>
      </c>
      <c r="BN270">
        <v>0</v>
      </c>
      <c r="BO270" t="s">
        <v>3</v>
      </c>
      <c r="BP270">
        <v>0</v>
      </c>
      <c r="BQ270">
        <v>2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128</v>
      </c>
      <c r="CA270">
        <v>83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47"/>
        <v>14273.28</v>
      </c>
      <c r="CQ270">
        <f t="shared" si="248"/>
        <v>9600</v>
      </c>
      <c r="CR270">
        <f t="shared" si="249"/>
        <v>0</v>
      </c>
      <c r="CS270">
        <f t="shared" si="250"/>
        <v>0</v>
      </c>
      <c r="CT270">
        <f t="shared" si="251"/>
        <v>0</v>
      </c>
      <c r="CU270">
        <f t="shared" si="252"/>
        <v>0</v>
      </c>
      <c r="CV270">
        <f t="shared" si="253"/>
        <v>0</v>
      </c>
      <c r="CW270">
        <f t="shared" si="254"/>
        <v>0</v>
      </c>
      <c r="CX270">
        <f t="shared" si="255"/>
        <v>25.47</v>
      </c>
      <c r="CY270">
        <f t="shared" si="262"/>
        <v>0</v>
      </c>
      <c r="CZ270">
        <f t="shared" si="263"/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1009</v>
      </c>
      <c r="DV270" t="s">
        <v>34</v>
      </c>
      <c r="DW270" t="s">
        <v>34</v>
      </c>
      <c r="DX270">
        <v>1000</v>
      </c>
      <c r="EE270">
        <v>20678655</v>
      </c>
      <c r="EF270">
        <v>2</v>
      </c>
      <c r="EG270" t="s">
        <v>20</v>
      </c>
      <c r="EH270">
        <v>0</v>
      </c>
      <c r="EI270" t="s">
        <v>3</v>
      </c>
      <c r="EJ270">
        <v>1</v>
      </c>
      <c r="EK270">
        <v>9001</v>
      </c>
      <c r="EL270" t="s">
        <v>142</v>
      </c>
      <c r="EM270" t="s">
        <v>143</v>
      </c>
      <c r="EO270" t="s">
        <v>3</v>
      </c>
      <c r="EQ270">
        <v>0</v>
      </c>
      <c r="ER270">
        <v>9600</v>
      </c>
      <c r="ES270">
        <v>9600</v>
      </c>
      <c r="ET270">
        <v>0</v>
      </c>
      <c r="EU270">
        <v>0</v>
      </c>
      <c r="EV270">
        <v>0</v>
      </c>
      <c r="EW270">
        <v>0</v>
      </c>
      <c r="EX270">
        <v>0</v>
      </c>
      <c r="EZ270">
        <v>0</v>
      </c>
      <c r="FQ270">
        <v>0</v>
      </c>
      <c r="FR270">
        <f t="shared" si="256"/>
        <v>0</v>
      </c>
      <c r="FS270">
        <v>0</v>
      </c>
      <c r="FV270" t="s">
        <v>23</v>
      </c>
      <c r="FW270" t="s">
        <v>24</v>
      </c>
      <c r="FX270">
        <v>128</v>
      </c>
      <c r="FY270">
        <v>83</v>
      </c>
      <c r="GA270" t="s">
        <v>3</v>
      </c>
      <c r="GG270">
        <v>2</v>
      </c>
      <c r="GH270">
        <v>1</v>
      </c>
      <c r="GI270">
        <v>-2</v>
      </c>
      <c r="GJ270">
        <v>0</v>
      </c>
      <c r="GK270">
        <f>ROUND(R270*(R12)/100,2)</f>
        <v>0</v>
      </c>
      <c r="GL270">
        <f t="shared" si="257"/>
        <v>0</v>
      </c>
      <c r="GM270">
        <f t="shared" si="258"/>
        <v>14273.28</v>
      </c>
      <c r="GN270">
        <f t="shared" si="259"/>
        <v>14273.28</v>
      </c>
      <c r="GO270">
        <f t="shared" si="260"/>
        <v>0</v>
      </c>
      <c r="GP270">
        <f t="shared" si="261"/>
        <v>0</v>
      </c>
      <c r="GR270">
        <v>0</v>
      </c>
    </row>
    <row r="271" spans="1:200">
      <c r="A271">
        <v>17</v>
      </c>
      <c r="B271">
        <v>1</v>
      </c>
      <c r="C271">
        <f>ROW(SmtRes!A592)</f>
        <v>592</v>
      </c>
      <c r="D271">
        <f>ROW(EtalonRes!A552)</f>
        <v>552</v>
      </c>
      <c r="E271" t="s">
        <v>526</v>
      </c>
      <c r="F271" t="s">
        <v>185</v>
      </c>
      <c r="G271" t="s">
        <v>186</v>
      </c>
      <c r="H271" t="s">
        <v>126</v>
      </c>
      <c r="I271">
        <v>1.7</v>
      </c>
      <c r="J271">
        <v>0</v>
      </c>
      <c r="O271">
        <f t="shared" si="227"/>
        <v>40515.35</v>
      </c>
      <c r="P271">
        <f t="shared" si="228"/>
        <v>36791.69</v>
      </c>
      <c r="Q271">
        <f t="shared" si="229"/>
        <v>717.89</v>
      </c>
      <c r="R271">
        <f t="shared" si="230"/>
        <v>23.65</v>
      </c>
      <c r="S271">
        <f t="shared" si="231"/>
        <v>3005.77</v>
      </c>
      <c r="T271">
        <f t="shared" si="232"/>
        <v>0</v>
      </c>
      <c r="U271">
        <f t="shared" si="233"/>
        <v>316.06399999999996</v>
      </c>
      <c r="V271">
        <f t="shared" si="234"/>
        <v>1.7509999999999999</v>
      </c>
      <c r="W271">
        <f t="shared" si="235"/>
        <v>0</v>
      </c>
      <c r="X271">
        <f t="shared" si="236"/>
        <v>3302.07</v>
      </c>
      <c r="Y271">
        <f t="shared" si="237"/>
        <v>1999.42</v>
      </c>
      <c r="AA271">
        <v>22723180</v>
      </c>
      <c r="AB271">
        <f t="shared" si="238"/>
        <v>23832.560000000001</v>
      </c>
      <c r="AC271">
        <f t="shared" si="239"/>
        <v>21642.17</v>
      </c>
      <c r="AD271">
        <f t="shared" si="240"/>
        <v>422.29</v>
      </c>
      <c r="AE271">
        <f t="shared" si="241"/>
        <v>13.91</v>
      </c>
      <c r="AF271">
        <f t="shared" si="242"/>
        <v>1768.1</v>
      </c>
      <c r="AG271">
        <f t="shared" si="243"/>
        <v>0</v>
      </c>
      <c r="AH271">
        <f t="shared" si="244"/>
        <v>185.92</v>
      </c>
      <c r="AI271">
        <f t="shared" si="245"/>
        <v>1.03</v>
      </c>
      <c r="AJ271">
        <f t="shared" si="246"/>
        <v>0</v>
      </c>
      <c r="AK271">
        <v>23832.560000000001</v>
      </c>
      <c r="AL271">
        <v>21642.17</v>
      </c>
      <c r="AM271">
        <v>422.29</v>
      </c>
      <c r="AN271">
        <v>13.91</v>
      </c>
      <c r="AO271">
        <v>1768.1</v>
      </c>
      <c r="AP271">
        <v>0</v>
      </c>
      <c r="AQ271">
        <v>185.92</v>
      </c>
      <c r="AR271">
        <v>1.03</v>
      </c>
      <c r="AS271">
        <v>0</v>
      </c>
      <c r="AT271">
        <v>109</v>
      </c>
      <c r="AU271">
        <v>66</v>
      </c>
      <c r="AV271">
        <v>1</v>
      </c>
      <c r="AW271">
        <v>1</v>
      </c>
      <c r="AZ271">
        <v>1</v>
      </c>
      <c r="BA271">
        <v>1</v>
      </c>
      <c r="BB271">
        <v>1</v>
      </c>
      <c r="BC271">
        <v>1</v>
      </c>
      <c r="BD271" t="s">
        <v>3</v>
      </c>
      <c r="BE271" t="s">
        <v>3</v>
      </c>
      <c r="BF271" t="s">
        <v>3</v>
      </c>
      <c r="BG271" t="s">
        <v>3</v>
      </c>
      <c r="BH271">
        <v>0</v>
      </c>
      <c r="BI271">
        <v>1</v>
      </c>
      <c r="BJ271" t="s">
        <v>187</v>
      </c>
      <c r="BM271">
        <v>16001</v>
      </c>
      <c r="BN271">
        <v>0</v>
      </c>
      <c r="BO271" t="s">
        <v>3</v>
      </c>
      <c r="BP271">
        <v>0</v>
      </c>
      <c r="BQ271">
        <v>2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128</v>
      </c>
      <c r="CA271">
        <v>83</v>
      </c>
      <c r="CF271">
        <v>0</v>
      </c>
      <c r="CG271">
        <v>0</v>
      </c>
      <c r="CM271">
        <v>0</v>
      </c>
      <c r="CN271" t="s">
        <v>3</v>
      </c>
      <c r="CO271">
        <v>0</v>
      </c>
      <c r="CP271">
        <f t="shared" si="247"/>
        <v>40515.35</v>
      </c>
      <c r="CQ271">
        <f t="shared" si="248"/>
        <v>21642.17</v>
      </c>
      <c r="CR271">
        <f t="shared" si="249"/>
        <v>422.29</v>
      </c>
      <c r="CS271">
        <f t="shared" si="250"/>
        <v>13.91</v>
      </c>
      <c r="CT271">
        <f t="shared" si="251"/>
        <v>1768.1</v>
      </c>
      <c r="CU271">
        <f t="shared" si="252"/>
        <v>0</v>
      </c>
      <c r="CV271">
        <f t="shared" si="253"/>
        <v>185.92</v>
      </c>
      <c r="CW271">
        <f t="shared" si="254"/>
        <v>1.03</v>
      </c>
      <c r="CX271">
        <f t="shared" si="255"/>
        <v>0</v>
      </c>
      <c r="CY271">
        <f t="shared" si="262"/>
        <v>3302.0678000000003</v>
      </c>
      <c r="CZ271">
        <f t="shared" si="263"/>
        <v>1999.4172000000001</v>
      </c>
      <c r="DC271" t="s">
        <v>3</v>
      </c>
      <c r="DD271" t="s">
        <v>3</v>
      </c>
      <c r="DE271" t="s">
        <v>3</v>
      </c>
      <c r="DF271" t="s">
        <v>3</v>
      </c>
      <c r="DG271" t="s">
        <v>3</v>
      </c>
      <c r="DH271" t="s">
        <v>3</v>
      </c>
      <c r="DI271" t="s">
        <v>3</v>
      </c>
      <c r="DJ271" t="s">
        <v>3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126</v>
      </c>
      <c r="DW271" t="s">
        <v>126</v>
      </c>
      <c r="DX271">
        <v>1</v>
      </c>
      <c r="EE271">
        <v>20678683</v>
      </c>
      <c r="EF271">
        <v>2</v>
      </c>
      <c r="EG271" t="s">
        <v>20</v>
      </c>
      <c r="EH271">
        <v>0</v>
      </c>
      <c r="EI271" t="s">
        <v>3</v>
      </c>
      <c r="EJ271">
        <v>1</v>
      </c>
      <c r="EK271">
        <v>16001</v>
      </c>
      <c r="EL271" t="s">
        <v>128</v>
      </c>
      <c r="EM271" t="s">
        <v>129</v>
      </c>
      <c r="EO271" t="s">
        <v>3</v>
      </c>
      <c r="EQ271">
        <v>0</v>
      </c>
      <c r="ER271">
        <v>23832.560000000001</v>
      </c>
      <c r="ES271">
        <v>21642.17</v>
      </c>
      <c r="ET271">
        <v>422.29</v>
      </c>
      <c r="EU271">
        <v>13.91</v>
      </c>
      <c r="EV271">
        <v>1768.1</v>
      </c>
      <c r="EW271">
        <v>185.92</v>
      </c>
      <c r="EX271">
        <v>1.03</v>
      </c>
      <c r="EY271">
        <v>0</v>
      </c>
      <c r="EZ271">
        <v>0</v>
      </c>
      <c r="FQ271">
        <v>0</v>
      </c>
      <c r="FR271">
        <f t="shared" si="256"/>
        <v>0</v>
      </c>
      <c r="FS271">
        <v>0</v>
      </c>
      <c r="FV271" t="s">
        <v>23</v>
      </c>
      <c r="FW271" t="s">
        <v>24</v>
      </c>
      <c r="FX271">
        <v>128</v>
      </c>
      <c r="FY271">
        <v>83</v>
      </c>
      <c r="GA271" t="s">
        <v>3</v>
      </c>
      <c r="GG271">
        <v>2</v>
      </c>
      <c r="GH271">
        <v>1</v>
      </c>
      <c r="GI271">
        <v>-2</v>
      </c>
      <c r="GJ271">
        <v>0</v>
      </c>
      <c r="GK271">
        <f>ROUND(R271*(R12)/100,2)</f>
        <v>0</v>
      </c>
      <c r="GL271">
        <f t="shared" si="257"/>
        <v>0</v>
      </c>
      <c r="GM271">
        <f t="shared" si="258"/>
        <v>45816.84</v>
      </c>
      <c r="GN271">
        <f t="shared" si="259"/>
        <v>45816.84</v>
      </c>
      <c r="GO271">
        <f t="shared" si="260"/>
        <v>0</v>
      </c>
      <c r="GP271">
        <f t="shared" si="261"/>
        <v>0</v>
      </c>
      <c r="GR271">
        <v>0</v>
      </c>
    </row>
    <row r="272" spans="1:200">
      <c r="A272">
        <v>18</v>
      </c>
      <c r="B272">
        <v>1</v>
      </c>
      <c r="C272">
        <v>588</v>
      </c>
      <c r="E272" t="s">
        <v>527</v>
      </c>
      <c r="F272" t="s">
        <v>189</v>
      </c>
      <c r="G272" t="s">
        <v>190</v>
      </c>
      <c r="H272" t="s">
        <v>117</v>
      </c>
      <c r="I272">
        <f>I271*J272</f>
        <v>170</v>
      </c>
      <c r="J272">
        <v>100</v>
      </c>
      <c r="O272">
        <f t="shared" si="227"/>
        <v>22576</v>
      </c>
      <c r="P272">
        <f t="shared" si="228"/>
        <v>22576</v>
      </c>
      <c r="Q272">
        <f t="shared" si="229"/>
        <v>0</v>
      </c>
      <c r="R272">
        <f t="shared" si="230"/>
        <v>0</v>
      </c>
      <c r="S272">
        <f t="shared" si="231"/>
        <v>0</v>
      </c>
      <c r="T272">
        <f t="shared" si="232"/>
        <v>0</v>
      </c>
      <c r="U272">
        <f t="shared" si="233"/>
        <v>0</v>
      </c>
      <c r="V272">
        <f t="shared" si="234"/>
        <v>0</v>
      </c>
      <c r="W272">
        <f t="shared" si="235"/>
        <v>49.3</v>
      </c>
      <c r="X272">
        <f t="shared" si="236"/>
        <v>0</v>
      </c>
      <c r="Y272">
        <f t="shared" si="237"/>
        <v>0</v>
      </c>
      <c r="AA272">
        <v>22723180</v>
      </c>
      <c r="AB272">
        <f t="shared" si="238"/>
        <v>132.80000000000001</v>
      </c>
      <c r="AC272">
        <f t="shared" si="239"/>
        <v>132.80000000000001</v>
      </c>
      <c r="AD272">
        <f t="shared" si="240"/>
        <v>0</v>
      </c>
      <c r="AE272">
        <f t="shared" si="241"/>
        <v>0</v>
      </c>
      <c r="AF272">
        <f t="shared" si="242"/>
        <v>0</v>
      </c>
      <c r="AG272">
        <f t="shared" si="243"/>
        <v>0</v>
      </c>
      <c r="AH272">
        <f t="shared" si="244"/>
        <v>0</v>
      </c>
      <c r="AI272">
        <f t="shared" si="245"/>
        <v>0</v>
      </c>
      <c r="AJ272">
        <f t="shared" si="246"/>
        <v>0.28999999999999998</v>
      </c>
      <c r="AK272">
        <v>132.80000000000001</v>
      </c>
      <c r="AL272">
        <v>132.80000000000001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0.28999999999999998</v>
      </c>
      <c r="AT272">
        <v>109</v>
      </c>
      <c r="AU272">
        <v>66</v>
      </c>
      <c r="AV272">
        <v>1</v>
      </c>
      <c r="AW272">
        <v>1</v>
      </c>
      <c r="AZ272">
        <v>1</v>
      </c>
      <c r="BA272">
        <v>1</v>
      </c>
      <c r="BB272">
        <v>1</v>
      </c>
      <c r="BC272">
        <v>1</v>
      </c>
      <c r="BD272" t="s">
        <v>3</v>
      </c>
      <c r="BE272" t="s">
        <v>3</v>
      </c>
      <c r="BF272" t="s">
        <v>3</v>
      </c>
      <c r="BG272" t="s">
        <v>3</v>
      </c>
      <c r="BH272">
        <v>3</v>
      </c>
      <c r="BI272">
        <v>1</v>
      </c>
      <c r="BJ272" t="s">
        <v>191</v>
      </c>
      <c r="BM272">
        <v>16001</v>
      </c>
      <c r="BN272">
        <v>0</v>
      </c>
      <c r="BO272" t="s">
        <v>3</v>
      </c>
      <c r="BP272">
        <v>0</v>
      </c>
      <c r="BQ272">
        <v>2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128</v>
      </c>
      <c r="CA272">
        <v>83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47"/>
        <v>22576</v>
      </c>
      <c r="CQ272">
        <f t="shared" si="248"/>
        <v>132.80000000000001</v>
      </c>
      <c r="CR272">
        <f t="shared" si="249"/>
        <v>0</v>
      </c>
      <c r="CS272">
        <f t="shared" si="250"/>
        <v>0</v>
      </c>
      <c r="CT272">
        <f t="shared" si="251"/>
        <v>0</v>
      </c>
      <c r="CU272">
        <f t="shared" si="252"/>
        <v>0</v>
      </c>
      <c r="CV272">
        <f t="shared" si="253"/>
        <v>0</v>
      </c>
      <c r="CW272">
        <f t="shared" si="254"/>
        <v>0</v>
      </c>
      <c r="CX272">
        <f t="shared" si="255"/>
        <v>0.28999999999999998</v>
      </c>
      <c r="CY272">
        <f t="shared" si="262"/>
        <v>0</v>
      </c>
      <c r="CZ272">
        <f t="shared" si="263"/>
        <v>0</v>
      </c>
      <c r="DC272" t="s">
        <v>3</v>
      </c>
      <c r="DD272" t="s">
        <v>3</v>
      </c>
      <c r="DE272" t="s">
        <v>3</v>
      </c>
      <c r="DF272" t="s">
        <v>3</v>
      </c>
      <c r="DG272" t="s">
        <v>3</v>
      </c>
      <c r="DH272" t="s">
        <v>3</v>
      </c>
      <c r="DI272" t="s">
        <v>3</v>
      </c>
      <c r="DJ272" t="s">
        <v>3</v>
      </c>
      <c r="DK272" t="s">
        <v>3</v>
      </c>
      <c r="DL272" t="s">
        <v>3</v>
      </c>
      <c r="DM272" t="s">
        <v>3</v>
      </c>
      <c r="DN272">
        <v>0</v>
      </c>
      <c r="DO272">
        <v>0</v>
      </c>
      <c r="DP272">
        <v>1</v>
      </c>
      <c r="DQ272">
        <v>1</v>
      </c>
      <c r="DU272">
        <v>1003</v>
      </c>
      <c r="DV272" t="s">
        <v>117</v>
      </c>
      <c r="DW272" t="s">
        <v>117</v>
      </c>
      <c r="DX272">
        <v>1</v>
      </c>
      <c r="EE272">
        <v>20678683</v>
      </c>
      <c r="EF272">
        <v>2</v>
      </c>
      <c r="EG272" t="s">
        <v>20</v>
      </c>
      <c r="EH272">
        <v>0</v>
      </c>
      <c r="EI272" t="s">
        <v>3</v>
      </c>
      <c r="EJ272">
        <v>1</v>
      </c>
      <c r="EK272">
        <v>16001</v>
      </c>
      <c r="EL272" t="s">
        <v>128</v>
      </c>
      <c r="EM272" t="s">
        <v>129</v>
      </c>
      <c r="EO272" t="s">
        <v>3</v>
      </c>
      <c r="EQ272">
        <v>0</v>
      </c>
      <c r="ER272">
        <v>132.80000000000001</v>
      </c>
      <c r="ES272">
        <v>132.80000000000001</v>
      </c>
      <c r="ET272">
        <v>0</v>
      </c>
      <c r="EU272">
        <v>0</v>
      </c>
      <c r="EV272">
        <v>0</v>
      </c>
      <c r="EW272">
        <v>0</v>
      </c>
      <c r="EX272">
        <v>0</v>
      </c>
      <c r="EZ272">
        <v>0</v>
      </c>
      <c r="FQ272">
        <v>0</v>
      </c>
      <c r="FR272">
        <f t="shared" si="256"/>
        <v>0</v>
      </c>
      <c r="FS272">
        <v>0</v>
      </c>
      <c r="FV272" t="s">
        <v>23</v>
      </c>
      <c r="FW272" t="s">
        <v>24</v>
      </c>
      <c r="FX272">
        <v>128</v>
      </c>
      <c r="FY272">
        <v>83</v>
      </c>
      <c r="GA272" t="s">
        <v>3</v>
      </c>
      <c r="GG272">
        <v>2</v>
      </c>
      <c r="GH272">
        <v>1</v>
      </c>
      <c r="GI272">
        <v>-2</v>
      </c>
      <c r="GJ272">
        <v>0</v>
      </c>
      <c r="GK272">
        <f>ROUND(R272*(R12)/100,2)</f>
        <v>0</v>
      </c>
      <c r="GL272">
        <f t="shared" si="257"/>
        <v>0</v>
      </c>
      <c r="GM272">
        <f t="shared" si="258"/>
        <v>22576</v>
      </c>
      <c r="GN272">
        <f t="shared" si="259"/>
        <v>22576</v>
      </c>
      <c r="GO272">
        <f t="shared" si="260"/>
        <v>0</v>
      </c>
      <c r="GP272">
        <f t="shared" si="261"/>
        <v>0</v>
      </c>
      <c r="GR272">
        <v>0</v>
      </c>
    </row>
    <row r="273" spans="1:200">
      <c r="A273">
        <v>18</v>
      </c>
      <c r="B273">
        <v>1</v>
      </c>
      <c r="C273">
        <v>587</v>
      </c>
      <c r="E273" t="s">
        <v>528</v>
      </c>
      <c r="F273" t="s">
        <v>139</v>
      </c>
      <c r="G273" t="s">
        <v>140</v>
      </c>
      <c r="H273" t="s">
        <v>34</v>
      </c>
      <c r="I273">
        <f>I271*J273</f>
        <v>2.0059999999999998</v>
      </c>
      <c r="J273">
        <v>1.18</v>
      </c>
      <c r="O273">
        <f t="shared" si="227"/>
        <v>19257.599999999999</v>
      </c>
      <c r="P273">
        <f t="shared" si="228"/>
        <v>19257.599999999999</v>
      </c>
      <c r="Q273">
        <f t="shared" si="229"/>
        <v>0</v>
      </c>
      <c r="R273">
        <f t="shared" si="230"/>
        <v>0</v>
      </c>
      <c r="S273">
        <f t="shared" si="231"/>
        <v>0</v>
      </c>
      <c r="T273">
        <f t="shared" si="232"/>
        <v>0</v>
      </c>
      <c r="U273">
        <f t="shared" si="233"/>
        <v>0</v>
      </c>
      <c r="V273">
        <f t="shared" si="234"/>
        <v>0</v>
      </c>
      <c r="W273">
        <f t="shared" si="235"/>
        <v>51.09</v>
      </c>
      <c r="X273">
        <f t="shared" si="236"/>
        <v>0</v>
      </c>
      <c r="Y273">
        <f t="shared" si="237"/>
        <v>0</v>
      </c>
      <c r="AA273">
        <v>22723180</v>
      </c>
      <c r="AB273">
        <f t="shared" si="238"/>
        <v>9600</v>
      </c>
      <c r="AC273">
        <f t="shared" si="239"/>
        <v>9600</v>
      </c>
      <c r="AD273">
        <f t="shared" si="240"/>
        <v>0</v>
      </c>
      <c r="AE273">
        <f t="shared" si="241"/>
        <v>0</v>
      </c>
      <c r="AF273">
        <f t="shared" si="242"/>
        <v>0</v>
      </c>
      <c r="AG273">
        <f t="shared" si="243"/>
        <v>0</v>
      </c>
      <c r="AH273">
        <f t="shared" si="244"/>
        <v>0</v>
      </c>
      <c r="AI273">
        <f t="shared" si="245"/>
        <v>0</v>
      </c>
      <c r="AJ273">
        <f t="shared" si="246"/>
        <v>25.47</v>
      </c>
      <c r="AK273">
        <v>9600</v>
      </c>
      <c r="AL273">
        <v>9600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25.47</v>
      </c>
      <c r="AT273">
        <v>109</v>
      </c>
      <c r="AU273">
        <v>66</v>
      </c>
      <c r="AV273">
        <v>1</v>
      </c>
      <c r="AW273">
        <v>1</v>
      </c>
      <c r="AZ273">
        <v>1</v>
      </c>
      <c r="BA273">
        <v>1</v>
      </c>
      <c r="BB273">
        <v>1</v>
      </c>
      <c r="BC273">
        <v>1</v>
      </c>
      <c r="BD273" t="s">
        <v>3</v>
      </c>
      <c r="BE273" t="s">
        <v>3</v>
      </c>
      <c r="BF273" t="s">
        <v>3</v>
      </c>
      <c r="BG273" t="s">
        <v>3</v>
      </c>
      <c r="BH273">
        <v>3</v>
      </c>
      <c r="BI273">
        <v>1</v>
      </c>
      <c r="BJ273" t="s">
        <v>141</v>
      </c>
      <c r="BM273">
        <v>9001</v>
      </c>
      <c r="BN273">
        <v>0</v>
      </c>
      <c r="BO273" t="s">
        <v>3</v>
      </c>
      <c r="BP273">
        <v>0</v>
      </c>
      <c r="BQ273">
        <v>2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3</v>
      </c>
      <c r="BZ273">
        <v>128</v>
      </c>
      <c r="CA273">
        <v>83</v>
      </c>
      <c r="CF273">
        <v>0</v>
      </c>
      <c r="CG273">
        <v>0</v>
      </c>
      <c r="CM273">
        <v>0</v>
      </c>
      <c r="CN273" t="s">
        <v>3</v>
      </c>
      <c r="CO273">
        <v>0</v>
      </c>
      <c r="CP273">
        <f t="shared" si="247"/>
        <v>19257.599999999999</v>
      </c>
      <c r="CQ273">
        <f t="shared" si="248"/>
        <v>9600</v>
      </c>
      <c r="CR273">
        <f t="shared" si="249"/>
        <v>0</v>
      </c>
      <c r="CS273">
        <f t="shared" si="250"/>
        <v>0</v>
      </c>
      <c r="CT273">
        <f t="shared" si="251"/>
        <v>0</v>
      </c>
      <c r="CU273">
        <f t="shared" si="252"/>
        <v>0</v>
      </c>
      <c r="CV273">
        <f t="shared" si="253"/>
        <v>0</v>
      </c>
      <c r="CW273">
        <f t="shared" si="254"/>
        <v>0</v>
      </c>
      <c r="CX273">
        <f t="shared" si="255"/>
        <v>25.47</v>
      </c>
      <c r="CY273">
        <f t="shared" si="262"/>
        <v>0</v>
      </c>
      <c r="CZ273">
        <f t="shared" si="263"/>
        <v>0</v>
      </c>
      <c r="DC273" t="s">
        <v>3</v>
      </c>
      <c r="DD273" t="s">
        <v>3</v>
      </c>
      <c r="DE273" t="s">
        <v>3</v>
      </c>
      <c r="DF273" t="s">
        <v>3</v>
      </c>
      <c r="DG273" t="s">
        <v>3</v>
      </c>
      <c r="DH273" t="s">
        <v>3</v>
      </c>
      <c r="DI273" t="s">
        <v>3</v>
      </c>
      <c r="DJ273" t="s">
        <v>3</v>
      </c>
      <c r="DK273" t="s">
        <v>3</v>
      </c>
      <c r="DL273" t="s">
        <v>3</v>
      </c>
      <c r="DM273" t="s">
        <v>3</v>
      </c>
      <c r="DN273">
        <v>0</v>
      </c>
      <c r="DO273">
        <v>0</v>
      </c>
      <c r="DP273">
        <v>1</v>
      </c>
      <c r="DQ273">
        <v>1</v>
      </c>
      <c r="DU273">
        <v>1009</v>
      </c>
      <c r="DV273" t="s">
        <v>34</v>
      </c>
      <c r="DW273" t="s">
        <v>34</v>
      </c>
      <c r="DX273">
        <v>1000</v>
      </c>
      <c r="EE273">
        <v>20678655</v>
      </c>
      <c r="EF273">
        <v>2</v>
      </c>
      <c r="EG273" t="s">
        <v>20</v>
      </c>
      <c r="EH273">
        <v>0</v>
      </c>
      <c r="EI273" t="s">
        <v>3</v>
      </c>
      <c r="EJ273">
        <v>1</v>
      </c>
      <c r="EK273">
        <v>9001</v>
      </c>
      <c r="EL273" t="s">
        <v>142</v>
      </c>
      <c r="EM273" t="s">
        <v>143</v>
      </c>
      <c r="EO273" t="s">
        <v>3</v>
      </c>
      <c r="EQ273">
        <v>0</v>
      </c>
      <c r="ER273">
        <v>9600</v>
      </c>
      <c r="ES273">
        <v>9600</v>
      </c>
      <c r="ET273">
        <v>0</v>
      </c>
      <c r="EU273">
        <v>0</v>
      </c>
      <c r="EV273">
        <v>0</v>
      </c>
      <c r="EW273">
        <v>0</v>
      </c>
      <c r="EX273">
        <v>0</v>
      </c>
      <c r="EZ273">
        <v>0</v>
      </c>
      <c r="FQ273">
        <v>0</v>
      </c>
      <c r="FR273">
        <f t="shared" si="256"/>
        <v>0</v>
      </c>
      <c r="FS273">
        <v>0</v>
      </c>
      <c r="FV273" t="s">
        <v>23</v>
      </c>
      <c r="FW273" t="s">
        <v>24</v>
      </c>
      <c r="FX273">
        <v>128</v>
      </c>
      <c r="FY273">
        <v>83</v>
      </c>
      <c r="GA273" t="s">
        <v>3</v>
      </c>
      <c r="GG273">
        <v>2</v>
      </c>
      <c r="GH273">
        <v>1</v>
      </c>
      <c r="GI273">
        <v>-2</v>
      </c>
      <c r="GJ273">
        <v>0</v>
      </c>
      <c r="GK273">
        <f>ROUND(R273*(R12)/100,2)</f>
        <v>0</v>
      </c>
      <c r="GL273">
        <f t="shared" si="257"/>
        <v>0</v>
      </c>
      <c r="GM273">
        <f t="shared" si="258"/>
        <v>19257.599999999999</v>
      </c>
      <c r="GN273">
        <f t="shared" si="259"/>
        <v>19257.599999999999</v>
      </c>
      <c r="GO273">
        <f t="shared" si="260"/>
        <v>0</v>
      </c>
      <c r="GP273">
        <f t="shared" si="261"/>
        <v>0</v>
      </c>
      <c r="GR273">
        <v>0</v>
      </c>
    </row>
    <row r="274" spans="1:200">
      <c r="A274">
        <v>17</v>
      </c>
      <c r="B274">
        <v>1</v>
      </c>
      <c r="C274">
        <f>ROW(SmtRes!A598)</f>
        <v>598</v>
      </c>
      <c r="D274">
        <f>ROW(EtalonRes!A558)</f>
        <v>558</v>
      </c>
      <c r="E274" t="s">
        <v>529</v>
      </c>
      <c r="F274" t="s">
        <v>194</v>
      </c>
      <c r="G274" t="s">
        <v>195</v>
      </c>
      <c r="H274" t="s">
        <v>126</v>
      </c>
      <c r="I274">
        <v>3.06</v>
      </c>
      <c r="J274">
        <v>0</v>
      </c>
      <c r="O274">
        <f t="shared" si="227"/>
        <v>441.99</v>
      </c>
      <c r="P274">
        <f t="shared" si="228"/>
        <v>127.33</v>
      </c>
      <c r="Q274">
        <f t="shared" si="229"/>
        <v>136.19999999999999</v>
      </c>
      <c r="R274">
        <f t="shared" si="230"/>
        <v>0</v>
      </c>
      <c r="S274">
        <f t="shared" si="231"/>
        <v>178.46</v>
      </c>
      <c r="T274">
        <f t="shared" si="232"/>
        <v>0</v>
      </c>
      <c r="U274">
        <f t="shared" si="233"/>
        <v>15.3306</v>
      </c>
      <c r="V274">
        <f t="shared" si="234"/>
        <v>0</v>
      </c>
      <c r="W274">
        <f t="shared" si="235"/>
        <v>0</v>
      </c>
      <c r="X274">
        <f t="shared" si="236"/>
        <v>194.52</v>
      </c>
      <c r="Y274">
        <f t="shared" si="237"/>
        <v>117.78</v>
      </c>
      <c r="AA274">
        <v>22723180</v>
      </c>
      <c r="AB274">
        <f t="shared" si="238"/>
        <v>144.44</v>
      </c>
      <c r="AC274">
        <f t="shared" si="239"/>
        <v>41.61</v>
      </c>
      <c r="AD274">
        <f t="shared" si="240"/>
        <v>44.51</v>
      </c>
      <c r="AE274">
        <f t="shared" si="241"/>
        <v>0</v>
      </c>
      <c r="AF274">
        <f t="shared" si="242"/>
        <v>58.32</v>
      </c>
      <c r="AG274">
        <f t="shared" si="243"/>
        <v>0</v>
      </c>
      <c r="AH274">
        <f t="shared" si="244"/>
        <v>5.01</v>
      </c>
      <c r="AI274">
        <f t="shared" si="245"/>
        <v>0</v>
      </c>
      <c r="AJ274">
        <f t="shared" si="246"/>
        <v>0</v>
      </c>
      <c r="AK274">
        <v>144.44</v>
      </c>
      <c r="AL274">
        <v>41.61</v>
      </c>
      <c r="AM274">
        <v>44.51</v>
      </c>
      <c r="AN274">
        <v>0</v>
      </c>
      <c r="AO274">
        <v>58.32</v>
      </c>
      <c r="AP274">
        <v>0</v>
      </c>
      <c r="AQ274">
        <v>5.01</v>
      </c>
      <c r="AR274">
        <v>0</v>
      </c>
      <c r="AS274">
        <v>0</v>
      </c>
      <c r="AT274">
        <v>109</v>
      </c>
      <c r="AU274">
        <v>66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1</v>
      </c>
      <c r="BD274" t="s">
        <v>3</v>
      </c>
      <c r="BE274" t="s">
        <v>3</v>
      </c>
      <c r="BF274" t="s">
        <v>3</v>
      </c>
      <c r="BG274" t="s">
        <v>3</v>
      </c>
      <c r="BH274">
        <v>0</v>
      </c>
      <c r="BI274">
        <v>1</v>
      </c>
      <c r="BJ274" t="s">
        <v>196</v>
      </c>
      <c r="BM274">
        <v>16001</v>
      </c>
      <c r="BN274">
        <v>0</v>
      </c>
      <c r="BO274" t="s">
        <v>3</v>
      </c>
      <c r="BP274">
        <v>0</v>
      </c>
      <c r="BQ274">
        <v>2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128</v>
      </c>
      <c r="CA274">
        <v>83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47"/>
        <v>441.99</v>
      </c>
      <c r="CQ274">
        <f t="shared" si="248"/>
        <v>41.61</v>
      </c>
      <c r="CR274">
        <f t="shared" si="249"/>
        <v>44.51</v>
      </c>
      <c r="CS274">
        <f t="shared" si="250"/>
        <v>0</v>
      </c>
      <c r="CT274">
        <f t="shared" si="251"/>
        <v>58.32</v>
      </c>
      <c r="CU274">
        <f t="shared" si="252"/>
        <v>0</v>
      </c>
      <c r="CV274">
        <f t="shared" si="253"/>
        <v>5.01</v>
      </c>
      <c r="CW274">
        <f t="shared" si="254"/>
        <v>0</v>
      </c>
      <c r="CX274">
        <f t="shared" si="255"/>
        <v>0</v>
      </c>
      <c r="CY274">
        <f t="shared" si="262"/>
        <v>194.5214</v>
      </c>
      <c r="CZ274">
        <f t="shared" si="263"/>
        <v>117.78360000000001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126</v>
      </c>
      <c r="DW274" t="s">
        <v>126</v>
      </c>
      <c r="DX274">
        <v>1</v>
      </c>
      <c r="EE274">
        <v>20678683</v>
      </c>
      <c r="EF274">
        <v>2</v>
      </c>
      <c r="EG274" t="s">
        <v>20</v>
      </c>
      <c r="EH274">
        <v>0</v>
      </c>
      <c r="EI274" t="s">
        <v>3</v>
      </c>
      <c r="EJ274">
        <v>1</v>
      </c>
      <c r="EK274">
        <v>16001</v>
      </c>
      <c r="EL274" t="s">
        <v>128</v>
      </c>
      <c r="EM274" t="s">
        <v>129</v>
      </c>
      <c r="EO274" t="s">
        <v>3</v>
      </c>
      <c r="EQ274">
        <v>0</v>
      </c>
      <c r="ER274">
        <v>144.44</v>
      </c>
      <c r="ES274">
        <v>41.61</v>
      </c>
      <c r="ET274">
        <v>44.51</v>
      </c>
      <c r="EU274">
        <v>0</v>
      </c>
      <c r="EV274">
        <v>58.32</v>
      </c>
      <c r="EW274">
        <v>5.01</v>
      </c>
      <c r="EX274">
        <v>0</v>
      </c>
      <c r="EY274">
        <v>0</v>
      </c>
      <c r="EZ274">
        <v>0</v>
      </c>
      <c r="FQ274">
        <v>0</v>
      </c>
      <c r="FR274">
        <f t="shared" si="256"/>
        <v>0</v>
      </c>
      <c r="FS274">
        <v>0</v>
      </c>
      <c r="FV274" t="s">
        <v>23</v>
      </c>
      <c r="FW274" t="s">
        <v>24</v>
      </c>
      <c r="FX274">
        <v>128</v>
      </c>
      <c r="FY274">
        <v>83</v>
      </c>
      <c r="GA274" t="s">
        <v>3</v>
      </c>
      <c r="GG274">
        <v>2</v>
      </c>
      <c r="GH274">
        <v>1</v>
      </c>
      <c r="GI274">
        <v>-2</v>
      </c>
      <c r="GJ274">
        <v>0</v>
      </c>
      <c r="GK274">
        <f>ROUND(R274*(R12)/100,2)</f>
        <v>0</v>
      </c>
      <c r="GL274">
        <f t="shared" si="257"/>
        <v>0</v>
      </c>
      <c r="GM274">
        <f t="shared" si="258"/>
        <v>754.29</v>
      </c>
      <c r="GN274">
        <f t="shared" si="259"/>
        <v>754.29</v>
      </c>
      <c r="GO274">
        <f t="shared" si="260"/>
        <v>0</v>
      </c>
      <c r="GP274">
        <f t="shared" si="261"/>
        <v>0</v>
      </c>
      <c r="GR274">
        <v>0</v>
      </c>
    </row>
    <row r="275" spans="1:200">
      <c r="A275">
        <v>17</v>
      </c>
      <c r="B275">
        <v>1</v>
      </c>
      <c r="C275">
        <f>ROW(SmtRes!A610)</f>
        <v>610</v>
      </c>
      <c r="D275">
        <f>ROW(EtalonRes!A566)</f>
        <v>566</v>
      </c>
      <c r="E275" t="s">
        <v>530</v>
      </c>
      <c r="F275" t="s">
        <v>198</v>
      </c>
      <c r="G275" t="s">
        <v>199</v>
      </c>
      <c r="H275" t="s">
        <v>200</v>
      </c>
      <c r="I275">
        <v>35</v>
      </c>
      <c r="J275">
        <v>0</v>
      </c>
      <c r="O275">
        <f t="shared" si="227"/>
        <v>3449.95</v>
      </c>
      <c r="P275">
        <f t="shared" si="228"/>
        <v>2823.1</v>
      </c>
      <c r="Q275">
        <f t="shared" si="229"/>
        <v>160.30000000000001</v>
      </c>
      <c r="R275">
        <f t="shared" si="230"/>
        <v>0</v>
      </c>
      <c r="S275">
        <f t="shared" si="231"/>
        <v>466.55</v>
      </c>
      <c r="T275">
        <f t="shared" si="232"/>
        <v>0</v>
      </c>
      <c r="U275">
        <f t="shared" si="233"/>
        <v>51.449999999999996</v>
      </c>
      <c r="V275">
        <f t="shared" si="234"/>
        <v>0</v>
      </c>
      <c r="W275">
        <f t="shared" si="235"/>
        <v>0</v>
      </c>
      <c r="X275">
        <f t="shared" si="236"/>
        <v>508.54</v>
      </c>
      <c r="Y275">
        <f t="shared" si="237"/>
        <v>307.92</v>
      </c>
      <c r="AA275">
        <v>22723180</v>
      </c>
      <c r="AB275">
        <f t="shared" si="238"/>
        <v>98.57</v>
      </c>
      <c r="AC275">
        <f t="shared" si="239"/>
        <v>80.66</v>
      </c>
      <c r="AD275">
        <f t="shared" si="240"/>
        <v>4.58</v>
      </c>
      <c r="AE275">
        <f t="shared" si="241"/>
        <v>0</v>
      </c>
      <c r="AF275">
        <f t="shared" si="242"/>
        <v>13.33</v>
      </c>
      <c r="AG275">
        <f t="shared" si="243"/>
        <v>0</v>
      </c>
      <c r="AH275">
        <f t="shared" si="244"/>
        <v>1.47</v>
      </c>
      <c r="AI275">
        <f t="shared" si="245"/>
        <v>0</v>
      </c>
      <c r="AJ275">
        <f t="shared" si="246"/>
        <v>0</v>
      </c>
      <c r="AK275">
        <v>98.57</v>
      </c>
      <c r="AL275">
        <v>80.66</v>
      </c>
      <c r="AM275">
        <v>4.58</v>
      </c>
      <c r="AN275">
        <v>0</v>
      </c>
      <c r="AO275">
        <v>13.33</v>
      </c>
      <c r="AP275">
        <v>0</v>
      </c>
      <c r="AQ275">
        <v>1.47</v>
      </c>
      <c r="AR275">
        <v>0</v>
      </c>
      <c r="AS275">
        <v>0</v>
      </c>
      <c r="AT275">
        <v>109</v>
      </c>
      <c r="AU275">
        <v>66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1</v>
      </c>
      <c r="BD275" t="s">
        <v>3</v>
      </c>
      <c r="BE275" t="s">
        <v>3</v>
      </c>
      <c r="BF275" t="s">
        <v>3</v>
      </c>
      <c r="BG275" t="s">
        <v>3</v>
      </c>
      <c r="BH275">
        <v>0</v>
      </c>
      <c r="BI275">
        <v>1</v>
      </c>
      <c r="BJ275" t="s">
        <v>201</v>
      </c>
      <c r="BM275">
        <v>16001</v>
      </c>
      <c r="BN275">
        <v>0</v>
      </c>
      <c r="BO275" t="s">
        <v>3</v>
      </c>
      <c r="BP275">
        <v>0</v>
      </c>
      <c r="BQ275">
        <v>2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3</v>
      </c>
      <c r="BZ275">
        <v>128</v>
      </c>
      <c r="CA275">
        <v>83</v>
      </c>
      <c r="CF275">
        <v>0</v>
      </c>
      <c r="CG275">
        <v>0</v>
      </c>
      <c r="CM275">
        <v>0</v>
      </c>
      <c r="CN275" t="s">
        <v>3</v>
      </c>
      <c r="CO275">
        <v>0</v>
      </c>
      <c r="CP275">
        <f t="shared" si="247"/>
        <v>3449.9500000000003</v>
      </c>
      <c r="CQ275">
        <f t="shared" si="248"/>
        <v>80.66</v>
      </c>
      <c r="CR275">
        <f t="shared" si="249"/>
        <v>4.58</v>
      </c>
      <c r="CS275">
        <f t="shared" si="250"/>
        <v>0</v>
      </c>
      <c r="CT275">
        <f t="shared" si="251"/>
        <v>13.33</v>
      </c>
      <c r="CU275">
        <f t="shared" si="252"/>
        <v>0</v>
      </c>
      <c r="CV275">
        <f t="shared" si="253"/>
        <v>1.47</v>
      </c>
      <c r="CW275">
        <f t="shared" si="254"/>
        <v>0</v>
      </c>
      <c r="CX275">
        <f t="shared" si="255"/>
        <v>0</v>
      </c>
      <c r="CY275">
        <f t="shared" si="262"/>
        <v>508.53950000000003</v>
      </c>
      <c r="CZ275">
        <f t="shared" si="263"/>
        <v>307.923</v>
      </c>
      <c r="DC275" t="s">
        <v>3</v>
      </c>
      <c r="DD275" t="s">
        <v>3</v>
      </c>
      <c r="DE275" t="s">
        <v>3</v>
      </c>
      <c r="DF275" t="s">
        <v>3</v>
      </c>
      <c r="DG275" t="s">
        <v>3</v>
      </c>
      <c r="DH275" t="s">
        <v>3</v>
      </c>
      <c r="DI275" t="s">
        <v>3</v>
      </c>
      <c r="DJ275" t="s">
        <v>3</v>
      </c>
      <c r="DK275" t="s">
        <v>3</v>
      </c>
      <c r="DL275" t="s">
        <v>3</v>
      </c>
      <c r="DM275" t="s">
        <v>3</v>
      </c>
      <c r="DN275">
        <v>0</v>
      </c>
      <c r="DO275">
        <v>0</v>
      </c>
      <c r="DP275">
        <v>1</v>
      </c>
      <c r="DQ275">
        <v>1</v>
      </c>
      <c r="DU275">
        <v>1013</v>
      </c>
      <c r="DV275" t="s">
        <v>200</v>
      </c>
      <c r="DW275" t="s">
        <v>200</v>
      </c>
      <c r="DX275">
        <v>1</v>
      </c>
      <c r="EE275">
        <v>20678683</v>
      </c>
      <c r="EF275">
        <v>2</v>
      </c>
      <c r="EG275" t="s">
        <v>20</v>
      </c>
      <c r="EH275">
        <v>0</v>
      </c>
      <c r="EI275" t="s">
        <v>3</v>
      </c>
      <c r="EJ275">
        <v>1</v>
      </c>
      <c r="EK275">
        <v>16001</v>
      </c>
      <c r="EL275" t="s">
        <v>128</v>
      </c>
      <c r="EM275" t="s">
        <v>129</v>
      </c>
      <c r="EO275" t="s">
        <v>3</v>
      </c>
      <c r="EQ275">
        <v>0</v>
      </c>
      <c r="ER275">
        <v>98.57</v>
      </c>
      <c r="ES275">
        <v>80.66</v>
      </c>
      <c r="ET275">
        <v>4.58</v>
      </c>
      <c r="EU275">
        <v>0</v>
      </c>
      <c r="EV275">
        <v>13.33</v>
      </c>
      <c r="EW275">
        <v>1.47</v>
      </c>
      <c r="EX275">
        <v>0</v>
      </c>
      <c r="EY275">
        <v>0</v>
      </c>
      <c r="EZ275">
        <v>0</v>
      </c>
      <c r="FQ275">
        <v>0</v>
      </c>
      <c r="FR275">
        <f t="shared" si="256"/>
        <v>0</v>
      </c>
      <c r="FS275">
        <v>0</v>
      </c>
      <c r="FV275" t="s">
        <v>23</v>
      </c>
      <c r="FW275" t="s">
        <v>24</v>
      </c>
      <c r="FX275">
        <v>128</v>
      </c>
      <c r="FY275">
        <v>83</v>
      </c>
      <c r="GA275" t="s">
        <v>3</v>
      </c>
      <c r="GG275">
        <v>2</v>
      </c>
      <c r="GH275">
        <v>1</v>
      </c>
      <c r="GI275">
        <v>-2</v>
      </c>
      <c r="GJ275">
        <v>0</v>
      </c>
      <c r="GK275">
        <f>ROUND(R275*(R12)/100,2)</f>
        <v>0</v>
      </c>
      <c r="GL275">
        <f t="shared" si="257"/>
        <v>0</v>
      </c>
      <c r="GM275">
        <f t="shared" si="258"/>
        <v>4266.41</v>
      </c>
      <c r="GN275">
        <f t="shared" si="259"/>
        <v>4266.41</v>
      </c>
      <c r="GO275">
        <f t="shared" si="260"/>
        <v>0</v>
      </c>
      <c r="GP275">
        <f t="shared" si="261"/>
        <v>0</v>
      </c>
      <c r="GR275">
        <v>0</v>
      </c>
    </row>
    <row r="276" spans="1:200">
      <c r="A276">
        <v>18</v>
      </c>
      <c r="B276">
        <v>1</v>
      </c>
      <c r="C276">
        <v>606</v>
      </c>
      <c r="E276" t="s">
        <v>531</v>
      </c>
      <c r="F276" t="s">
        <v>203</v>
      </c>
      <c r="G276" t="s">
        <v>1298</v>
      </c>
      <c r="H276" t="s">
        <v>28</v>
      </c>
      <c r="I276">
        <f>I275*J276</f>
        <v>1</v>
      </c>
      <c r="J276">
        <v>2.8571428571428571E-2</v>
      </c>
      <c r="O276">
        <f t="shared" si="227"/>
        <v>322.98</v>
      </c>
      <c r="P276">
        <f t="shared" si="228"/>
        <v>322.98</v>
      </c>
      <c r="Q276">
        <f t="shared" si="229"/>
        <v>0</v>
      </c>
      <c r="R276">
        <f t="shared" si="230"/>
        <v>0</v>
      </c>
      <c r="S276">
        <f t="shared" si="231"/>
        <v>0</v>
      </c>
      <c r="T276">
        <f t="shared" si="232"/>
        <v>0</v>
      </c>
      <c r="U276">
        <f t="shared" si="233"/>
        <v>0</v>
      </c>
      <c r="V276">
        <f t="shared" si="234"/>
        <v>0</v>
      </c>
      <c r="W276">
        <f t="shared" si="235"/>
        <v>0.88</v>
      </c>
      <c r="X276">
        <f t="shared" si="236"/>
        <v>0</v>
      </c>
      <c r="Y276">
        <f t="shared" si="237"/>
        <v>0</v>
      </c>
      <c r="AA276">
        <v>22723180</v>
      </c>
      <c r="AB276">
        <f t="shared" si="238"/>
        <v>322.98</v>
      </c>
      <c r="AC276">
        <f t="shared" si="239"/>
        <v>322.98</v>
      </c>
      <c r="AD276">
        <f t="shared" si="240"/>
        <v>0</v>
      </c>
      <c r="AE276">
        <f t="shared" si="241"/>
        <v>0</v>
      </c>
      <c r="AF276">
        <f t="shared" si="242"/>
        <v>0</v>
      </c>
      <c r="AG276">
        <f t="shared" si="243"/>
        <v>0</v>
      </c>
      <c r="AH276">
        <f t="shared" si="244"/>
        <v>0</v>
      </c>
      <c r="AI276">
        <f t="shared" si="245"/>
        <v>0</v>
      </c>
      <c r="AJ276">
        <f t="shared" si="246"/>
        <v>0.88</v>
      </c>
      <c r="AK276">
        <v>322.98</v>
      </c>
      <c r="AL276">
        <v>322.98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0.88</v>
      </c>
      <c r="AT276">
        <v>109</v>
      </c>
      <c r="AU276">
        <v>66</v>
      </c>
      <c r="AV276">
        <v>1</v>
      </c>
      <c r="AW276">
        <v>1</v>
      </c>
      <c r="AZ276">
        <v>1</v>
      </c>
      <c r="BA276">
        <v>1</v>
      </c>
      <c r="BB276">
        <v>1</v>
      </c>
      <c r="BC276">
        <v>1</v>
      </c>
      <c r="BD276" t="s">
        <v>3</v>
      </c>
      <c r="BE276" t="s">
        <v>3</v>
      </c>
      <c r="BF276" t="s">
        <v>3</v>
      </c>
      <c r="BG276" t="s">
        <v>3</v>
      </c>
      <c r="BH276">
        <v>3</v>
      </c>
      <c r="BI276">
        <v>1</v>
      </c>
      <c r="BJ276" t="s">
        <v>205</v>
      </c>
      <c r="BM276">
        <v>16001</v>
      </c>
      <c r="BN276">
        <v>0</v>
      </c>
      <c r="BO276" t="s">
        <v>3</v>
      </c>
      <c r="BP276">
        <v>0</v>
      </c>
      <c r="BQ276">
        <v>2</v>
      </c>
      <c r="BS276">
        <v>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128</v>
      </c>
      <c r="CA276">
        <v>83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47"/>
        <v>322.98</v>
      </c>
      <c r="CQ276">
        <f t="shared" si="248"/>
        <v>322.98</v>
      </c>
      <c r="CR276">
        <f t="shared" si="249"/>
        <v>0</v>
      </c>
      <c r="CS276">
        <f t="shared" si="250"/>
        <v>0</v>
      </c>
      <c r="CT276">
        <f t="shared" si="251"/>
        <v>0</v>
      </c>
      <c r="CU276">
        <f t="shared" si="252"/>
        <v>0</v>
      </c>
      <c r="CV276">
        <f t="shared" si="253"/>
        <v>0</v>
      </c>
      <c r="CW276">
        <f t="shared" si="254"/>
        <v>0</v>
      </c>
      <c r="CX276">
        <f t="shared" si="255"/>
        <v>0.88</v>
      </c>
      <c r="CY276">
        <f t="shared" si="262"/>
        <v>0</v>
      </c>
      <c r="CZ276">
        <f t="shared" si="263"/>
        <v>0</v>
      </c>
      <c r="DC276" t="s">
        <v>3</v>
      </c>
      <c r="DD276" t="s">
        <v>3</v>
      </c>
      <c r="DE276" t="s">
        <v>3</v>
      </c>
      <c r="DF276" t="s">
        <v>3</v>
      </c>
      <c r="DG276" t="s">
        <v>3</v>
      </c>
      <c r="DH276" t="s">
        <v>3</v>
      </c>
      <c r="DI276" t="s">
        <v>3</v>
      </c>
      <c r="DJ276" t="s">
        <v>3</v>
      </c>
      <c r="DK276" t="s">
        <v>3</v>
      </c>
      <c r="DL276" t="s">
        <v>3</v>
      </c>
      <c r="DM276" t="s">
        <v>3</v>
      </c>
      <c r="DN276">
        <v>0</v>
      </c>
      <c r="DO276">
        <v>0</v>
      </c>
      <c r="DP276">
        <v>1</v>
      </c>
      <c r="DQ276">
        <v>1</v>
      </c>
      <c r="DU276">
        <v>1010</v>
      </c>
      <c r="DV276" t="s">
        <v>28</v>
      </c>
      <c r="DW276" t="s">
        <v>28</v>
      </c>
      <c r="DX276">
        <v>1</v>
      </c>
      <c r="EE276">
        <v>20678683</v>
      </c>
      <c r="EF276">
        <v>2</v>
      </c>
      <c r="EG276" t="s">
        <v>20</v>
      </c>
      <c r="EH276">
        <v>0</v>
      </c>
      <c r="EI276" t="s">
        <v>3</v>
      </c>
      <c r="EJ276">
        <v>1</v>
      </c>
      <c r="EK276">
        <v>16001</v>
      </c>
      <c r="EL276" t="s">
        <v>128</v>
      </c>
      <c r="EM276" t="s">
        <v>129</v>
      </c>
      <c r="EO276" t="s">
        <v>3</v>
      </c>
      <c r="EQ276">
        <v>0</v>
      </c>
      <c r="ER276">
        <v>322.98</v>
      </c>
      <c r="ES276">
        <v>322.98</v>
      </c>
      <c r="ET276">
        <v>0</v>
      </c>
      <c r="EU276">
        <v>0</v>
      </c>
      <c r="EV276">
        <v>0</v>
      </c>
      <c r="EW276">
        <v>0</v>
      </c>
      <c r="EX276">
        <v>0</v>
      </c>
      <c r="EZ276">
        <v>0</v>
      </c>
      <c r="FQ276">
        <v>0</v>
      </c>
      <c r="FR276">
        <f t="shared" si="256"/>
        <v>0</v>
      </c>
      <c r="FS276">
        <v>0</v>
      </c>
      <c r="FV276" t="s">
        <v>23</v>
      </c>
      <c r="FW276" t="s">
        <v>24</v>
      </c>
      <c r="FX276">
        <v>128</v>
      </c>
      <c r="FY276">
        <v>83</v>
      </c>
      <c r="GA276" t="s">
        <v>3</v>
      </c>
      <c r="GG276">
        <v>2</v>
      </c>
      <c r="GH276">
        <v>1</v>
      </c>
      <c r="GI276">
        <v>-2</v>
      </c>
      <c r="GJ276">
        <v>0</v>
      </c>
      <c r="GK276">
        <f>ROUND(R276*(R12)/100,2)</f>
        <v>0</v>
      </c>
      <c r="GL276">
        <f t="shared" si="257"/>
        <v>0</v>
      </c>
      <c r="GM276">
        <f t="shared" si="258"/>
        <v>322.98</v>
      </c>
      <c r="GN276">
        <f t="shared" si="259"/>
        <v>322.98</v>
      </c>
      <c r="GO276">
        <f t="shared" si="260"/>
        <v>0</v>
      </c>
      <c r="GP276">
        <f t="shared" si="261"/>
        <v>0</v>
      </c>
      <c r="GR276">
        <v>0</v>
      </c>
    </row>
    <row r="277" spans="1:200">
      <c r="A277">
        <v>18</v>
      </c>
      <c r="B277">
        <v>1</v>
      </c>
      <c r="C277">
        <v>607</v>
      </c>
      <c r="E277" t="s">
        <v>532</v>
      </c>
      <c r="F277" t="s">
        <v>207</v>
      </c>
      <c r="G277" t="s">
        <v>1299</v>
      </c>
      <c r="H277" t="s">
        <v>28</v>
      </c>
      <c r="I277">
        <f>I275*J277</f>
        <v>5</v>
      </c>
      <c r="J277">
        <v>0.14285714285714285</v>
      </c>
      <c r="O277">
        <f t="shared" si="227"/>
        <v>1731.8</v>
      </c>
      <c r="P277">
        <f t="shared" si="228"/>
        <v>1731.8</v>
      </c>
      <c r="Q277">
        <f t="shared" si="229"/>
        <v>0</v>
      </c>
      <c r="R277">
        <f t="shared" si="230"/>
        <v>0</v>
      </c>
      <c r="S277">
        <f t="shared" si="231"/>
        <v>0</v>
      </c>
      <c r="T277">
        <f t="shared" si="232"/>
        <v>0</v>
      </c>
      <c r="U277">
        <f t="shared" si="233"/>
        <v>0</v>
      </c>
      <c r="V277">
        <f t="shared" si="234"/>
        <v>0</v>
      </c>
      <c r="W277">
        <f t="shared" si="235"/>
        <v>4.75</v>
      </c>
      <c r="X277">
        <f t="shared" si="236"/>
        <v>0</v>
      </c>
      <c r="Y277">
        <f t="shared" si="237"/>
        <v>0</v>
      </c>
      <c r="AA277">
        <v>22723180</v>
      </c>
      <c r="AB277">
        <f t="shared" si="238"/>
        <v>346.36</v>
      </c>
      <c r="AC277">
        <f t="shared" si="239"/>
        <v>346.36</v>
      </c>
      <c r="AD277">
        <f t="shared" si="240"/>
        <v>0</v>
      </c>
      <c r="AE277">
        <f t="shared" si="241"/>
        <v>0</v>
      </c>
      <c r="AF277">
        <f t="shared" si="242"/>
        <v>0</v>
      </c>
      <c r="AG277">
        <f t="shared" si="243"/>
        <v>0</v>
      </c>
      <c r="AH277">
        <f t="shared" si="244"/>
        <v>0</v>
      </c>
      <c r="AI277">
        <f t="shared" si="245"/>
        <v>0</v>
      </c>
      <c r="AJ277">
        <f t="shared" si="246"/>
        <v>0.95</v>
      </c>
      <c r="AK277">
        <v>346.36</v>
      </c>
      <c r="AL277">
        <v>346.36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0.95</v>
      </c>
      <c r="AT277">
        <v>109</v>
      </c>
      <c r="AU277">
        <v>66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1</v>
      </c>
      <c r="BD277" t="s">
        <v>3</v>
      </c>
      <c r="BE277" t="s">
        <v>3</v>
      </c>
      <c r="BF277" t="s">
        <v>3</v>
      </c>
      <c r="BG277" t="s">
        <v>3</v>
      </c>
      <c r="BH277">
        <v>3</v>
      </c>
      <c r="BI277">
        <v>1</v>
      </c>
      <c r="BJ277" t="s">
        <v>209</v>
      </c>
      <c r="BM277">
        <v>16001</v>
      </c>
      <c r="BN277">
        <v>0</v>
      </c>
      <c r="BO277" t="s">
        <v>3</v>
      </c>
      <c r="BP277">
        <v>0</v>
      </c>
      <c r="BQ277">
        <v>2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3</v>
      </c>
      <c r="BZ277">
        <v>128</v>
      </c>
      <c r="CA277">
        <v>83</v>
      </c>
      <c r="CF277">
        <v>0</v>
      </c>
      <c r="CG277">
        <v>0</v>
      </c>
      <c r="CM277">
        <v>0</v>
      </c>
      <c r="CN277" t="s">
        <v>3</v>
      </c>
      <c r="CO277">
        <v>0</v>
      </c>
      <c r="CP277">
        <f t="shared" si="247"/>
        <v>1731.8</v>
      </c>
      <c r="CQ277">
        <f t="shared" si="248"/>
        <v>346.36</v>
      </c>
      <c r="CR277">
        <f t="shared" si="249"/>
        <v>0</v>
      </c>
      <c r="CS277">
        <f t="shared" si="250"/>
        <v>0</v>
      </c>
      <c r="CT277">
        <f t="shared" si="251"/>
        <v>0</v>
      </c>
      <c r="CU277">
        <f t="shared" si="252"/>
        <v>0</v>
      </c>
      <c r="CV277">
        <f t="shared" si="253"/>
        <v>0</v>
      </c>
      <c r="CW277">
        <f t="shared" si="254"/>
        <v>0</v>
      </c>
      <c r="CX277">
        <f t="shared" si="255"/>
        <v>0.95</v>
      </c>
      <c r="CY277">
        <f t="shared" si="262"/>
        <v>0</v>
      </c>
      <c r="CZ277">
        <f t="shared" si="263"/>
        <v>0</v>
      </c>
      <c r="DC277" t="s">
        <v>3</v>
      </c>
      <c r="DD277" t="s">
        <v>3</v>
      </c>
      <c r="DE277" t="s">
        <v>3</v>
      </c>
      <c r="DF277" t="s">
        <v>3</v>
      </c>
      <c r="DG277" t="s">
        <v>3</v>
      </c>
      <c r="DH277" t="s">
        <v>3</v>
      </c>
      <c r="DI277" t="s">
        <v>3</v>
      </c>
      <c r="DJ277" t="s">
        <v>3</v>
      </c>
      <c r="DK277" t="s">
        <v>3</v>
      </c>
      <c r="DL277" t="s">
        <v>3</v>
      </c>
      <c r="DM277" t="s">
        <v>3</v>
      </c>
      <c r="DN277">
        <v>0</v>
      </c>
      <c r="DO277">
        <v>0</v>
      </c>
      <c r="DP277">
        <v>1</v>
      </c>
      <c r="DQ277">
        <v>1</v>
      </c>
      <c r="DU277">
        <v>1010</v>
      </c>
      <c r="DV277" t="s">
        <v>28</v>
      </c>
      <c r="DW277" t="s">
        <v>28</v>
      </c>
      <c r="DX277">
        <v>1</v>
      </c>
      <c r="EE277">
        <v>20678683</v>
      </c>
      <c r="EF277">
        <v>2</v>
      </c>
      <c r="EG277" t="s">
        <v>20</v>
      </c>
      <c r="EH277">
        <v>0</v>
      </c>
      <c r="EI277" t="s">
        <v>3</v>
      </c>
      <c r="EJ277">
        <v>1</v>
      </c>
      <c r="EK277">
        <v>16001</v>
      </c>
      <c r="EL277" t="s">
        <v>128</v>
      </c>
      <c r="EM277" t="s">
        <v>129</v>
      </c>
      <c r="EO277" t="s">
        <v>3</v>
      </c>
      <c r="EQ277">
        <v>0</v>
      </c>
      <c r="ER277">
        <v>346.36</v>
      </c>
      <c r="ES277">
        <v>346.36</v>
      </c>
      <c r="ET277">
        <v>0</v>
      </c>
      <c r="EU277">
        <v>0</v>
      </c>
      <c r="EV277">
        <v>0</v>
      </c>
      <c r="EW277">
        <v>0</v>
      </c>
      <c r="EX277">
        <v>0</v>
      </c>
      <c r="EZ277">
        <v>0</v>
      </c>
      <c r="FQ277">
        <v>0</v>
      </c>
      <c r="FR277">
        <f t="shared" si="256"/>
        <v>0</v>
      </c>
      <c r="FS277">
        <v>0</v>
      </c>
      <c r="FV277" t="s">
        <v>23</v>
      </c>
      <c r="FW277" t="s">
        <v>24</v>
      </c>
      <c r="FX277">
        <v>128</v>
      </c>
      <c r="FY277">
        <v>83</v>
      </c>
      <c r="GA277" t="s">
        <v>3</v>
      </c>
      <c r="GG277">
        <v>2</v>
      </c>
      <c r="GH277">
        <v>1</v>
      </c>
      <c r="GI277">
        <v>-2</v>
      </c>
      <c r="GJ277">
        <v>0</v>
      </c>
      <c r="GK277">
        <f>ROUND(R277*(R12)/100,2)</f>
        <v>0</v>
      </c>
      <c r="GL277">
        <f t="shared" si="257"/>
        <v>0</v>
      </c>
      <c r="GM277">
        <f t="shared" si="258"/>
        <v>1731.8</v>
      </c>
      <c r="GN277">
        <f t="shared" si="259"/>
        <v>1731.8</v>
      </c>
      <c r="GO277">
        <f t="shared" si="260"/>
        <v>0</v>
      </c>
      <c r="GP277">
        <f t="shared" si="261"/>
        <v>0</v>
      </c>
      <c r="GR277">
        <v>0</v>
      </c>
    </row>
    <row r="278" spans="1:200">
      <c r="A278">
        <v>18</v>
      </c>
      <c r="B278">
        <v>1</v>
      </c>
      <c r="C278">
        <v>608</v>
      </c>
      <c r="E278" t="s">
        <v>533</v>
      </c>
      <c r="F278" t="s">
        <v>211</v>
      </c>
      <c r="G278" t="s">
        <v>1300</v>
      </c>
      <c r="H278" t="s">
        <v>28</v>
      </c>
      <c r="I278">
        <f>I275*J278</f>
        <v>12</v>
      </c>
      <c r="J278">
        <v>0.34285714285714286</v>
      </c>
      <c r="O278">
        <f t="shared" si="227"/>
        <v>6311.76</v>
      </c>
      <c r="P278">
        <f t="shared" si="228"/>
        <v>6311.76</v>
      </c>
      <c r="Q278">
        <f t="shared" si="229"/>
        <v>0</v>
      </c>
      <c r="R278">
        <f t="shared" si="230"/>
        <v>0</v>
      </c>
      <c r="S278">
        <f t="shared" si="231"/>
        <v>0</v>
      </c>
      <c r="T278">
        <f t="shared" si="232"/>
        <v>0</v>
      </c>
      <c r="U278">
        <f t="shared" si="233"/>
        <v>0</v>
      </c>
      <c r="V278">
        <f t="shared" si="234"/>
        <v>0</v>
      </c>
      <c r="W278">
        <f t="shared" si="235"/>
        <v>17.28</v>
      </c>
      <c r="X278">
        <f t="shared" si="236"/>
        <v>0</v>
      </c>
      <c r="Y278">
        <f t="shared" si="237"/>
        <v>0</v>
      </c>
      <c r="AA278">
        <v>22723180</v>
      </c>
      <c r="AB278">
        <f t="shared" si="238"/>
        <v>525.98</v>
      </c>
      <c r="AC278">
        <f t="shared" si="239"/>
        <v>525.98</v>
      </c>
      <c r="AD278">
        <f t="shared" si="240"/>
        <v>0</v>
      </c>
      <c r="AE278">
        <f t="shared" si="241"/>
        <v>0</v>
      </c>
      <c r="AF278">
        <f t="shared" si="242"/>
        <v>0</v>
      </c>
      <c r="AG278">
        <f t="shared" si="243"/>
        <v>0</v>
      </c>
      <c r="AH278">
        <f t="shared" si="244"/>
        <v>0</v>
      </c>
      <c r="AI278">
        <f t="shared" si="245"/>
        <v>0</v>
      </c>
      <c r="AJ278">
        <f t="shared" si="246"/>
        <v>1.44</v>
      </c>
      <c r="AK278">
        <v>525.98</v>
      </c>
      <c r="AL278">
        <v>525.98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1.44</v>
      </c>
      <c r="AT278">
        <v>109</v>
      </c>
      <c r="AU278">
        <v>66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1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">
        <v>213</v>
      </c>
      <c r="BM278">
        <v>16001</v>
      </c>
      <c r="BN278">
        <v>0</v>
      </c>
      <c r="BO278" t="s">
        <v>3</v>
      </c>
      <c r="BP278">
        <v>0</v>
      </c>
      <c r="BQ278">
        <v>2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128</v>
      </c>
      <c r="CA278">
        <v>83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47"/>
        <v>6311.76</v>
      </c>
      <c r="CQ278">
        <f t="shared" si="248"/>
        <v>525.98</v>
      </c>
      <c r="CR278">
        <f t="shared" si="249"/>
        <v>0</v>
      </c>
      <c r="CS278">
        <f t="shared" si="250"/>
        <v>0</v>
      </c>
      <c r="CT278">
        <f t="shared" si="251"/>
        <v>0</v>
      </c>
      <c r="CU278">
        <f t="shared" si="252"/>
        <v>0</v>
      </c>
      <c r="CV278">
        <f t="shared" si="253"/>
        <v>0</v>
      </c>
      <c r="CW278">
        <f t="shared" si="254"/>
        <v>0</v>
      </c>
      <c r="CX278">
        <f t="shared" si="255"/>
        <v>1.44</v>
      </c>
      <c r="CY278">
        <f t="shared" si="262"/>
        <v>0</v>
      </c>
      <c r="CZ278">
        <f t="shared" si="263"/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0</v>
      </c>
      <c r="DO278">
        <v>0</v>
      </c>
      <c r="DP278">
        <v>1</v>
      </c>
      <c r="DQ278">
        <v>1</v>
      </c>
      <c r="DU278">
        <v>1010</v>
      </c>
      <c r="DV278" t="s">
        <v>28</v>
      </c>
      <c r="DW278" t="s">
        <v>28</v>
      </c>
      <c r="DX278">
        <v>1</v>
      </c>
      <c r="EE278">
        <v>20678683</v>
      </c>
      <c r="EF278">
        <v>2</v>
      </c>
      <c r="EG278" t="s">
        <v>20</v>
      </c>
      <c r="EH278">
        <v>0</v>
      </c>
      <c r="EI278" t="s">
        <v>3</v>
      </c>
      <c r="EJ278">
        <v>1</v>
      </c>
      <c r="EK278">
        <v>16001</v>
      </c>
      <c r="EL278" t="s">
        <v>128</v>
      </c>
      <c r="EM278" t="s">
        <v>129</v>
      </c>
      <c r="EO278" t="s">
        <v>3</v>
      </c>
      <c r="EQ278">
        <v>0</v>
      </c>
      <c r="ER278">
        <v>525.98</v>
      </c>
      <c r="ES278">
        <v>525.98</v>
      </c>
      <c r="ET278">
        <v>0</v>
      </c>
      <c r="EU278">
        <v>0</v>
      </c>
      <c r="EV278">
        <v>0</v>
      </c>
      <c r="EW278">
        <v>0</v>
      </c>
      <c r="EX278">
        <v>0</v>
      </c>
      <c r="EZ278">
        <v>0</v>
      </c>
      <c r="FQ278">
        <v>0</v>
      </c>
      <c r="FR278">
        <f t="shared" si="256"/>
        <v>0</v>
      </c>
      <c r="FS278">
        <v>0</v>
      </c>
      <c r="FV278" t="s">
        <v>23</v>
      </c>
      <c r="FW278" t="s">
        <v>24</v>
      </c>
      <c r="FX278">
        <v>128</v>
      </c>
      <c r="FY278">
        <v>83</v>
      </c>
      <c r="GA278" t="s">
        <v>3</v>
      </c>
      <c r="GG278">
        <v>2</v>
      </c>
      <c r="GH278">
        <v>1</v>
      </c>
      <c r="GI278">
        <v>-2</v>
      </c>
      <c r="GJ278">
        <v>0</v>
      </c>
      <c r="GK278">
        <f>ROUND(R278*(R12)/100,2)</f>
        <v>0</v>
      </c>
      <c r="GL278">
        <f t="shared" si="257"/>
        <v>0</v>
      </c>
      <c r="GM278">
        <f t="shared" si="258"/>
        <v>6311.76</v>
      </c>
      <c r="GN278">
        <f t="shared" si="259"/>
        <v>6311.76</v>
      </c>
      <c r="GO278">
        <f t="shared" si="260"/>
        <v>0</v>
      </c>
      <c r="GP278">
        <f t="shared" si="261"/>
        <v>0</v>
      </c>
      <c r="GR278">
        <v>0</v>
      </c>
    </row>
    <row r="279" spans="1:200">
      <c r="A279">
        <v>18</v>
      </c>
      <c r="B279">
        <v>1</v>
      </c>
      <c r="C279">
        <v>604</v>
      </c>
      <c r="E279" t="s">
        <v>534</v>
      </c>
      <c r="F279" t="s">
        <v>215</v>
      </c>
      <c r="G279" t="s">
        <v>216</v>
      </c>
      <c r="H279" t="s">
        <v>28</v>
      </c>
      <c r="I279">
        <f>I275*J279</f>
        <v>1</v>
      </c>
      <c r="J279">
        <v>2.8571428571428571E-2</v>
      </c>
      <c r="O279">
        <f t="shared" ref="O279:O310" si="264">ROUND(CP279,2)</f>
        <v>3071.58</v>
      </c>
      <c r="P279">
        <f t="shared" ref="P279:P310" si="265">ROUND(CQ279*I279,2)</f>
        <v>3071.58</v>
      </c>
      <c r="Q279">
        <f t="shared" ref="Q279:Q310" si="266">ROUND(CR279*I279,2)</f>
        <v>0</v>
      </c>
      <c r="R279">
        <f t="shared" ref="R279:R310" si="267">ROUND(CS279*I279,2)</f>
        <v>0</v>
      </c>
      <c r="S279">
        <f t="shared" ref="S279:S310" si="268">ROUND(CT279*I279,2)</f>
        <v>0</v>
      </c>
      <c r="T279">
        <f t="shared" ref="T279:T310" si="269">ROUND(CU279*I279,2)</f>
        <v>0</v>
      </c>
      <c r="U279">
        <f t="shared" ref="U279:U310" si="270">CV279*I279</f>
        <v>0</v>
      </c>
      <c r="V279">
        <f t="shared" ref="V279:V310" si="271">CW279*I279</f>
        <v>0</v>
      </c>
      <c r="W279">
        <f t="shared" ref="W279:W310" si="272">ROUND(CX279*I279,2)</f>
        <v>1.2</v>
      </c>
      <c r="X279">
        <f t="shared" ref="X279:X310" si="273">ROUND(CY279,2)</f>
        <v>0</v>
      </c>
      <c r="Y279">
        <f t="shared" ref="Y279:Y310" si="274">ROUND(CZ279,2)</f>
        <v>0</v>
      </c>
      <c r="AA279">
        <v>22723180</v>
      </c>
      <c r="AB279">
        <f t="shared" ref="AB279:AB310" si="275">ROUND((AC279+AD279+AF279),6)</f>
        <v>3071.58</v>
      </c>
      <c r="AC279">
        <f t="shared" ref="AC279:AC310" si="276">ROUND((ES279),6)</f>
        <v>3071.58</v>
      </c>
      <c r="AD279">
        <f t="shared" ref="AD279:AD310" si="277">ROUND((((ET279)-(EU279))+AE279),6)</f>
        <v>0</v>
      </c>
      <c r="AE279">
        <f t="shared" ref="AE279:AE310" si="278">ROUND((EU279),6)</f>
        <v>0</v>
      </c>
      <c r="AF279">
        <f t="shared" ref="AF279:AF310" si="279">ROUND((EV279),6)</f>
        <v>0</v>
      </c>
      <c r="AG279">
        <f t="shared" ref="AG279:AG310" si="280">ROUND((AP279),6)</f>
        <v>0</v>
      </c>
      <c r="AH279">
        <f t="shared" ref="AH279:AH310" si="281">(EW279)</f>
        <v>0</v>
      </c>
      <c r="AI279">
        <f t="shared" ref="AI279:AI310" si="282">(EX279)</f>
        <v>0</v>
      </c>
      <c r="AJ279">
        <f t="shared" ref="AJ279:AJ310" si="283">ROUND((AS279),6)</f>
        <v>1.2</v>
      </c>
      <c r="AK279">
        <v>3071.58</v>
      </c>
      <c r="AL279">
        <v>3071.58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1.2</v>
      </c>
      <c r="AT279">
        <v>128</v>
      </c>
      <c r="AU279">
        <v>83</v>
      </c>
      <c r="AV279">
        <v>1</v>
      </c>
      <c r="AW279">
        <v>1</v>
      </c>
      <c r="AZ279">
        <v>1</v>
      </c>
      <c r="BA279">
        <v>1</v>
      </c>
      <c r="BB279">
        <v>1</v>
      </c>
      <c r="BC279">
        <v>1</v>
      </c>
      <c r="BD279" t="s">
        <v>3</v>
      </c>
      <c r="BE279" t="s">
        <v>3</v>
      </c>
      <c r="BF279" t="s">
        <v>3</v>
      </c>
      <c r="BG279" t="s">
        <v>3</v>
      </c>
      <c r="BH279">
        <v>3</v>
      </c>
      <c r="BI279">
        <v>1</v>
      </c>
      <c r="BJ279" t="s">
        <v>217</v>
      </c>
      <c r="BM279">
        <v>500001</v>
      </c>
      <c r="BN279">
        <v>0</v>
      </c>
      <c r="BO279" t="s">
        <v>3</v>
      </c>
      <c r="BP279">
        <v>0</v>
      </c>
      <c r="BQ279">
        <v>8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3</v>
      </c>
      <c r="BZ279">
        <v>128</v>
      </c>
      <c r="CA279">
        <v>83</v>
      </c>
      <c r="CF279">
        <v>0</v>
      </c>
      <c r="CG279">
        <v>0</v>
      </c>
      <c r="CM279">
        <v>0</v>
      </c>
      <c r="CN279" t="s">
        <v>3</v>
      </c>
      <c r="CO279">
        <v>0</v>
      </c>
      <c r="CP279">
        <f t="shared" ref="CP279:CP310" si="284">(P279+Q279+S279)</f>
        <v>3071.58</v>
      </c>
      <c r="CQ279">
        <f t="shared" ref="CQ279:CQ310" si="285">(AC279)*BC279</f>
        <v>3071.58</v>
      </c>
      <c r="CR279">
        <f t="shared" ref="CR279:CR310" si="286">(AD279)*BB279</f>
        <v>0</v>
      </c>
      <c r="CS279">
        <f t="shared" ref="CS279:CS310" si="287">(AE279)*BS279</f>
        <v>0</v>
      </c>
      <c r="CT279">
        <f t="shared" ref="CT279:CT310" si="288">(AF279)*BA279</f>
        <v>0</v>
      </c>
      <c r="CU279">
        <f t="shared" ref="CU279:CU310" si="289">AG279</f>
        <v>0</v>
      </c>
      <c r="CV279">
        <f t="shared" ref="CV279:CV310" si="290">AH279</f>
        <v>0</v>
      </c>
      <c r="CW279">
        <f t="shared" ref="CW279:CW310" si="291">AI279</f>
        <v>0</v>
      </c>
      <c r="CX279">
        <f t="shared" ref="CX279:CX310" si="292">AJ279</f>
        <v>1.2</v>
      </c>
      <c r="CY279">
        <f t="shared" si="262"/>
        <v>0</v>
      </c>
      <c r="CZ279">
        <f t="shared" si="263"/>
        <v>0</v>
      </c>
      <c r="DC279" t="s">
        <v>3</v>
      </c>
      <c r="DD279" t="s">
        <v>3</v>
      </c>
      <c r="DE279" t="s">
        <v>3</v>
      </c>
      <c r="DF279" t="s">
        <v>3</v>
      </c>
      <c r="DG279" t="s">
        <v>3</v>
      </c>
      <c r="DH279" t="s">
        <v>3</v>
      </c>
      <c r="DI279" t="s">
        <v>3</v>
      </c>
      <c r="DJ279" t="s">
        <v>3</v>
      </c>
      <c r="DK279" t="s">
        <v>3</v>
      </c>
      <c r="DL279" t="s">
        <v>3</v>
      </c>
      <c r="DM279" t="s">
        <v>3</v>
      </c>
      <c r="DN279">
        <v>0</v>
      </c>
      <c r="DO279">
        <v>0</v>
      </c>
      <c r="DP279">
        <v>1</v>
      </c>
      <c r="DQ279">
        <v>1</v>
      </c>
      <c r="DU279">
        <v>1010</v>
      </c>
      <c r="DV279" t="s">
        <v>28</v>
      </c>
      <c r="DW279" t="s">
        <v>28</v>
      </c>
      <c r="DX279">
        <v>1</v>
      </c>
      <c r="EE279">
        <v>20678589</v>
      </c>
      <c r="EF279">
        <v>8</v>
      </c>
      <c r="EG279" t="s">
        <v>44</v>
      </c>
      <c r="EH279">
        <v>0</v>
      </c>
      <c r="EI279" t="s">
        <v>3</v>
      </c>
      <c r="EJ279">
        <v>1</v>
      </c>
      <c r="EK279">
        <v>500001</v>
      </c>
      <c r="EL279" t="s">
        <v>218</v>
      </c>
      <c r="EM279" t="s">
        <v>219</v>
      </c>
      <c r="EO279" t="s">
        <v>3</v>
      </c>
      <c r="EQ279">
        <v>0</v>
      </c>
      <c r="ER279">
        <v>3071.58</v>
      </c>
      <c r="ES279">
        <v>3071.58</v>
      </c>
      <c r="ET279">
        <v>0</v>
      </c>
      <c r="EU279">
        <v>0</v>
      </c>
      <c r="EV279">
        <v>0</v>
      </c>
      <c r="EW279">
        <v>0</v>
      </c>
      <c r="EX279">
        <v>0</v>
      </c>
      <c r="EZ279">
        <v>0</v>
      </c>
      <c r="FQ279">
        <v>0</v>
      </c>
      <c r="FR279">
        <f t="shared" ref="FR279:FR310" si="293">ROUND(IF(AND(BH279=3,BI279=3),P279,0),2)</f>
        <v>0</v>
      </c>
      <c r="FS279">
        <v>0</v>
      </c>
      <c r="FX279">
        <v>128</v>
      </c>
      <c r="FY279">
        <v>83</v>
      </c>
      <c r="GA279" t="s">
        <v>3</v>
      </c>
      <c r="GG279">
        <v>2</v>
      </c>
      <c r="GH279">
        <v>1</v>
      </c>
      <c r="GI279">
        <v>-2</v>
      </c>
      <c r="GJ279">
        <v>0</v>
      </c>
      <c r="GK279">
        <f>ROUND(R279*(R12)/100,2)</f>
        <v>0</v>
      </c>
      <c r="GL279">
        <f t="shared" ref="GL279:GL310" si="294">ROUND(IF(AND(BH279=3,BI279=3,FS279&lt;&gt;0),P279,0),2)</f>
        <v>0</v>
      </c>
      <c r="GM279">
        <f t="shared" ref="GM279:GM310" si="295">O279+X279+Y279</f>
        <v>3071.58</v>
      </c>
      <c r="GN279">
        <f t="shared" ref="GN279:GN310" si="296">ROUND(IF(OR(BI279=0,BI279=1),O279+X279+Y279,0),2)</f>
        <v>3071.58</v>
      </c>
      <c r="GO279">
        <f t="shared" ref="GO279:GO310" si="297">ROUND(IF(BI279=2,O279+X279+Y279,0),2)</f>
        <v>0</v>
      </c>
      <c r="GP279">
        <f t="shared" ref="GP279:GP310" si="298">ROUND(IF(BI279=4,O279+X279+Y279,0),2)</f>
        <v>0</v>
      </c>
      <c r="GR279">
        <v>0</v>
      </c>
    </row>
    <row r="280" spans="1:200">
      <c r="A280">
        <v>18</v>
      </c>
      <c r="B280">
        <v>1</v>
      </c>
      <c r="C280">
        <v>605</v>
      </c>
      <c r="E280" t="s">
        <v>535</v>
      </c>
      <c r="F280" t="s">
        <v>221</v>
      </c>
      <c r="G280" t="s">
        <v>222</v>
      </c>
      <c r="H280" t="s">
        <v>28</v>
      </c>
      <c r="I280">
        <f>I275*J280</f>
        <v>16</v>
      </c>
      <c r="J280">
        <v>0.45714285714285713</v>
      </c>
      <c r="O280">
        <f t="shared" si="264"/>
        <v>761.76</v>
      </c>
      <c r="P280">
        <f t="shared" si="265"/>
        <v>761.76</v>
      </c>
      <c r="Q280">
        <f t="shared" si="266"/>
        <v>0</v>
      </c>
      <c r="R280">
        <f t="shared" si="267"/>
        <v>0</v>
      </c>
      <c r="S280">
        <f t="shared" si="268"/>
        <v>0</v>
      </c>
      <c r="T280">
        <f t="shared" si="269"/>
        <v>0</v>
      </c>
      <c r="U280">
        <f t="shared" si="270"/>
        <v>0</v>
      </c>
      <c r="V280">
        <f t="shared" si="271"/>
        <v>0</v>
      </c>
      <c r="W280">
        <f t="shared" si="272"/>
        <v>0.32</v>
      </c>
      <c r="X280">
        <f t="shared" si="273"/>
        <v>0</v>
      </c>
      <c r="Y280">
        <f t="shared" si="274"/>
        <v>0</v>
      </c>
      <c r="AA280">
        <v>22723180</v>
      </c>
      <c r="AB280">
        <f t="shared" si="275"/>
        <v>47.61</v>
      </c>
      <c r="AC280">
        <f t="shared" si="276"/>
        <v>47.61</v>
      </c>
      <c r="AD280">
        <f t="shared" si="277"/>
        <v>0</v>
      </c>
      <c r="AE280">
        <f t="shared" si="278"/>
        <v>0</v>
      </c>
      <c r="AF280">
        <f t="shared" si="279"/>
        <v>0</v>
      </c>
      <c r="AG280">
        <f t="shared" si="280"/>
        <v>0</v>
      </c>
      <c r="AH280">
        <f t="shared" si="281"/>
        <v>0</v>
      </c>
      <c r="AI280">
        <f t="shared" si="282"/>
        <v>0</v>
      </c>
      <c r="AJ280">
        <f t="shared" si="283"/>
        <v>0.02</v>
      </c>
      <c r="AK280">
        <v>47.61</v>
      </c>
      <c r="AL280">
        <v>47.61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0.02</v>
      </c>
      <c r="AT280">
        <v>109</v>
      </c>
      <c r="AU280">
        <v>66</v>
      </c>
      <c r="AV280">
        <v>1</v>
      </c>
      <c r="AW280">
        <v>1</v>
      </c>
      <c r="AZ280">
        <v>1</v>
      </c>
      <c r="BA280">
        <v>1</v>
      </c>
      <c r="BB280">
        <v>1</v>
      </c>
      <c r="BC280">
        <v>1</v>
      </c>
      <c r="BD280" t="s">
        <v>3</v>
      </c>
      <c r="BE280" t="s">
        <v>3</v>
      </c>
      <c r="BF280" t="s">
        <v>3</v>
      </c>
      <c r="BG280" t="s">
        <v>3</v>
      </c>
      <c r="BH280">
        <v>3</v>
      </c>
      <c r="BI280">
        <v>1</v>
      </c>
      <c r="BJ280" t="s">
        <v>223</v>
      </c>
      <c r="BM280">
        <v>16001</v>
      </c>
      <c r="BN280">
        <v>0</v>
      </c>
      <c r="BO280" t="s">
        <v>3</v>
      </c>
      <c r="BP280">
        <v>0</v>
      </c>
      <c r="BQ280">
        <v>2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128</v>
      </c>
      <c r="CA280">
        <v>83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284"/>
        <v>761.76</v>
      </c>
      <c r="CQ280">
        <f t="shared" si="285"/>
        <v>47.61</v>
      </c>
      <c r="CR280">
        <f t="shared" si="286"/>
        <v>0</v>
      </c>
      <c r="CS280">
        <f t="shared" si="287"/>
        <v>0</v>
      </c>
      <c r="CT280">
        <f t="shared" si="288"/>
        <v>0</v>
      </c>
      <c r="CU280">
        <f t="shared" si="289"/>
        <v>0</v>
      </c>
      <c r="CV280">
        <f t="shared" si="290"/>
        <v>0</v>
      </c>
      <c r="CW280">
        <f t="shared" si="291"/>
        <v>0</v>
      </c>
      <c r="CX280">
        <f t="shared" si="292"/>
        <v>0.02</v>
      </c>
      <c r="CY280">
        <f t="shared" si="262"/>
        <v>0</v>
      </c>
      <c r="CZ280">
        <f t="shared" si="263"/>
        <v>0</v>
      </c>
      <c r="DC280" t="s">
        <v>3</v>
      </c>
      <c r="DD280" t="s">
        <v>3</v>
      </c>
      <c r="DE280" t="s">
        <v>3</v>
      </c>
      <c r="DF280" t="s">
        <v>3</v>
      </c>
      <c r="DG280" t="s">
        <v>3</v>
      </c>
      <c r="DH280" t="s">
        <v>3</v>
      </c>
      <c r="DI280" t="s">
        <v>3</v>
      </c>
      <c r="DJ280" t="s">
        <v>3</v>
      </c>
      <c r="DK280" t="s">
        <v>3</v>
      </c>
      <c r="DL280" t="s">
        <v>3</v>
      </c>
      <c r="DM280" t="s">
        <v>3</v>
      </c>
      <c r="DN280">
        <v>0</v>
      </c>
      <c r="DO280">
        <v>0</v>
      </c>
      <c r="DP280">
        <v>1</v>
      </c>
      <c r="DQ280">
        <v>1</v>
      </c>
      <c r="DU280">
        <v>1010</v>
      </c>
      <c r="DV280" t="s">
        <v>28</v>
      </c>
      <c r="DW280" t="s">
        <v>28</v>
      </c>
      <c r="DX280">
        <v>1</v>
      </c>
      <c r="EE280">
        <v>20678683</v>
      </c>
      <c r="EF280">
        <v>2</v>
      </c>
      <c r="EG280" t="s">
        <v>20</v>
      </c>
      <c r="EH280">
        <v>0</v>
      </c>
      <c r="EI280" t="s">
        <v>3</v>
      </c>
      <c r="EJ280">
        <v>1</v>
      </c>
      <c r="EK280">
        <v>16001</v>
      </c>
      <c r="EL280" t="s">
        <v>128</v>
      </c>
      <c r="EM280" t="s">
        <v>129</v>
      </c>
      <c r="EO280" t="s">
        <v>3</v>
      </c>
      <c r="EQ280">
        <v>0</v>
      </c>
      <c r="ER280">
        <v>47.61</v>
      </c>
      <c r="ES280">
        <v>47.61</v>
      </c>
      <c r="ET280">
        <v>0</v>
      </c>
      <c r="EU280">
        <v>0</v>
      </c>
      <c r="EV280">
        <v>0</v>
      </c>
      <c r="EW280">
        <v>0</v>
      </c>
      <c r="EX280">
        <v>0</v>
      </c>
      <c r="EZ280">
        <v>0</v>
      </c>
      <c r="FQ280">
        <v>0</v>
      </c>
      <c r="FR280">
        <f t="shared" si="293"/>
        <v>0</v>
      </c>
      <c r="FS280">
        <v>0</v>
      </c>
      <c r="FV280" t="s">
        <v>23</v>
      </c>
      <c r="FW280" t="s">
        <v>24</v>
      </c>
      <c r="FX280">
        <v>128</v>
      </c>
      <c r="FY280">
        <v>83</v>
      </c>
      <c r="GA280" t="s">
        <v>3</v>
      </c>
      <c r="GG280">
        <v>2</v>
      </c>
      <c r="GH280">
        <v>1</v>
      </c>
      <c r="GI280">
        <v>-2</v>
      </c>
      <c r="GJ280">
        <v>0</v>
      </c>
      <c r="GK280">
        <f>ROUND(R280*(R12)/100,2)</f>
        <v>0</v>
      </c>
      <c r="GL280">
        <f t="shared" si="294"/>
        <v>0</v>
      </c>
      <c r="GM280">
        <f t="shared" si="295"/>
        <v>761.76</v>
      </c>
      <c r="GN280">
        <f t="shared" si="296"/>
        <v>761.76</v>
      </c>
      <c r="GO280">
        <f t="shared" si="297"/>
        <v>0</v>
      </c>
      <c r="GP280">
        <f t="shared" si="298"/>
        <v>0</v>
      </c>
      <c r="GR280">
        <v>0</v>
      </c>
    </row>
    <row r="281" spans="1:200">
      <c r="A281">
        <v>17</v>
      </c>
      <c r="B281">
        <v>1</v>
      </c>
      <c r="C281">
        <f>ROW(SmtRes!A620)</f>
        <v>620</v>
      </c>
      <c r="D281">
        <f>ROW(EtalonRes!A577)</f>
        <v>577</v>
      </c>
      <c r="E281" t="s">
        <v>536</v>
      </c>
      <c r="F281" t="s">
        <v>229</v>
      </c>
      <c r="G281" t="s">
        <v>230</v>
      </c>
      <c r="H281" t="s">
        <v>200</v>
      </c>
      <c r="I281">
        <v>1</v>
      </c>
      <c r="J281">
        <v>0</v>
      </c>
      <c r="O281">
        <f t="shared" si="264"/>
        <v>170.64</v>
      </c>
      <c r="P281">
        <f t="shared" si="265"/>
        <v>135.41999999999999</v>
      </c>
      <c r="Q281">
        <f t="shared" si="266"/>
        <v>8.83</v>
      </c>
      <c r="R281">
        <f t="shared" si="267"/>
        <v>0.27</v>
      </c>
      <c r="S281">
        <f t="shared" si="268"/>
        <v>26.39</v>
      </c>
      <c r="T281">
        <f t="shared" si="269"/>
        <v>0</v>
      </c>
      <c r="U281">
        <f t="shared" si="270"/>
        <v>2.91</v>
      </c>
      <c r="V281">
        <f t="shared" si="271"/>
        <v>0.02</v>
      </c>
      <c r="W281">
        <f t="shared" si="272"/>
        <v>0</v>
      </c>
      <c r="X281">
        <f t="shared" si="273"/>
        <v>29.06</v>
      </c>
      <c r="Y281">
        <f t="shared" si="274"/>
        <v>17.600000000000001</v>
      </c>
      <c r="AA281">
        <v>22723180</v>
      </c>
      <c r="AB281">
        <f t="shared" si="275"/>
        <v>170.64</v>
      </c>
      <c r="AC281">
        <f t="shared" si="276"/>
        <v>135.41999999999999</v>
      </c>
      <c r="AD281">
        <f t="shared" si="277"/>
        <v>8.83</v>
      </c>
      <c r="AE281">
        <f t="shared" si="278"/>
        <v>0.27</v>
      </c>
      <c r="AF281">
        <f t="shared" si="279"/>
        <v>26.39</v>
      </c>
      <c r="AG281">
        <f t="shared" si="280"/>
        <v>0</v>
      </c>
      <c r="AH281">
        <f t="shared" si="281"/>
        <v>2.91</v>
      </c>
      <c r="AI281">
        <f t="shared" si="282"/>
        <v>0.02</v>
      </c>
      <c r="AJ281">
        <f t="shared" si="283"/>
        <v>0</v>
      </c>
      <c r="AK281">
        <v>170.64</v>
      </c>
      <c r="AL281">
        <v>135.41999999999999</v>
      </c>
      <c r="AM281">
        <v>8.83</v>
      </c>
      <c r="AN281">
        <v>0.27</v>
      </c>
      <c r="AO281">
        <v>26.39</v>
      </c>
      <c r="AP281">
        <v>0</v>
      </c>
      <c r="AQ281">
        <v>2.91</v>
      </c>
      <c r="AR281">
        <v>0.02</v>
      </c>
      <c r="AS281">
        <v>0</v>
      </c>
      <c r="AT281">
        <v>109</v>
      </c>
      <c r="AU281">
        <v>66</v>
      </c>
      <c r="AV281">
        <v>1</v>
      </c>
      <c r="AW281">
        <v>1</v>
      </c>
      <c r="AZ281">
        <v>1</v>
      </c>
      <c r="BA281">
        <v>1</v>
      </c>
      <c r="BB281">
        <v>1</v>
      </c>
      <c r="BC281">
        <v>1</v>
      </c>
      <c r="BD281" t="s">
        <v>3</v>
      </c>
      <c r="BE281" t="s">
        <v>3</v>
      </c>
      <c r="BF281" t="s">
        <v>3</v>
      </c>
      <c r="BG281" t="s">
        <v>3</v>
      </c>
      <c r="BH281">
        <v>0</v>
      </c>
      <c r="BI281">
        <v>1</v>
      </c>
      <c r="BJ281" t="s">
        <v>231</v>
      </c>
      <c r="BM281">
        <v>16001</v>
      </c>
      <c r="BN281">
        <v>0</v>
      </c>
      <c r="BO281" t="s">
        <v>3</v>
      </c>
      <c r="BP281">
        <v>0</v>
      </c>
      <c r="BQ281">
        <v>2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3</v>
      </c>
      <c r="BZ281">
        <v>128</v>
      </c>
      <c r="CA281">
        <v>83</v>
      </c>
      <c r="CF281">
        <v>0</v>
      </c>
      <c r="CG281">
        <v>0</v>
      </c>
      <c r="CM281">
        <v>0</v>
      </c>
      <c r="CN281" t="s">
        <v>3</v>
      </c>
      <c r="CO281">
        <v>0</v>
      </c>
      <c r="CP281">
        <f t="shared" si="284"/>
        <v>170.64</v>
      </c>
      <c r="CQ281">
        <f t="shared" si="285"/>
        <v>135.41999999999999</v>
      </c>
      <c r="CR281">
        <f t="shared" si="286"/>
        <v>8.83</v>
      </c>
      <c r="CS281">
        <f t="shared" si="287"/>
        <v>0.27</v>
      </c>
      <c r="CT281">
        <f t="shared" si="288"/>
        <v>26.39</v>
      </c>
      <c r="CU281">
        <f t="shared" si="289"/>
        <v>0</v>
      </c>
      <c r="CV281">
        <f t="shared" si="290"/>
        <v>2.91</v>
      </c>
      <c r="CW281">
        <f t="shared" si="291"/>
        <v>0.02</v>
      </c>
      <c r="CX281">
        <f t="shared" si="292"/>
        <v>0</v>
      </c>
      <c r="CY281">
        <f t="shared" si="262"/>
        <v>29.0594</v>
      </c>
      <c r="CZ281">
        <f t="shared" si="263"/>
        <v>17.595600000000001</v>
      </c>
      <c r="DC281" t="s">
        <v>3</v>
      </c>
      <c r="DD281" t="s">
        <v>3</v>
      </c>
      <c r="DE281" t="s">
        <v>3</v>
      </c>
      <c r="DF281" t="s">
        <v>3</v>
      </c>
      <c r="DG281" t="s">
        <v>3</v>
      </c>
      <c r="DH281" t="s">
        <v>3</v>
      </c>
      <c r="DI281" t="s">
        <v>3</v>
      </c>
      <c r="DJ281" t="s">
        <v>3</v>
      </c>
      <c r="DK281" t="s">
        <v>3</v>
      </c>
      <c r="DL281" t="s">
        <v>3</v>
      </c>
      <c r="DM281" t="s">
        <v>3</v>
      </c>
      <c r="DN281">
        <v>0</v>
      </c>
      <c r="DO281">
        <v>0</v>
      </c>
      <c r="DP281">
        <v>1</v>
      </c>
      <c r="DQ281">
        <v>1</v>
      </c>
      <c r="DU281">
        <v>1013</v>
      </c>
      <c r="DV281" t="s">
        <v>200</v>
      </c>
      <c r="DW281" t="s">
        <v>200</v>
      </c>
      <c r="DX281">
        <v>1</v>
      </c>
      <c r="EE281">
        <v>20678683</v>
      </c>
      <c r="EF281">
        <v>2</v>
      </c>
      <c r="EG281" t="s">
        <v>20</v>
      </c>
      <c r="EH281">
        <v>0</v>
      </c>
      <c r="EI281" t="s">
        <v>3</v>
      </c>
      <c r="EJ281">
        <v>1</v>
      </c>
      <c r="EK281">
        <v>16001</v>
      </c>
      <c r="EL281" t="s">
        <v>128</v>
      </c>
      <c r="EM281" t="s">
        <v>129</v>
      </c>
      <c r="EO281" t="s">
        <v>3</v>
      </c>
      <c r="EQ281">
        <v>0</v>
      </c>
      <c r="ER281">
        <v>170.64</v>
      </c>
      <c r="ES281">
        <v>135.41999999999999</v>
      </c>
      <c r="ET281">
        <v>8.83</v>
      </c>
      <c r="EU281">
        <v>0.27</v>
      </c>
      <c r="EV281">
        <v>26.39</v>
      </c>
      <c r="EW281">
        <v>2.91</v>
      </c>
      <c r="EX281">
        <v>0.02</v>
      </c>
      <c r="EY281">
        <v>0</v>
      </c>
      <c r="EZ281">
        <v>0</v>
      </c>
      <c r="FQ281">
        <v>0</v>
      </c>
      <c r="FR281">
        <f t="shared" si="293"/>
        <v>0</v>
      </c>
      <c r="FS281">
        <v>0</v>
      </c>
      <c r="FV281" t="s">
        <v>23</v>
      </c>
      <c r="FW281" t="s">
        <v>24</v>
      </c>
      <c r="FX281">
        <v>128</v>
      </c>
      <c r="FY281">
        <v>83</v>
      </c>
      <c r="GA281" t="s">
        <v>3</v>
      </c>
      <c r="GG281">
        <v>2</v>
      </c>
      <c r="GH281">
        <v>1</v>
      </c>
      <c r="GI281">
        <v>-2</v>
      </c>
      <c r="GJ281">
        <v>0</v>
      </c>
      <c r="GK281">
        <f>ROUND(R281*(R12)/100,2)</f>
        <v>0</v>
      </c>
      <c r="GL281">
        <f t="shared" si="294"/>
        <v>0</v>
      </c>
      <c r="GM281">
        <f t="shared" si="295"/>
        <v>217.29999999999998</v>
      </c>
      <c r="GN281">
        <f t="shared" si="296"/>
        <v>217.3</v>
      </c>
      <c r="GO281">
        <f t="shared" si="297"/>
        <v>0</v>
      </c>
      <c r="GP281">
        <f t="shared" si="298"/>
        <v>0</v>
      </c>
      <c r="GR281">
        <v>0</v>
      </c>
    </row>
    <row r="282" spans="1:200">
      <c r="A282">
        <v>17</v>
      </c>
      <c r="B282">
        <v>1</v>
      </c>
      <c r="E282" t="s">
        <v>537</v>
      </c>
      <c r="F282" t="s">
        <v>26</v>
      </c>
      <c r="G282" t="s">
        <v>234</v>
      </c>
      <c r="H282" t="s">
        <v>28</v>
      </c>
      <c r="I282">
        <v>1</v>
      </c>
      <c r="J282">
        <v>0</v>
      </c>
      <c r="O282">
        <f t="shared" si="264"/>
        <v>41558.28</v>
      </c>
      <c r="P282">
        <f t="shared" si="265"/>
        <v>41558.28</v>
      </c>
      <c r="Q282">
        <f t="shared" si="266"/>
        <v>0</v>
      </c>
      <c r="R282">
        <f t="shared" si="267"/>
        <v>0</v>
      </c>
      <c r="S282">
        <f t="shared" si="268"/>
        <v>0</v>
      </c>
      <c r="T282">
        <f t="shared" si="269"/>
        <v>0</v>
      </c>
      <c r="U282">
        <f t="shared" si="270"/>
        <v>0</v>
      </c>
      <c r="V282">
        <f t="shared" si="271"/>
        <v>0</v>
      </c>
      <c r="W282">
        <f t="shared" si="272"/>
        <v>0</v>
      </c>
      <c r="X282">
        <f t="shared" si="273"/>
        <v>0</v>
      </c>
      <c r="Y282">
        <f t="shared" si="274"/>
        <v>0</v>
      </c>
      <c r="AA282">
        <v>22723180</v>
      </c>
      <c r="AB282">
        <f t="shared" si="275"/>
        <v>41558.28</v>
      </c>
      <c r="AC282">
        <f t="shared" si="276"/>
        <v>41558.28</v>
      </c>
      <c r="AD282">
        <f t="shared" si="277"/>
        <v>0</v>
      </c>
      <c r="AE282">
        <f t="shared" si="278"/>
        <v>0</v>
      </c>
      <c r="AF282">
        <f t="shared" si="279"/>
        <v>0</v>
      </c>
      <c r="AG282">
        <f t="shared" si="280"/>
        <v>0</v>
      </c>
      <c r="AH282">
        <f t="shared" si="281"/>
        <v>0</v>
      </c>
      <c r="AI282">
        <f t="shared" si="282"/>
        <v>0</v>
      </c>
      <c r="AJ282">
        <f t="shared" si="283"/>
        <v>0</v>
      </c>
      <c r="AK282">
        <v>41558.28</v>
      </c>
      <c r="AL282">
        <v>41558.28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1</v>
      </c>
      <c r="AW282">
        <v>1</v>
      </c>
      <c r="AZ282">
        <v>1</v>
      </c>
      <c r="BA282">
        <v>1</v>
      </c>
      <c r="BB282">
        <v>1</v>
      </c>
      <c r="BC282">
        <v>1</v>
      </c>
      <c r="BD282" t="s">
        <v>3</v>
      </c>
      <c r="BE282" t="s">
        <v>3</v>
      </c>
      <c r="BF282" t="s">
        <v>3</v>
      </c>
      <c r="BG282" t="s">
        <v>3</v>
      </c>
      <c r="BH282">
        <v>3</v>
      </c>
      <c r="BI282">
        <v>1</v>
      </c>
      <c r="BJ282" t="s">
        <v>3</v>
      </c>
      <c r="BM282">
        <v>1100</v>
      </c>
      <c r="BN282">
        <v>0</v>
      </c>
      <c r="BO282" t="s">
        <v>3</v>
      </c>
      <c r="BP282">
        <v>0</v>
      </c>
      <c r="BQ282">
        <v>8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0</v>
      </c>
      <c r="CA282">
        <v>0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284"/>
        <v>41558.28</v>
      </c>
      <c r="CQ282">
        <f t="shared" si="285"/>
        <v>41558.28</v>
      </c>
      <c r="CR282">
        <f t="shared" si="286"/>
        <v>0</v>
      </c>
      <c r="CS282">
        <f t="shared" si="287"/>
        <v>0</v>
      </c>
      <c r="CT282">
        <f t="shared" si="288"/>
        <v>0</v>
      </c>
      <c r="CU282">
        <f t="shared" si="289"/>
        <v>0</v>
      </c>
      <c r="CV282">
        <f t="shared" si="290"/>
        <v>0</v>
      </c>
      <c r="CW282">
        <f t="shared" si="291"/>
        <v>0</v>
      </c>
      <c r="CX282">
        <f t="shared" si="292"/>
        <v>0</v>
      </c>
      <c r="CY282">
        <f t="shared" ref="CY282:CY313" si="299">(((S282+R282)*AT282)/100)</f>
        <v>0</v>
      </c>
      <c r="CZ282">
        <f t="shared" ref="CZ282:CZ313" si="300">(((S282+R282)*AU282)/100)</f>
        <v>0</v>
      </c>
      <c r="DC282" t="s">
        <v>3</v>
      </c>
      <c r="DD282" t="s">
        <v>3</v>
      </c>
      <c r="DE282" t="s">
        <v>3</v>
      </c>
      <c r="DF282" t="s">
        <v>3</v>
      </c>
      <c r="DG282" t="s">
        <v>3</v>
      </c>
      <c r="DH282" t="s">
        <v>3</v>
      </c>
      <c r="DI282" t="s">
        <v>3</v>
      </c>
      <c r="DJ282" t="s">
        <v>3</v>
      </c>
      <c r="DK282" t="s">
        <v>3</v>
      </c>
      <c r="DL282" t="s">
        <v>3</v>
      </c>
      <c r="DM282" t="s">
        <v>3</v>
      </c>
      <c r="DN282">
        <v>0</v>
      </c>
      <c r="DO282">
        <v>0</v>
      </c>
      <c r="DP282">
        <v>1</v>
      </c>
      <c r="DQ282">
        <v>1</v>
      </c>
      <c r="DU282">
        <v>1010</v>
      </c>
      <c r="DV282" t="s">
        <v>28</v>
      </c>
      <c r="DW282" t="s">
        <v>28</v>
      </c>
      <c r="DX282">
        <v>1</v>
      </c>
      <c r="EE282">
        <v>20678837</v>
      </c>
      <c r="EF282">
        <v>8</v>
      </c>
      <c r="EG282" t="s">
        <v>44</v>
      </c>
      <c r="EH282">
        <v>0</v>
      </c>
      <c r="EI282" t="s">
        <v>3</v>
      </c>
      <c r="EJ282">
        <v>1</v>
      </c>
      <c r="EK282">
        <v>1100</v>
      </c>
      <c r="EL282" t="s">
        <v>45</v>
      </c>
      <c r="EM282" t="s">
        <v>46</v>
      </c>
      <c r="EO282" t="s">
        <v>3</v>
      </c>
      <c r="EQ282">
        <v>0</v>
      </c>
      <c r="ER282">
        <v>0</v>
      </c>
      <c r="ES282">
        <v>41558.28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Q282">
        <v>0</v>
      </c>
      <c r="FR282">
        <f t="shared" si="293"/>
        <v>0</v>
      </c>
      <c r="FS282">
        <v>0</v>
      </c>
      <c r="FX282">
        <v>0</v>
      </c>
      <c r="FY282">
        <v>0</v>
      </c>
      <c r="GA282" t="s">
        <v>29</v>
      </c>
      <c r="GG282">
        <v>2</v>
      </c>
      <c r="GH282">
        <v>0</v>
      </c>
      <c r="GI282">
        <v>-2</v>
      </c>
      <c r="GJ282">
        <v>0</v>
      </c>
      <c r="GK282">
        <f>ROUND(R282*(R12)/100,2)</f>
        <v>0</v>
      </c>
      <c r="GL282">
        <f t="shared" si="294"/>
        <v>0</v>
      </c>
      <c r="GM282">
        <f t="shared" si="295"/>
        <v>41558.28</v>
      </c>
      <c r="GN282">
        <f t="shared" si="296"/>
        <v>41558.28</v>
      </c>
      <c r="GO282">
        <f t="shared" si="297"/>
        <v>0</v>
      </c>
      <c r="GP282">
        <f t="shared" si="298"/>
        <v>0</v>
      </c>
      <c r="GR282">
        <v>0</v>
      </c>
    </row>
    <row r="283" spans="1:200">
      <c r="A283">
        <v>17</v>
      </c>
      <c r="B283">
        <v>1</v>
      </c>
      <c r="C283">
        <f>ROW(SmtRes!A634)</f>
        <v>634</v>
      </c>
      <c r="D283">
        <f>ROW(EtalonRes!A587)</f>
        <v>587</v>
      </c>
      <c r="E283" t="s">
        <v>538</v>
      </c>
      <c r="F283" t="s">
        <v>236</v>
      </c>
      <c r="G283" t="s">
        <v>237</v>
      </c>
      <c r="H283" t="s">
        <v>238</v>
      </c>
      <c r="I283">
        <v>0.15</v>
      </c>
      <c r="J283">
        <v>0</v>
      </c>
      <c r="O283">
        <f t="shared" si="264"/>
        <v>453.35</v>
      </c>
      <c r="P283">
        <f t="shared" si="265"/>
        <v>89.63</v>
      </c>
      <c r="Q283">
        <f t="shared" si="266"/>
        <v>33.270000000000003</v>
      </c>
      <c r="R283">
        <f t="shared" si="267"/>
        <v>2.0299999999999998</v>
      </c>
      <c r="S283">
        <f t="shared" si="268"/>
        <v>330.45</v>
      </c>
      <c r="T283">
        <f t="shared" si="269"/>
        <v>0</v>
      </c>
      <c r="U283">
        <f t="shared" si="270"/>
        <v>34.35</v>
      </c>
      <c r="V283">
        <f t="shared" si="271"/>
        <v>0.15</v>
      </c>
      <c r="W283">
        <f t="shared" si="272"/>
        <v>0</v>
      </c>
      <c r="X283">
        <f t="shared" si="273"/>
        <v>226.09</v>
      </c>
      <c r="Y283">
        <f t="shared" si="274"/>
        <v>159.59</v>
      </c>
      <c r="AA283">
        <v>22723180</v>
      </c>
      <c r="AB283">
        <f t="shared" si="275"/>
        <v>3022.36</v>
      </c>
      <c r="AC283">
        <f t="shared" si="276"/>
        <v>597.55999999999995</v>
      </c>
      <c r="AD283">
        <f t="shared" si="277"/>
        <v>221.82</v>
      </c>
      <c r="AE283">
        <f t="shared" si="278"/>
        <v>13.5</v>
      </c>
      <c r="AF283">
        <f t="shared" si="279"/>
        <v>2202.98</v>
      </c>
      <c r="AG283">
        <f t="shared" si="280"/>
        <v>0</v>
      </c>
      <c r="AH283">
        <f t="shared" si="281"/>
        <v>229</v>
      </c>
      <c r="AI283">
        <f t="shared" si="282"/>
        <v>1</v>
      </c>
      <c r="AJ283">
        <f t="shared" si="283"/>
        <v>0</v>
      </c>
      <c r="AK283">
        <v>3022.36</v>
      </c>
      <c r="AL283">
        <v>597.55999999999995</v>
      </c>
      <c r="AM283">
        <v>221.82</v>
      </c>
      <c r="AN283">
        <v>13.5</v>
      </c>
      <c r="AO283">
        <v>2202.98</v>
      </c>
      <c r="AP283">
        <v>0</v>
      </c>
      <c r="AQ283">
        <v>229</v>
      </c>
      <c r="AR283">
        <v>1</v>
      </c>
      <c r="AS283">
        <v>0</v>
      </c>
      <c r="AT283">
        <v>68</v>
      </c>
      <c r="AU283">
        <v>48</v>
      </c>
      <c r="AV283">
        <v>1</v>
      </c>
      <c r="AW283">
        <v>1</v>
      </c>
      <c r="AZ283">
        <v>1</v>
      </c>
      <c r="BA283">
        <v>1</v>
      </c>
      <c r="BB283">
        <v>1</v>
      </c>
      <c r="BC283">
        <v>1</v>
      </c>
      <c r="BD283" t="s">
        <v>3</v>
      </c>
      <c r="BE283" t="s">
        <v>3</v>
      </c>
      <c r="BF283" t="s">
        <v>3</v>
      </c>
      <c r="BG283" t="s">
        <v>3</v>
      </c>
      <c r="BH283">
        <v>0</v>
      </c>
      <c r="BI283">
        <v>2</v>
      </c>
      <c r="BJ283" t="s">
        <v>239</v>
      </c>
      <c r="BM283">
        <v>112001</v>
      </c>
      <c r="BN283">
        <v>0</v>
      </c>
      <c r="BO283" t="s">
        <v>3</v>
      </c>
      <c r="BP283">
        <v>0</v>
      </c>
      <c r="BQ283">
        <v>3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3</v>
      </c>
      <c r="BZ283">
        <v>80</v>
      </c>
      <c r="CA283">
        <v>60</v>
      </c>
      <c r="CF283">
        <v>0</v>
      </c>
      <c r="CG283">
        <v>0</v>
      </c>
      <c r="CM283">
        <v>0</v>
      </c>
      <c r="CN283" t="s">
        <v>3</v>
      </c>
      <c r="CO283">
        <v>0</v>
      </c>
      <c r="CP283">
        <f t="shared" si="284"/>
        <v>453.35</v>
      </c>
      <c r="CQ283">
        <f t="shared" si="285"/>
        <v>597.55999999999995</v>
      </c>
      <c r="CR283">
        <f t="shared" si="286"/>
        <v>221.82</v>
      </c>
      <c r="CS283">
        <f t="shared" si="287"/>
        <v>13.5</v>
      </c>
      <c r="CT283">
        <f t="shared" si="288"/>
        <v>2202.98</v>
      </c>
      <c r="CU283">
        <f t="shared" si="289"/>
        <v>0</v>
      </c>
      <c r="CV283">
        <f t="shared" si="290"/>
        <v>229</v>
      </c>
      <c r="CW283">
        <f t="shared" si="291"/>
        <v>1</v>
      </c>
      <c r="CX283">
        <f t="shared" si="292"/>
        <v>0</v>
      </c>
      <c r="CY283">
        <f t="shared" si="299"/>
        <v>226.08639999999997</v>
      </c>
      <c r="CZ283">
        <f t="shared" si="300"/>
        <v>159.59039999999996</v>
      </c>
      <c r="DC283" t="s">
        <v>3</v>
      </c>
      <c r="DD283" t="s">
        <v>3</v>
      </c>
      <c r="DE283" t="s">
        <v>3</v>
      </c>
      <c r="DF283" t="s">
        <v>3</v>
      </c>
      <c r="DG283" t="s">
        <v>3</v>
      </c>
      <c r="DH283" t="s">
        <v>3</v>
      </c>
      <c r="DI283" t="s">
        <v>3</v>
      </c>
      <c r="DJ283" t="s">
        <v>3</v>
      </c>
      <c r="DK283" t="s">
        <v>3</v>
      </c>
      <c r="DL283" t="s">
        <v>3</v>
      </c>
      <c r="DM283" t="s">
        <v>3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238</v>
      </c>
      <c r="DW283" t="s">
        <v>238</v>
      </c>
      <c r="DX283">
        <v>100</v>
      </c>
      <c r="EE283">
        <v>20678545</v>
      </c>
      <c r="EF283">
        <v>3</v>
      </c>
      <c r="EG283" t="s">
        <v>111</v>
      </c>
      <c r="EH283">
        <v>0</v>
      </c>
      <c r="EI283" t="s">
        <v>3</v>
      </c>
      <c r="EJ283">
        <v>2</v>
      </c>
      <c r="EK283">
        <v>112001</v>
      </c>
      <c r="EL283" t="s">
        <v>112</v>
      </c>
      <c r="EM283" t="s">
        <v>113</v>
      </c>
      <c r="EO283" t="s">
        <v>3</v>
      </c>
      <c r="EQ283">
        <v>0</v>
      </c>
      <c r="ER283">
        <v>3022.36</v>
      </c>
      <c r="ES283">
        <v>597.55999999999995</v>
      </c>
      <c r="ET283">
        <v>221.82</v>
      </c>
      <c r="EU283">
        <v>13.5</v>
      </c>
      <c r="EV283">
        <v>2202.98</v>
      </c>
      <c r="EW283">
        <v>229</v>
      </c>
      <c r="EX283">
        <v>1</v>
      </c>
      <c r="EY283">
        <v>0</v>
      </c>
      <c r="EZ283">
        <v>0</v>
      </c>
      <c r="FQ283">
        <v>0</v>
      </c>
      <c r="FR283">
        <f t="shared" si="293"/>
        <v>0</v>
      </c>
      <c r="FS283">
        <v>0</v>
      </c>
      <c r="FV283" t="s">
        <v>23</v>
      </c>
      <c r="FW283" t="s">
        <v>24</v>
      </c>
      <c r="FX283">
        <v>80</v>
      </c>
      <c r="FY283">
        <v>60</v>
      </c>
      <c r="GA283" t="s">
        <v>3</v>
      </c>
      <c r="GG283">
        <v>2</v>
      </c>
      <c r="GH283">
        <v>1</v>
      </c>
      <c r="GI283">
        <v>-2</v>
      </c>
      <c r="GJ283">
        <v>0</v>
      </c>
      <c r="GK283">
        <f>ROUND(R283*(R12)/100,2)</f>
        <v>0</v>
      </c>
      <c r="GL283">
        <f t="shared" si="294"/>
        <v>0</v>
      </c>
      <c r="GM283">
        <f t="shared" si="295"/>
        <v>839.03000000000009</v>
      </c>
      <c r="GN283">
        <f t="shared" si="296"/>
        <v>0</v>
      </c>
      <c r="GO283">
        <f t="shared" si="297"/>
        <v>839.03</v>
      </c>
      <c r="GP283">
        <f t="shared" si="298"/>
        <v>0</v>
      </c>
      <c r="GR283">
        <v>0</v>
      </c>
    </row>
    <row r="284" spans="1:200">
      <c r="A284">
        <v>18</v>
      </c>
      <c r="B284">
        <v>1</v>
      </c>
      <c r="C284">
        <v>628</v>
      </c>
      <c r="E284" t="s">
        <v>539</v>
      </c>
      <c r="F284" t="s">
        <v>241</v>
      </c>
      <c r="G284" t="s">
        <v>242</v>
      </c>
      <c r="H284" t="s">
        <v>28</v>
      </c>
      <c r="I284">
        <f>I283*J284</f>
        <v>8</v>
      </c>
      <c r="J284">
        <v>53.333333333333336</v>
      </c>
      <c r="O284">
        <f t="shared" si="264"/>
        <v>485.6</v>
      </c>
      <c r="P284">
        <f t="shared" si="265"/>
        <v>485.6</v>
      </c>
      <c r="Q284">
        <f t="shared" si="266"/>
        <v>0</v>
      </c>
      <c r="R284">
        <f t="shared" si="267"/>
        <v>0</v>
      </c>
      <c r="S284">
        <f t="shared" si="268"/>
        <v>0</v>
      </c>
      <c r="T284">
        <f t="shared" si="269"/>
        <v>0</v>
      </c>
      <c r="U284">
        <f t="shared" si="270"/>
        <v>0</v>
      </c>
      <c r="V284">
        <f t="shared" si="271"/>
        <v>0</v>
      </c>
      <c r="W284">
        <f t="shared" si="272"/>
        <v>0.08</v>
      </c>
      <c r="X284">
        <f t="shared" si="273"/>
        <v>0</v>
      </c>
      <c r="Y284">
        <f t="shared" si="274"/>
        <v>0</v>
      </c>
      <c r="AA284">
        <v>22723180</v>
      </c>
      <c r="AB284">
        <f t="shared" si="275"/>
        <v>60.7</v>
      </c>
      <c r="AC284">
        <f t="shared" si="276"/>
        <v>60.7</v>
      </c>
      <c r="AD284">
        <f t="shared" si="277"/>
        <v>0</v>
      </c>
      <c r="AE284">
        <f t="shared" si="278"/>
        <v>0</v>
      </c>
      <c r="AF284">
        <f t="shared" si="279"/>
        <v>0</v>
      </c>
      <c r="AG284">
        <f t="shared" si="280"/>
        <v>0</v>
      </c>
      <c r="AH284">
        <f t="shared" si="281"/>
        <v>0</v>
      </c>
      <c r="AI284">
        <f t="shared" si="282"/>
        <v>0</v>
      </c>
      <c r="AJ284">
        <f t="shared" si="283"/>
        <v>0.01</v>
      </c>
      <c r="AK284">
        <v>60.7</v>
      </c>
      <c r="AL284">
        <v>60.7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0.01</v>
      </c>
      <c r="AT284">
        <v>68</v>
      </c>
      <c r="AU284">
        <v>48</v>
      </c>
      <c r="AV284">
        <v>1</v>
      </c>
      <c r="AW284">
        <v>1</v>
      </c>
      <c r="AZ284">
        <v>1</v>
      </c>
      <c r="BA284">
        <v>1</v>
      </c>
      <c r="BB284">
        <v>1</v>
      </c>
      <c r="BC284">
        <v>1</v>
      </c>
      <c r="BD284" t="s">
        <v>3</v>
      </c>
      <c r="BE284" t="s">
        <v>3</v>
      </c>
      <c r="BF284" t="s">
        <v>3</v>
      </c>
      <c r="BG284" t="s">
        <v>3</v>
      </c>
      <c r="BH284">
        <v>3</v>
      </c>
      <c r="BI284">
        <v>2</v>
      </c>
      <c r="BJ284" t="s">
        <v>243</v>
      </c>
      <c r="BM284">
        <v>112001</v>
      </c>
      <c r="BN284">
        <v>0</v>
      </c>
      <c r="BO284" t="s">
        <v>3</v>
      </c>
      <c r="BP284">
        <v>0</v>
      </c>
      <c r="BQ284">
        <v>3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80</v>
      </c>
      <c r="CA284">
        <v>60</v>
      </c>
      <c r="CF284">
        <v>0</v>
      </c>
      <c r="CG284">
        <v>0</v>
      </c>
      <c r="CM284">
        <v>0</v>
      </c>
      <c r="CN284" t="s">
        <v>3</v>
      </c>
      <c r="CO284">
        <v>0</v>
      </c>
      <c r="CP284">
        <f t="shared" si="284"/>
        <v>485.6</v>
      </c>
      <c r="CQ284">
        <f t="shared" si="285"/>
        <v>60.7</v>
      </c>
      <c r="CR284">
        <f t="shared" si="286"/>
        <v>0</v>
      </c>
      <c r="CS284">
        <f t="shared" si="287"/>
        <v>0</v>
      </c>
      <c r="CT284">
        <f t="shared" si="288"/>
        <v>0</v>
      </c>
      <c r="CU284">
        <f t="shared" si="289"/>
        <v>0</v>
      </c>
      <c r="CV284">
        <f t="shared" si="290"/>
        <v>0</v>
      </c>
      <c r="CW284">
        <f t="shared" si="291"/>
        <v>0</v>
      </c>
      <c r="CX284">
        <f t="shared" si="292"/>
        <v>0.01</v>
      </c>
      <c r="CY284">
        <f t="shared" si="299"/>
        <v>0</v>
      </c>
      <c r="CZ284">
        <f t="shared" si="300"/>
        <v>0</v>
      </c>
      <c r="DC284" t="s">
        <v>3</v>
      </c>
      <c r="DD284" t="s">
        <v>3</v>
      </c>
      <c r="DE284" t="s">
        <v>3</v>
      </c>
      <c r="DF284" t="s">
        <v>3</v>
      </c>
      <c r="DG284" t="s">
        <v>3</v>
      </c>
      <c r="DH284" t="s">
        <v>3</v>
      </c>
      <c r="DI284" t="s">
        <v>3</v>
      </c>
      <c r="DJ284" t="s">
        <v>3</v>
      </c>
      <c r="DK284" t="s">
        <v>3</v>
      </c>
      <c r="DL284" t="s">
        <v>3</v>
      </c>
      <c r="DM284" t="s">
        <v>3</v>
      </c>
      <c r="DN284">
        <v>0</v>
      </c>
      <c r="DO284">
        <v>0</v>
      </c>
      <c r="DP284">
        <v>1</v>
      </c>
      <c r="DQ284">
        <v>1</v>
      </c>
      <c r="DU284">
        <v>1010</v>
      </c>
      <c r="DV284" t="s">
        <v>28</v>
      </c>
      <c r="DW284" t="s">
        <v>28</v>
      </c>
      <c r="DX284">
        <v>1</v>
      </c>
      <c r="EE284">
        <v>20678545</v>
      </c>
      <c r="EF284">
        <v>3</v>
      </c>
      <c r="EG284" t="s">
        <v>111</v>
      </c>
      <c r="EH284">
        <v>0</v>
      </c>
      <c r="EI284" t="s">
        <v>3</v>
      </c>
      <c r="EJ284">
        <v>2</v>
      </c>
      <c r="EK284">
        <v>112001</v>
      </c>
      <c r="EL284" t="s">
        <v>112</v>
      </c>
      <c r="EM284" t="s">
        <v>113</v>
      </c>
      <c r="EO284" t="s">
        <v>3</v>
      </c>
      <c r="EQ284">
        <v>0</v>
      </c>
      <c r="ER284">
        <v>60.7</v>
      </c>
      <c r="ES284">
        <v>60.7</v>
      </c>
      <c r="ET284">
        <v>0</v>
      </c>
      <c r="EU284">
        <v>0</v>
      </c>
      <c r="EV284">
        <v>0</v>
      </c>
      <c r="EW284">
        <v>0</v>
      </c>
      <c r="EX284">
        <v>0</v>
      </c>
      <c r="EZ284">
        <v>0</v>
      </c>
      <c r="FQ284">
        <v>0</v>
      </c>
      <c r="FR284">
        <f t="shared" si="293"/>
        <v>0</v>
      </c>
      <c r="FS284">
        <v>0</v>
      </c>
      <c r="FV284" t="s">
        <v>23</v>
      </c>
      <c r="FW284" t="s">
        <v>24</v>
      </c>
      <c r="FX284">
        <v>80</v>
      </c>
      <c r="FY284">
        <v>60</v>
      </c>
      <c r="GA284" t="s">
        <v>3</v>
      </c>
      <c r="GG284">
        <v>2</v>
      </c>
      <c r="GH284">
        <v>1</v>
      </c>
      <c r="GI284">
        <v>-2</v>
      </c>
      <c r="GJ284">
        <v>0</v>
      </c>
      <c r="GK284">
        <f>ROUND(R284*(R12)/100,2)</f>
        <v>0</v>
      </c>
      <c r="GL284">
        <f t="shared" si="294"/>
        <v>0</v>
      </c>
      <c r="GM284">
        <f t="shared" si="295"/>
        <v>485.6</v>
      </c>
      <c r="GN284">
        <f t="shared" si="296"/>
        <v>0</v>
      </c>
      <c r="GO284">
        <f t="shared" si="297"/>
        <v>485.6</v>
      </c>
      <c r="GP284">
        <f t="shared" si="298"/>
        <v>0</v>
      </c>
      <c r="GR284">
        <v>0</v>
      </c>
    </row>
    <row r="285" spans="1:200">
      <c r="A285">
        <v>18</v>
      </c>
      <c r="B285">
        <v>1</v>
      </c>
      <c r="C285">
        <v>629</v>
      </c>
      <c r="E285" t="s">
        <v>540</v>
      </c>
      <c r="F285" t="s">
        <v>245</v>
      </c>
      <c r="G285" t="s">
        <v>1301</v>
      </c>
      <c r="H285" t="s">
        <v>28</v>
      </c>
      <c r="I285">
        <f>I283*J285</f>
        <v>1</v>
      </c>
      <c r="J285">
        <v>6.666666666666667</v>
      </c>
      <c r="O285">
        <f t="shared" si="264"/>
        <v>411.96</v>
      </c>
      <c r="P285">
        <f t="shared" si="265"/>
        <v>411.96</v>
      </c>
      <c r="Q285">
        <f t="shared" si="266"/>
        <v>0</v>
      </c>
      <c r="R285">
        <f t="shared" si="267"/>
        <v>0</v>
      </c>
      <c r="S285">
        <f t="shared" si="268"/>
        <v>0</v>
      </c>
      <c r="T285">
        <f t="shared" si="269"/>
        <v>0</v>
      </c>
      <c r="U285">
        <f t="shared" si="270"/>
        <v>0</v>
      </c>
      <c r="V285">
        <f t="shared" si="271"/>
        <v>0</v>
      </c>
      <c r="W285">
        <f t="shared" si="272"/>
        <v>0.2</v>
      </c>
      <c r="X285">
        <f t="shared" si="273"/>
        <v>0</v>
      </c>
      <c r="Y285">
        <f t="shared" si="274"/>
        <v>0</v>
      </c>
      <c r="AA285">
        <v>22723180</v>
      </c>
      <c r="AB285">
        <f t="shared" si="275"/>
        <v>411.96</v>
      </c>
      <c r="AC285">
        <f t="shared" si="276"/>
        <v>411.96</v>
      </c>
      <c r="AD285">
        <f t="shared" si="277"/>
        <v>0</v>
      </c>
      <c r="AE285">
        <f t="shared" si="278"/>
        <v>0</v>
      </c>
      <c r="AF285">
        <f t="shared" si="279"/>
        <v>0</v>
      </c>
      <c r="AG285">
        <f t="shared" si="280"/>
        <v>0</v>
      </c>
      <c r="AH285">
        <f t="shared" si="281"/>
        <v>0</v>
      </c>
      <c r="AI285">
        <f t="shared" si="282"/>
        <v>0</v>
      </c>
      <c r="AJ285">
        <f t="shared" si="283"/>
        <v>0.2</v>
      </c>
      <c r="AK285">
        <v>411.96</v>
      </c>
      <c r="AL285">
        <v>411.96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0.2</v>
      </c>
      <c r="AT285">
        <v>68</v>
      </c>
      <c r="AU285">
        <v>48</v>
      </c>
      <c r="AV285">
        <v>1</v>
      </c>
      <c r="AW285">
        <v>1</v>
      </c>
      <c r="AZ285">
        <v>1</v>
      </c>
      <c r="BA285">
        <v>1</v>
      </c>
      <c r="BB285">
        <v>1</v>
      </c>
      <c r="BC285">
        <v>1</v>
      </c>
      <c r="BD285" t="s">
        <v>3</v>
      </c>
      <c r="BE285" t="s">
        <v>3</v>
      </c>
      <c r="BF285" t="s">
        <v>3</v>
      </c>
      <c r="BG285" t="s">
        <v>3</v>
      </c>
      <c r="BH285">
        <v>3</v>
      </c>
      <c r="BI285">
        <v>2</v>
      </c>
      <c r="BJ285" t="s">
        <v>247</v>
      </c>
      <c r="BM285">
        <v>112001</v>
      </c>
      <c r="BN285">
        <v>0</v>
      </c>
      <c r="BO285" t="s">
        <v>3</v>
      </c>
      <c r="BP285">
        <v>0</v>
      </c>
      <c r="BQ285">
        <v>3</v>
      </c>
      <c r="BS285">
        <v>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3</v>
      </c>
      <c r="BZ285">
        <v>80</v>
      </c>
      <c r="CA285">
        <v>60</v>
      </c>
      <c r="CF285">
        <v>0</v>
      </c>
      <c r="CG285">
        <v>0</v>
      </c>
      <c r="CM285">
        <v>0</v>
      </c>
      <c r="CN285" t="s">
        <v>3</v>
      </c>
      <c r="CO285">
        <v>0</v>
      </c>
      <c r="CP285">
        <f t="shared" si="284"/>
        <v>411.96</v>
      </c>
      <c r="CQ285">
        <f t="shared" si="285"/>
        <v>411.96</v>
      </c>
      <c r="CR285">
        <f t="shared" si="286"/>
        <v>0</v>
      </c>
      <c r="CS285">
        <f t="shared" si="287"/>
        <v>0</v>
      </c>
      <c r="CT285">
        <f t="shared" si="288"/>
        <v>0</v>
      </c>
      <c r="CU285">
        <f t="shared" si="289"/>
        <v>0</v>
      </c>
      <c r="CV285">
        <f t="shared" si="290"/>
        <v>0</v>
      </c>
      <c r="CW285">
        <f t="shared" si="291"/>
        <v>0</v>
      </c>
      <c r="CX285">
        <f t="shared" si="292"/>
        <v>0.2</v>
      </c>
      <c r="CY285">
        <f t="shared" si="299"/>
        <v>0</v>
      </c>
      <c r="CZ285">
        <f t="shared" si="300"/>
        <v>0</v>
      </c>
      <c r="DC285" t="s">
        <v>3</v>
      </c>
      <c r="DD285" t="s">
        <v>3</v>
      </c>
      <c r="DE285" t="s">
        <v>3</v>
      </c>
      <c r="DF285" t="s">
        <v>3</v>
      </c>
      <c r="DG285" t="s">
        <v>3</v>
      </c>
      <c r="DH285" t="s">
        <v>3</v>
      </c>
      <c r="DI285" t="s">
        <v>3</v>
      </c>
      <c r="DJ285" t="s">
        <v>3</v>
      </c>
      <c r="DK285" t="s">
        <v>3</v>
      </c>
      <c r="DL285" t="s">
        <v>3</v>
      </c>
      <c r="DM285" t="s">
        <v>3</v>
      </c>
      <c r="DN285">
        <v>0</v>
      </c>
      <c r="DO285">
        <v>0</v>
      </c>
      <c r="DP285">
        <v>1</v>
      </c>
      <c r="DQ285">
        <v>1</v>
      </c>
      <c r="DU285">
        <v>1010</v>
      </c>
      <c r="DV285" t="s">
        <v>28</v>
      </c>
      <c r="DW285" t="s">
        <v>28</v>
      </c>
      <c r="DX285">
        <v>1</v>
      </c>
      <c r="EE285">
        <v>20678545</v>
      </c>
      <c r="EF285">
        <v>3</v>
      </c>
      <c r="EG285" t="s">
        <v>111</v>
      </c>
      <c r="EH285">
        <v>0</v>
      </c>
      <c r="EI285" t="s">
        <v>3</v>
      </c>
      <c r="EJ285">
        <v>2</v>
      </c>
      <c r="EK285">
        <v>112001</v>
      </c>
      <c r="EL285" t="s">
        <v>112</v>
      </c>
      <c r="EM285" t="s">
        <v>113</v>
      </c>
      <c r="EO285" t="s">
        <v>3</v>
      </c>
      <c r="EQ285">
        <v>0</v>
      </c>
      <c r="ER285">
        <v>411.96</v>
      </c>
      <c r="ES285">
        <v>411.96</v>
      </c>
      <c r="ET285">
        <v>0</v>
      </c>
      <c r="EU285">
        <v>0</v>
      </c>
      <c r="EV285">
        <v>0</v>
      </c>
      <c r="EW285">
        <v>0</v>
      </c>
      <c r="EX285">
        <v>0</v>
      </c>
      <c r="EZ285">
        <v>0</v>
      </c>
      <c r="FQ285">
        <v>0</v>
      </c>
      <c r="FR285">
        <f t="shared" si="293"/>
        <v>0</v>
      </c>
      <c r="FS285">
        <v>0</v>
      </c>
      <c r="FV285" t="s">
        <v>23</v>
      </c>
      <c r="FW285" t="s">
        <v>24</v>
      </c>
      <c r="FX285">
        <v>80</v>
      </c>
      <c r="FY285">
        <v>60</v>
      </c>
      <c r="GA285" t="s">
        <v>3</v>
      </c>
      <c r="GG285">
        <v>2</v>
      </c>
      <c r="GH285">
        <v>1</v>
      </c>
      <c r="GI285">
        <v>-2</v>
      </c>
      <c r="GJ285">
        <v>0</v>
      </c>
      <c r="GK285">
        <f>ROUND(R285*(R12)/100,2)</f>
        <v>0</v>
      </c>
      <c r="GL285">
        <f t="shared" si="294"/>
        <v>0</v>
      </c>
      <c r="GM285">
        <f t="shared" si="295"/>
        <v>411.96</v>
      </c>
      <c r="GN285">
        <f t="shared" si="296"/>
        <v>0</v>
      </c>
      <c r="GO285">
        <f t="shared" si="297"/>
        <v>411.96</v>
      </c>
      <c r="GP285">
        <f t="shared" si="298"/>
        <v>0</v>
      </c>
      <c r="GR285">
        <v>0</v>
      </c>
    </row>
    <row r="286" spans="1:200">
      <c r="A286">
        <v>18</v>
      </c>
      <c r="B286">
        <v>1</v>
      </c>
      <c r="C286">
        <v>630</v>
      </c>
      <c r="E286" t="s">
        <v>541</v>
      </c>
      <c r="F286" t="s">
        <v>249</v>
      </c>
      <c r="G286" t="s">
        <v>1302</v>
      </c>
      <c r="H286" t="s">
        <v>28</v>
      </c>
      <c r="I286">
        <f>I283*J286</f>
        <v>1</v>
      </c>
      <c r="J286">
        <v>6.666666666666667</v>
      </c>
      <c r="O286">
        <f t="shared" si="264"/>
        <v>417.8</v>
      </c>
      <c r="P286">
        <f t="shared" si="265"/>
        <v>417.8</v>
      </c>
      <c r="Q286">
        <f t="shared" si="266"/>
        <v>0</v>
      </c>
      <c r="R286">
        <f t="shared" si="267"/>
        <v>0</v>
      </c>
      <c r="S286">
        <f t="shared" si="268"/>
        <v>0</v>
      </c>
      <c r="T286">
        <f t="shared" si="269"/>
        <v>0</v>
      </c>
      <c r="U286">
        <f t="shared" si="270"/>
        <v>0</v>
      </c>
      <c r="V286">
        <f t="shared" si="271"/>
        <v>0</v>
      </c>
      <c r="W286">
        <f t="shared" si="272"/>
        <v>0.2</v>
      </c>
      <c r="X286">
        <f t="shared" si="273"/>
        <v>0</v>
      </c>
      <c r="Y286">
        <f t="shared" si="274"/>
        <v>0</v>
      </c>
      <c r="AA286">
        <v>22723180</v>
      </c>
      <c r="AB286">
        <f t="shared" si="275"/>
        <v>417.8</v>
      </c>
      <c r="AC286">
        <f t="shared" si="276"/>
        <v>417.8</v>
      </c>
      <c r="AD286">
        <f t="shared" si="277"/>
        <v>0</v>
      </c>
      <c r="AE286">
        <f t="shared" si="278"/>
        <v>0</v>
      </c>
      <c r="AF286">
        <f t="shared" si="279"/>
        <v>0</v>
      </c>
      <c r="AG286">
        <f t="shared" si="280"/>
        <v>0</v>
      </c>
      <c r="AH286">
        <f t="shared" si="281"/>
        <v>0</v>
      </c>
      <c r="AI286">
        <f t="shared" si="282"/>
        <v>0</v>
      </c>
      <c r="AJ286">
        <f t="shared" si="283"/>
        <v>0.2</v>
      </c>
      <c r="AK286">
        <v>417.8</v>
      </c>
      <c r="AL286">
        <v>417.8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0.2</v>
      </c>
      <c r="AT286">
        <v>68</v>
      </c>
      <c r="AU286">
        <v>48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2</v>
      </c>
      <c r="BJ286" t="s">
        <v>251</v>
      </c>
      <c r="BM286">
        <v>112001</v>
      </c>
      <c r="BN286">
        <v>0</v>
      </c>
      <c r="BO286" t="s">
        <v>3</v>
      </c>
      <c r="BP286">
        <v>0</v>
      </c>
      <c r="BQ286">
        <v>3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80</v>
      </c>
      <c r="CA286">
        <v>60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 t="shared" si="284"/>
        <v>417.8</v>
      </c>
      <c r="CQ286">
        <f t="shared" si="285"/>
        <v>417.8</v>
      </c>
      <c r="CR286">
        <f t="shared" si="286"/>
        <v>0</v>
      </c>
      <c r="CS286">
        <f t="shared" si="287"/>
        <v>0</v>
      </c>
      <c r="CT286">
        <f t="shared" si="288"/>
        <v>0</v>
      </c>
      <c r="CU286">
        <f t="shared" si="289"/>
        <v>0</v>
      </c>
      <c r="CV286">
        <f t="shared" si="290"/>
        <v>0</v>
      </c>
      <c r="CW286">
        <f t="shared" si="291"/>
        <v>0</v>
      </c>
      <c r="CX286">
        <f t="shared" si="292"/>
        <v>0.2</v>
      </c>
      <c r="CY286">
        <f t="shared" si="299"/>
        <v>0</v>
      </c>
      <c r="CZ286">
        <f t="shared" si="300"/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0</v>
      </c>
      <c r="DO286">
        <v>0</v>
      </c>
      <c r="DP286">
        <v>1</v>
      </c>
      <c r="DQ286">
        <v>1</v>
      </c>
      <c r="DU286">
        <v>1010</v>
      </c>
      <c r="DV286" t="s">
        <v>28</v>
      </c>
      <c r="DW286" t="s">
        <v>28</v>
      </c>
      <c r="DX286">
        <v>1</v>
      </c>
      <c r="EE286">
        <v>20678545</v>
      </c>
      <c r="EF286">
        <v>3</v>
      </c>
      <c r="EG286" t="s">
        <v>111</v>
      </c>
      <c r="EH286">
        <v>0</v>
      </c>
      <c r="EI286" t="s">
        <v>3</v>
      </c>
      <c r="EJ286">
        <v>2</v>
      </c>
      <c r="EK286">
        <v>112001</v>
      </c>
      <c r="EL286" t="s">
        <v>112</v>
      </c>
      <c r="EM286" t="s">
        <v>113</v>
      </c>
      <c r="EO286" t="s">
        <v>3</v>
      </c>
      <c r="EQ286">
        <v>0</v>
      </c>
      <c r="ER286">
        <v>417.8</v>
      </c>
      <c r="ES286">
        <v>417.8</v>
      </c>
      <c r="ET286">
        <v>0</v>
      </c>
      <c r="EU286">
        <v>0</v>
      </c>
      <c r="EV286">
        <v>0</v>
      </c>
      <c r="EW286">
        <v>0</v>
      </c>
      <c r="EX286">
        <v>0</v>
      </c>
      <c r="EZ286">
        <v>0</v>
      </c>
      <c r="FQ286">
        <v>0</v>
      </c>
      <c r="FR286">
        <f t="shared" si="293"/>
        <v>0</v>
      </c>
      <c r="FS286">
        <v>0</v>
      </c>
      <c r="FV286" t="s">
        <v>23</v>
      </c>
      <c r="FW286" t="s">
        <v>24</v>
      </c>
      <c r="FX286">
        <v>80</v>
      </c>
      <c r="FY286">
        <v>60</v>
      </c>
      <c r="GA286" t="s">
        <v>3</v>
      </c>
      <c r="GG286">
        <v>2</v>
      </c>
      <c r="GH286">
        <v>1</v>
      </c>
      <c r="GI286">
        <v>-2</v>
      </c>
      <c r="GJ286">
        <v>0</v>
      </c>
      <c r="GK286">
        <f>ROUND(R286*(R12)/100,2)</f>
        <v>0</v>
      </c>
      <c r="GL286">
        <f t="shared" si="294"/>
        <v>0</v>
      </c>
      <c r="GM286">
        <f t="shared" si="295"/>
        <v>417.8</v>
      </c>
      <c r="GN286">
        <f t="shared" si="296"/>
        <v>0</v>
      </c>
      <c r="GO286">
        <f t="shared" si="297"/>
        <v>417.8</v>
      </c>
      <c r="GP286">
        <f t="shared" si="298"/>
        <v>0</v>
      </c>
      <c r="GR286">
        <v>0</v>
      </c>
    </row>
    <row r="287" spans="1:200">
      <c r="A287">
        <v>18</v>
      </c>
      <c r="B287">
        <v>1</v>
      </c>
      <c r="C287">
        <v>631</v>
      </c>
      <c r="E287" t="s">
        <v>542</v>
      </c>
      <c r="F287" t="s">
        <v>253</v>
      </c>
      <c r="G287" t="s">
        <v>1303</v>
      </c>
      <c r="H287" t="s">
        <v>28</v>
      </c>
      <c r="I287">
        <f>I283*J287</f>
        <v>5</v>
      </c>
      <c r="J287">
        <v>33.333333333333336</v>
      </c>
      <c r="O287">
        <f t="shared" si="264"/>
        <v>2421.6</v>
      </c>
      <c r="P287">
        <f t="shared" si="265"/>
        <v>2421.6</v>
      </c>
      <c r="Q287">
        <f t="shared" si="266"/>
        <v>0</v>
      </c>
      <c r="R287">
        <f t="shared" si="267"/>
        <v>0</v>
      </c>
      <c r="S287">
        <f t="shared" si="268"/>
        <v>0</v>
      </c>
      <c r="T287">
        <f t="shared" si="269"/>
        <v>0</v>
      </c>
      <c r="U287">
        <f t="shared" si="270"/>
        <v>0</v>
      </c>
      <c r="V287">
        <f t="shared" si="271"/>
        <v>0</v>
      </c>
      <c r="W287">
        <f t="shared" si="272"/>
        <v>1.2</v>
      </c>
      <c r="X287">
        <f t="shared" si="273"/>
        <v>0</v>
      </c>
      <c r="Y287">
        <f t="shared" si="274"/>
        <v>0</v>
      </c>
      <c r="AA287">
        <v>22723180</v>
      </c>
      <c r="AB287">
        <f t="shared" si="275"/>
        <v>484.32</v>
      </c>
      <c r="AC287">
        <f t="shared" si="276"/>
        <v>484.32</v>
      </c>
      <c r="AD287">
        <f t="shared" si="277"/>
        <v>0</v>
      </c>
      <c r="AE287">
        <f t="shared" si="278"/>
        <v>0</v>
      </c>
      <c r="AF287">
        <f t="shared" si="279"/>
        <v>0</v>
      </c>
      <c r="AG287">
        <f t="shared" si="280"/>
        <v>0</v>
      </c>
      <c r="AH287">
        <f t="shared" si="281"/>
        <v>0</v>
      </c>
      <c r="AI287">
        <f t="shared" si="282"/>
        <v>0</v>
      </c>
      <c r="AJ287">
        <f t="shared" si="283"/>
        <v>0.24</v>
      </c>
      <c r="AK287">
        <v>484.32</v>
      </c>
      <c r="AL287">
        <v>484.32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0.24</v>
      </c>
      <c r="AT287">
        <v>68</v>
      </c>
      <c r="AU287">
        <v>48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1</v>
      </c>
      <c r="BD287" t="s">
        <v>3</v>
      </c>
      <c r="BE287" t="s">
        <v>3</v>
      </c>
      <c r="BF287" t="s">
        <v>3</v>
      </c>
      <c r="BG287" t="s">
        <v>3</v>
      </c>
      <c r="BH287">
        <v>3</v>
      </c>
      <c r="BI287">
        <v>2</v>
      </c>
      <c r="BJ287" t="s">
        <v>255</v>
      </c>
      <c r="BM287">
        <v>112001</v>
      </c>
      <c r="BN287">
        <v>0</v>
      </c>
      <c r="BO287" t="s">
        <v>3</v>
      </c>
      <c r="BP287">
        <v>0</v>
      </c>
      <c r="BQ287">
        <v>3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3</v>
      </c>
      <c r="BZ287">
        <v>80</v>
      </c>
      <c r="CA287">
        <v>60</v>
      </c>
      <c r="CF287">
        <v>0</v>
      </c>
      <c r="CG287">
        <v>0</v>
      </c>
      <c r="CM287">
        <v>0</v>
      </c>
      <c r="CN287" t="s">
        <v>3</v>
      </c>
      <c r="CO287">
        <v>0</v>
      </c>
      <c r="CP287">
        <f t="shared" si="284"/>
        <v>2421.6</v>
      </c>
      <c r="CQ287">
        <f t="shared" si="285"/>
        <v>484.32</v>
      </c>
      <c r="CR287">
        <f t="shared" si="286"/>
        <v>0</v>
      </c>
      <c r="CS287">
        <f t="shared" si="287"/>
        <v>0</v>
      </c>
      <c r="CT287">
        <f t="shared" si="288"/>
        <v>0</v>
      </c>
      <c r="CU287">
        <f t="shared" si="289"/>
        <v>0</v>
      </c>
      <c r="CV287">
        <f t="shared" si="290"/>
        <v>0</v>
      </c>
      <c r="CW287">
        <f t="shared" si="291"/>
        <v>0</v>
      </c>
      <c r="CX287">
        <f t="shared" si="292"/>
        <v>0.24</v>
      </c>
      <c r="CY287">
        <f t="shared" si="299"/>
        <v>0</v>
      </c>
      <c r="CZ287">
        <f t="shared" si="300"/>
        <v>0</v>
      </c>
      <c r="DC287" t="s">
        <v>3</v>
      </c>
      <c r="DD287" t="s">
        <v>3</v>
      </c>
      <c r="DE287" t="s">
        <v>3</v>
      </c>
      <c r="DF287" t="s">
        <v>3</v>
      </c>
      <c r="DG287" t="s">
        <v>3</v>
      </c>
      <c r="DH287" t="s">
        <v>3</v>
      </c>
      <c r="DI287" t="s">
        <v>3</v>
      </c>
      <c r="DJ287" t="s">
        <v>3</v>
      </c>
      <c r="DK287" t="s">
        <v>3</v>
      </c>
      <c r="DL287" t="s">
        <v>3</v>
      </c>
      <c r="DM287" t="s">
        <v>3</v>
      </c>
      <c r="DN287">
        <v>0</v>
      </c>
      <c r="DO287">
        <v>0</v>
      </c>
      <c r="DP287">
        <v>1</v>
      </c>
      <c r="DQ287">
        <v>1</v>
      </c>
      <c r="DU287">
        <v>1010</v>
      </c>
      <c r="DV287" t="s">
        <v>28</v>
      </c>
      <c r="DW287" t="s">
        <v>28</v>
      </c>
      <c r="DX287">
        <v>1</v>
      </c>
      <c r="EE287">
        <v>20678545</v>
      </c>
      <c r="EF287">
        <v>3</v>
      </c>
      <c r="EG287" t="s">
        <v>111</v>
      </c>
      <c r="EH287">
        <v>0</v>
      </c>
      <c r="EI287" t="s">
        <v>3</v>
      </c>
      <c r="EJ287">
        <v>2</v>
      </c>
      <c r="EK287">
        <v>112001</v>
      </c>
      <c r="EL287" t="s">
        <v>112</v>
      </c>
      <c r="EM287" t="s">
        <v>113</v>
      </c>
      <c r="EO287" t="s">
        <v>3</v>
      </c>
      <c r="EQ287">
        <v>0</v>
      </c>
      <c r="ER287">
        <v>484.32</v>
      </c>
      <c r="ES287">
        <v>484.32</v>
      </c>
      <c r="ET287">
        <v>0</v>
      </c>
      <c r="EU287">
        <v>0</v>
      </c>
      <c r="EV287">
        <v>0</v>
      </c>
      <c r="EW287">
        <v>0</v>
      </c>
      <c r="EX287">
        <v>0</v>
      </c>
      <c r="EZ287">
        <v>0</v>
      </c>
      <c r="FQ287">
        <v>0</v>
      </c>
      <c r="FR287">
        <f t="shared" si="293"/>
        <v>0</v>
      </c>
      <c r="FS287">
        <v>0</v>
      </c>
      <c r="FV287" t="s">
        <v>23</v>
      </c>
      <c r="FW287" t="s">
        <v>24</v>
      </c>
      <c r="FX287">
        <v>80</v>
      </c>
      <c r="FY287">
        <v>60</v>
      </c>
      <c r="GA287" t="s">
        <v>3</v>
      </c>
      <c r="GG287">
        <v>2</v>
      </c>
      <c r="GH287">
        <v>1</v>
      </c>
      <c r="GI287">
        <v>-2</v>
      </c>
      <c r="GJ287">
        <v>0</v>
      </c>
      <c r="GK287">
        <f>ROUND(R287*(R12)/100,2)</f>
        <v>0</v>
      </c>
      <c r="GL287">
        <f t="shared" si="294"/>
        <v>0</v>
      </c>
      <c r="GM287">
        <f t="shared" si="295"/>
        <v>2421.6</v>
      </c>
      <c r="GN287">
        <f t="shared" si="296"/>
        <v>0</v>
      </c>
      <c r="GO287">
        <f t="shared" si="297"/>
        <v>2421.6</v>
      </c>
      <c r="GP287">
        <f t="shared" si="298"/>
        <v>0</v>
      </c>
      <c r="GR287">
        <v>0</v>
      </c>
    </row>
    <row r="288" spans="1:200">
      <c r="A288">
        <v>17</v>
      </c>
      <c r="B288">
        <v>1</v>
      </c>
      <c r="C288">
        <f>ROW(SmtRes!A645)</f>
        <v>645</v>
      </c>
      <c r="D288">
        <f>ROW(EtalonRes!A597)</f>
        <v>597</v>
      </c>
      <c r="E288" t="s">
        <v>543</v>
      </c>
      <c r="F288" t="s">
        <v>257</v>
      </c>
      <c r="G288" t="s">
        <v>258</v>
      </c>
      <c r="H288" t="s">
        <v>238</v>
      </c>
      <c r="I288">
        <v>0.12</v>
      </c>
      <c r="J288">
        <v>0</v>
      </c>
      <c r="O288">
        <f t="shared" si="264"/>
        <v>863.67</v>
      </c>
      <c r="P288">
        <f t="shared" si="265"/>
        <v>263.54000000000002</v>
      </c>
      <c r="Q288">
        <f t="shared" si="266"/>
        <v>84.11</v>
      </c>
      <c r="R288">
        <f t="shared" si="267"/>
        <v>5.12</v>
      </c>
      <c r="S288">
        <f t="shared" si="268"/>
        <v>516.02</v>
      </c>
      <c r="T288">
        <f t="shared" si="269"/>
        <v>0</v>
      </c>
      <c r="U288">
        <f t="shared" si="270"/>
        <v>53.64</v>
      </c>
      <c r="V288">
        <f t="shared" si="271"/>
        <v>0.37919999999999998</v>
      </c>
      <c r="W288">
        <f t="shared" si="272"/>
        <v>0</v>
      </c>
      <c r="X288">
        <f t="shared" si="273"/>
        <v>354.38</v>
      </c>
      <c r="Y288">
        <f t="shared" si="274"/>
        <v>250.15</v>
      </c>
      <c r="AA288">
        <v>22723180</v>
      </c>
      <c r="AB288">
        <f t="shared" si="275"/>
        <v>7197.27</v>
      </c>
      <c r="AC288">
        <f t="shared" si="276"/>
        <v>2196.1799999999998</v>
      </c>
      <c r="AD288">
        <f t="shared" si="277"/>
        <v>700.95</v>
      </c>
      <c r="AE288">
        <f t="shared" si="278"/>
        <v>42.66</v>
      </c>
      <c r="AF288">
        <f t="shared" si="279"/>
        <v>4300.1400000000003</v>
      </c>
      <c r="AG288">
        <f t="shared" si="280"/>
        <v>0</v>
      </c>
      <c r="AH288">
        <f t="shared" si="281"/>
        <v>447</v>
      </c>
      <c r="AI288">
        <f t="shared" si="282"/>
        <v>3.16</v>
      </c>
      <c r="AJ288">
        <f t="shared" si="283"/>
        <v>0</v>
      </c>
      <c r="AK288">
        <v>7197.27</v>
      </c>
      <c r="AL288">
        <v>2196.1799999999998</v>
      </c>
      <c r="AM288">
        <v>700.95</v>
      </c>
      <c r="AN288">
        <v>42.66</v>
      </c>
      <c r="AO288">
        <v>4300.1400000000003</v>
      </c>
      <c r="AP288">
        <v>0</v>
      </c>
      <c r="AQ288">
        <v>447</v>
      </c>
      <c r="AR288">
        <v>3.16</v>
      </c>
      <c r="AS288">
        <v>0</v>
      </c>
      <c r="AT288">
        <v>68</v>
      </c>
      <c r="AU288">
        <v>48</v>
      </c>
      <c r="AV288">
        <v>1</v>
      </c>
      <c r="AW288">
        <v>1</v>
      </c>
      <c r="AZ288">
        <v>1</v>
      </c>
      <c r="BA288">
        <v>1</v>
      </c>
      <c r="BB288">
        <v>1</v>
      </c>
      <c r="BC288">
        <v>1</v>
      </c>
      <c r="BD288" t="s">
        <v>3</v>
      </c>
      <c r="BE288" t="s">
        <v>3</v>
      </c>
      <c r="BF288" t="s">
        <v>3</v>
      </c>
      <c r="BG288" t="s">
        <v>3</v>
      </c>
      <c r="BH288">
        <v>0</v>
      </c>
      <c r="BI288">
        <v>2</v>
      </c>
      <c r="BJ288" t="s">
        <v>259</v>
      </c>
      <c r="BM288">
        <v>112001</v>
      </c>
      <c r="BN288">
        <v>0</v>
      </c>
      <c r="BO288" t="s">
        <v>3</v>
      </c>
      <c r="BP288">
        <v>0</v>
      </c>
      <c r="BQ288">
        <v>3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80</v>
      </c>
      <c r="CA288">
        <v>60</v>
      </c>
      <c r="CF288">
        <v>0</v>
      </c>
      <c r="CG288">
        <v>0</v>
      </c>
      <c r="CM288">
        <v>0</v>
      </c>
      <c r="CN288" t="s">
        <v>3</v>
      </c>
      <c r="CO288">
        <v>0</v>
      </c>
      <c r="CP288">
        <f t="shared" si="284"/>
        <v>863.67000000000007</v>
      </c>
      <c r="CQ288">
        <f t="shared" si="285"/>
        <v>2196.1799999999998</v>
      </c>
      <c r="CR288">
        <f t="shared" si="286"/>
        <v>700.95</v>
      </c>
      <c r="CS288">
        <f t="shared" si="287"/>
        <v>42.66</v>
      </c>
      <c r="CT288">
        <f t="shared" si="288"/>
        <v>4300.1400000000003</v>
      </c>
      <c r="CU288">
        <f t="shared" si="289"/>
        <v>0</v>
      </c>
      <c r="CV288">
        <f t="shared" si="290"/>
        <v>447</v>
      </c>
      <c r="CW288">
        <f t="shared" si="291"/>
        <v>3.16</v>
      </c>
      <c r="CX288">
        <f t="shared" si="292"/>
        <v>0</v>
      </c>
      <c r="CY288">
        <f t="shared" si="299"/>
        <v>354.37519999999995</v>
      </c>
      <c r="CZ288">
        <f t="shared" si="300"/>
        <v>250.1472</v>
      </c>
      <c r="DC288" t="s">
        <v>3</v>
      </c>
      <c r="DD288" t="s">
        <v>3</v>
      </c>
      <c r="DE288" t="s">
        <v>3</v>
      </c>
      <c r="DF288" t="s">
        <v>3</v>
      </c>
      <c r="DG288" t="s">
        <v>3</v>
      </c>
      <c r="DH288" t="s">
        <v>3</v>
      </c>
      <c r="DI288" t="s">
        <v>3</v>
      </c>
      <c r="DJ288" t="s">
        <v>3</v>
      </c>
      <c r="DK288" t="s">
        <v>3</v>
      </c>
      <c r="DL288" t="s">
        <v>3</v>
      </c>
      <c r="DM288" t="s">
        <v>3</v>
      </c>
      <c r="DN288">
        <v>0</v>
      </c>
      <c r="DO288">
        <v>0</v>
      </c>
      <c r="DP288">
        <v>1</v>
      </c>
      <c r="DQ288">
        <v>1</v>
      </c>
      <c r="DU288">
        <v>1010</v>
      </c>
      <c r="DV288" t="s">
        <v>238</v>
      </c>
      <c r="DW288" t="s">
        <v>238</v>
      </c>
      <c r="DX288">
        <v>100</v>
      </c>
      <c r="EE288">
        <v>20678545</v>
      </c>
      <c r="EF288">
        <v>3</v>
      </c>
      <c r="EG288" t="s">
        <v>111</v>
      </c>
      <c r="EH288">
        <v>0</v>
      </c>
      <c r="EI288" t="s">
        <v>3</v>
      </c>
      <c r="EJ288">
        <v>2</v>
      </c>
      <c r="EK288">
        <v>112001</v>
      </c>
      <c r="EL288" t="s">
        <v>112</v>
      </c>
      <c r="EM288" t="s">
        <v>113</v>
      </c>
      <c r="EO288" t="s">
        <v>3</v>
      </c>
      <c r="EQ288">
        <v>0</v>
      </c>
      <c r="ER288">
        <v>7197.27</v>
      </c>
      <c r="ES288">
        <v>2196.1799999999998</v>
      </c>
      <c r="ET288">
        <v>700.95</v>
      </c>
      <c r="EU288">
        <v>42.66</v>
      </c>
      <c r="EV288">
        <v>4300.1400000000003</v>
      </c>
      <c r="EW288">
        <v>447</v>
      </c>
      <c r="EX288">
        <v>3.16</v>
      </c>
      <c r="EY288">
        <v>0</v>
      </c>
      <c r="EZ288">
        <v>0</v>
      </c>
      <c r="FQ288">
        <v>0</v>
      </c>
      <c r="FR288">
        <f t="shared" si="293"/>
        <v>0</v>
      </c>
      <c r="FS288">
        <v>0</v>
      </c>
      <c r="FV288" t="s">
        <v>23</v>
      </c>
      <c r="FW288" t="s">
        <v>24</v>
      </c>
      <c r="FX288">
        <v>80</v>
      </c>
      <c r="FY288">
        <v>60</v>
      </c>
      <c r="GA288" t="s">
        <v>3</v>
      </c>
      <c r="GG288">
        <v>2</v>
      </c>
      <c r="GH288">
        <v>1</v>
      </c>
      <c r="GI288">
        <v>-2</v>
      </c>
      <c r="GJ288">
        <v>0</v>
      </c>
      <c r="GK288">
        <f>ROUND(R288*(R12)/100,2)</f>
        <v>0</v>
      </c>
      <c r="GL288">
        <f t="shared" si="294"/>
        <v>0</v>
      </c>
      <c r="GM288">
        <f t="shared" si="295"/>
        <v>1468.2</v>
      </c>
      <c r="GN288">
        <f t="shared" si="296"/>
        <v>0</v>
      </c>
      <c r="GO288">
        <f t="shared" si="297"/>
        <v>1468.2</v>
      </c>
      <c r="GP288">
        <f t="shared" si="298"/>
        <v>0</v>
      </c>
      <c r="GR288">
        <v>0</v>
      </c>
    </row>
    <row r="289" spans="1:200">
      <c r="A289">
        <v>18</v>
      </c>
      <c r="B289">
        <v>1</v>
      </c>
      <c r="C289">
        <v>642</v>
      </c>
      <c r="E289" t="s">
        <v>544</v>
      </c>
      <c r="F289" t="s">
        <v>261</v>
      </c>
      <c r="G289" t="s">
        <v>1304</v>
      </c>
      <c r="H289" t="s">
        <v>28</v>
      </c>
      <c r="I289">
        <f>I288*J289</f>
        <v>12</v>
      </c>
      <c r="J289">
        <v>100</v>
      </c>
      <c r="O289">
        <f t="shared" si="264"/>
        <v>10609.08</v>
      </c>
      <c r="P289">
        <f t="shared" si="265"/>
        <v>10609.08</v>
      </c>
      <c r="Q289">
        <f t="shared" si="266"/>
        <v>0</v>
      </c>
      <c r="R289">
        <f t="shared" si="267"/>
        <v>0</v>
      </c>
      <c r="S289">
        <f t="shared" si="268"/>
        <v>0</v>
      </c>
      <c r="T289">
        <f t="shared" si="269"/>
        <v>0</v>
      </c>
      <c r="U289">
        <f t="shared" si="270"/>
        <v>0</v>
      </c>
      <c r="V289">
        <f t="shared" si="271"/>
        <v>0</v>
      </c>
      <c r="W289">
        <f t="shared" si="272"/>
        <v>5.16</v>
      </c>
      <c r="X289">
        <f t="shared" si="273"/>
        <v>0</v>
      </c>
      <c r="Y289">
        <f t="shared" si="274"/>
        <v>0</v>
      </c>
      <c r="AA289">
        <v>22723180</v>
      </c>
      <c r="AB289">
        <f t="shared" si="275"/>
        <v>884.09</v>
      </c>
      <c r="AC289">
        <f t="shared" si="276"/>
        <v>884.09</v>
      </c>
      <c r="AD289">
        <f t="shared" si="277"/>
        <v>0</v>
      </c>
      <c r="AE289">
        <f t="shared" si="278"/>
        <v>0</v>
      </c>
      <c r="AF289">
        <f t="shared" si="279"/>
        <v>0</v>
      </c>
      <c r="AG289">
        <f t="shared" si="280"/>
        <v>0</v>
      </c>
      <c r="AH289">
        <f t="shared" si="281"/>
        <v>0</v>
      </c>
      <c r="AI289">
        <f t="shared" si="282"/>
        <v>0</v>
      </c>
      <c r="AJ289">
        <f t="shared" si="283"/>
        <v>0.43</v>
      </c>
      <c r="AK289">
        <v>884.09</v>
      </c>
      <c r="AL289">
        <v>884.09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0.43</v>
      </c>
      <c r="AT289">
        <v>68</v>
      </c>
      <c r="AU289">
        <v>48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1</v>
      </c>
      <c r="BD289" t="s">
        <v>3</v>
      </c>
      <c r="BE289" t="s">
        <v>3</v>
      </c>
      <c r="BF289" t="s">
        <v>3</v>
      </c>
      <c r="BG289" t="s">
        <v>3</v>
      </c>
      <c r="BH289">
        <v>3</v>
      </c>
      <c r="BI289">
        <v>2</v>
      </c>
      <c r="BJ289" t="s">
        <v>263</v>
      </c>
      <c r="BM289">
        <v>112001</v>
      </c>
      <c r="BN289">
        <v>0</v>
      </c>
      <c r="BO289" t="s">
        <v>3</v>
      </c>
      <c r="BP289">
        <v>0</v>
      </c>
      <c r="BQ289">
        <v>3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3</v>
      </c>
      <c r="BZ289">
        <v>80</v>
      </c>
      <c r="CA289">
        <v>60</v>
      </c>
      <c r="CF289">
        <v>0</v>
      </c>
      <c r="CG289">
        <v>0</v>
      </c>
      <c r="CM289">
        <v>0</v>
      </c>
      <c r="CN289" t="s">
        <v>3</v>
      </c>
      <c r="CO289">
        <v>0</v>
      </c>
      <c r="CP289">
        <f t="shared" si="284"/>
        <v>10609.08</v>
      </c>
      <c r="CQ289">
        <f t="shared" si="285"/>
        <v>884.09</v>
      </c>
      <c r="CR289">
        <f t="shared" si="286"/>
        <v>0</v>
      </c>
      <c r="CS289">
        <f t="shared" si="287"/>
        <v>0</v>
      </c>
      <c r="CT289">
        <f t="shared" si="288"/>
        <v>0</v>
      </c>
      <c r="CU289">
        <f t="shared" si="289"/>
        <v>0</v>
      </c>
      <c r="CV289">
        <f t="shared" si="290"/>
        <v>0</v>
      </c>
      <c r="CW289">
        <f t="shared" si="291"/>
        <v>0</v>
      </c>
      <c r="CX289">
        <f t="shared" si="292"/>
        <v>0.43</v>
      </c>
      <c r="CY289">
        <f t="shared" si="299"/>
        <v>0</v>
      </c>
      <c r="CZ289">
        <f t="shared" si="300"/>
        <v>0</v>
      </c>
      <c r="DC289" t="s">
        <v>3</v>
      </c>
      <c r="DD289" t="s">
        <v>3</v>
      </c>
      <c r="DE289" t="s">
        <v>3</v>
      </c>
      <c r="DF289" t="s">
        <v>3</v>
      </c>
      <c r="DG289" t="s">
        <v>3</v>
      </c>
      <c r="DH289" t="s">
        <v>3</v>
      </c>
      <c r="DI289" t="s">
        <v>3</v>
      </c>
      <c r="DJ289" t="s">
        <v>3</v>
      </c>
      <c r="DK289" t="s">
        <v>3</v>
      </c>
      <c r="DL289" t="s">
        <v>3</v>
      </c>
      <c r="DM289" t="s">
        <v>3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28</v>
      </c>
      <c r="DW289" t="s">
        <v>28</v>
      </c>
      <c r="DX289">
        <v>1</v>
      </c>
      <c r="EE289">
        <v>20678545</v>
      </c>
      <c r="EF289">
        <v>3</v>
      </c>
      <c r="EG289" t="s">
        <v>111</v>
      </c>
      <c r="EH289">
        <v>0</v>
      </c>
      <c r="EI289" t="s">
        <v>3</v>
      </c>
      <c r="EJ289">
        <v>2</v>
      </c>
      <c r="EK289">
        <v>112001</v>
      </c>
      <c r="EL289" t="s">
        <v>112</v>
      </c>
      <c r="EM289" t="s">
        <v>113</v>
      </c>
      <c r="EO289" t="s">
        <v>3</v>
      </c>
      <c r="EQ289">
        <v>0</v>
      </c>
      <c r="ER289">
        <v>884.09</v>
      </c>
      <c r="ES289">
        <v>884.09</v>
      </c>
      <c r="ET289">
        <v>0</v>
      </c>
      <c r="EU289">
        <v>0</v>
      </c>
      <c r="EV289">
        <v>0</v>
      </c>
      <c r="EW289">
        <v>0</v>
      </c>
      <c r="EX289">
        <v>0</v>
      </c>
      <c r="EZ289">
        <v>0</v>
      </c>
      <c r="FQ289">
        <v>0</v>
      </c>
      <c r="FR289">
        <f t="shared" si="293"/>
        <v>0</v>
      </c>
      <c r="FS289">
        <v>0</v>
      </c>
      <c r="FV289" t="s">
        <v>23</v>
      </c>
      <c r="FW289" t="s">
        <v>24</v>
      </c>
      <c r="FX289">
        <v>80</v>
      </c>
      <c r="FY289">
        <v>60</v>
      </c>
      <c r="GA289" t="s">
        <v>3</v>
      </c>
      <c r="GG289">
        <v>2</v>
      </c>
      <c r="GH289">
        <v>1</v>
      </c>
      <c r="GI289">
        <v>-2</v>
      </c>
      <c r="GJ289">
        <v>0</v>
      </c>
      <c r="GK289">
        <f>ROUND(R289*(R12)/100,2)</f>
        <v>0</v>
      </c>
      <c r="GL289">
        <f t="shared" si="294"/>
        <v>0</v>
      </c>
      <c r="GM289">
        <f t="shared" si="295"/>
        <v>10609.08</v>
      </c>
      <c r="GN289">
        <f t="shared" si="296"/>
        <v>0</v>
      </c>
      <c r="GO289">
        <f t="shared" si="297"/>
        <v>10609.08</v>
      </c>
      <c r="GP289">
        <f t="shared" si="298"/>
        <v>0</v>
      </c>
      <c r="GR289">
        <v>0</v>
      </c>
    </row>
    <row r="290" spans="1:200">
      <c r="A290">
        <v>17</v>
      </c>
      <c r="B290">
        <v>1</v>
      </c>
      <c r="C290">
        <f>ROW(SmtRes!A652)</f>
        <v>652</v>
      </c>
      <c r="D290">
        <f>ROW(EtalonRes!A604)</f>
        <v>604</v>
      </c>
      <c r="E290" t="s">
        <v>545</v>
      </c>
      <c r="F290" t="s">
        <v>265</v>
      </c>
      <c r="G290" t="s">
        <v>266</v>
      </c>
      <c r="H290" t="s">
        <v>267</v>
      </c>
      <c r="I290">
        <v>11</v>
      </c>
      <c r="J290">
        <v>0</v>
      </c>
      <c r="O290">
        <f t="shared" si="264"/>
        <v>2704.46</v>
      </c>
      <c r="P290">
        <f t="shared" si="265"/>
        <v>2291.41</v>
      </c>
      <c r="Q290">
        <f t="shared" si="266"/>
        <v>145.75</v>
      </c>
      <c r="R290">
        <f t="shared" si="267"/>
        <v>0</v>
      </c>
      <c r="S290">
        <f t="shared" si="268"/>
        <v>267.3</v>
      </c>
      <c r="T290">
        <f t="shared" si="269"/>
        <v>0</v>
      </c>
      <c r="U290">
        <f t="shared" si="270"/>
        <v>26.950000000000003</v>
      </c>
      <c r="V290">
        <f t="shared" si="271"/>
        <v>0</v>
      </c>
      <c r="W290">
        <f t="shared" si="272"/>
        <v>0</v>
      </c>
      <c r="X290">
        <f t="shared" si="273"/>
        <v>291.36</v>
      </c>
      <c r="Y290">
        <f t="shared" si="274"/>
        <v>176.42</v>
      </c>
      <c r="AA290">
        <v>22723180</v>
      </c>
      <c r="AB290">
        <f t="shared" si="275"/>
        <v>245.86</v>
      </c>
      <c r="AC290">
        <f t="shared" si="276"/>
        <v>208.31</v>
      </c>
      <c r="AD290">
        <f t="shared" si="277"/>
        <v>13.25</v>
      </c>
      <c r="AE290">
        <f t="shared" si="278"/>
        <v>0</v>
      </c>
      <c r="AF290">
        <f t="shared" si="279"/>
        <v>24.3</v>
      </c>
      <c r="AG290">
        <f t="shared" si="280"/>
        <v>0</v>
      </c>
      <c r="AH290">
        <f t="shared" si="281"/>
        <v>2.4500000000000002</v>
      </c>
      <c r="AI290">
        <f t="shared" si="282"/>
        <v>0</v>
      </c>
      <c r="AJ290">
        <f t="shared" si="283"/>
        <v>0</v>
      </c>
      <c r="AK290">
        <v>245.86</v>
      </c>
      <c r="AL290">
        <v>208.31</v>
      </c>
      <c r="AM290">
        <v>13.25</v>
      </c>
      <c r="AN290">
        <v>0</v>
      </c>
      <c r="AO290">
        <v>24.3</v>
      </c>
      <c r="AP290">
        <v>0</v>
      </c>
      <c r="AQ290">
        <v>2.4500000000000002</v>
      </c>
      <c r="AR290">
        <v>0</v>
      </c>
      <c r="AS290">
        <v>0</v>
      </c>
      <c r="AT290">
        <v>109</v>
      </c>
      <c r="AU290">
        <v>66</v>
      </c>
      <c r="AV290">
        <v>1</v>
      </c>
      <c r="AW290">
        <v>1</v>
      </c>
      <c r="AZ290">
        <v>1</v>
      </c>
      <c r="BA290">
        <v>1</v>
      </c>
      <c r="BB290">
        <v>1</v>
      </c>
      <c r="BC290">
        <v>1</v>
      </c>
      <c r="BD290" t="s">
        <v>3</v>
      </c>
      <c r="BE290" t="s">
        <v>3</v>
      </c>
      <c r="BF290" t="s">
        <v>3</v>
      </c>
      <c r="BG290" t="s">
        <v>3</v>
      </c>
      <c r="BH290">
        <v>0</v>
      </c>
      <c r="BI290">
        <v>1</v>
      </c>
      <c r="BJ290" t="s">
        <v>268</v>
      </c>
      <c r="BM290">
        <v>16001</v>
      </c>
      <c r="BN290">
        <v>0</v>
      </c>
      <c r="BO290" t="s">
        <v>3</v>
      </c>
      <c r="BP290">
        <v>0</v>
      </c>
      <c r="BQ290">
        <v>2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3</v>
      </c>
      <c r="BZ290">
        <v>128</v>
      </c>
      <c r="CA290">
        <v>83</v>
      </c>
      <c r="CF290">
        <v>0</v>
      </c>
      <c r="CG290">
        <v>0</v>
      </c>
      <c r="CM290">
        <v>0</v>
      </c>
      <c r="CN290" t="s">
        <v>3</v>
      </c>
      <c r="CO290">
        <v>0</v>
      </c>
      <c r="CP290">
        <f t="shared" si="284"/>
        <v>2704.46</v>
      </c>
      <c r="CQ290">
        <f t="shared" si="285"/>
        <v>208.31</v>
      </c>
      <c r="CR290">
        <f t="shared" si="286"/>
        <v>13.25</v>
      </c>
      <c r="CS290">
        <f t="shared" si="287"/>
        <v>0</v>
      </c>
      <c r="CT290">
        <f t="shared" si="288"/>
        <v>24.3</v>
      </c>
      <c r="CU290">
        <f t="shared" si="289"/>
        <v>0</v>
      </c>
      <c r="CV290">
        <f t="shared" si="290"/>
        <v>2.4500000000000002</v>
      </c>
      <c r="CW290">
        <f t="shared" si="291"/>
        <v>0</v>
      </c>
      <c r="CX290">
        <f t="shared" si="292"/>
        <v>0</v>
      </c>
      <c r="CY290">
        <f t="shared" si="299"/>
        <v>291.35700000000003</v>
      </c>
      <c r="CZ290">
        <f t="shared" si="300"/>
        <v>176.41800000000001</v>
      </c>
      <c r="DC290" t="s">
        <v>3</v>
      </c>
      <c r="DD290" t="s">
        <v>3</v>
      </c>
      <c r="DE290" t="s">
        <v>3</v>
      </c>
      <c r="DF290" t="s">
        <v>3</v>
      </c>
      <c r="DG290" t="s">
        <v>3</v>
      </c>
      <c r="DH290" t="s">
        <v>3</v>
      </c>
      <c r="DI290" t="s">
        <v>3</v>
      </c>
      <c r="DJ290" t="s">
        <v>3</v>
      </c>
      <c r="DK290" t="s">
        <v>3</v>
      </c>
      <c r="DL290" t="s">
        <v>3</v>
      </c>
      <c r="DM290" t="s">
        <v>3</v>
      </c>
      <c r="DN290">
        <v>0</v>
      </c>
      <c r="DO290">
        <v>0</v>
      </c>
      <c r="DP290">
        <v>1</v>
      </c>
      <c r="DQ290">
        <v>1</v>
      </c>
      <c r="DU290">
        <v>1013</v>
      </c>
      <c r="DV290" t="s">
        <v>267</v>
      </c>
      <c r="DW290" t="s">
        <v>267</v>
      </c>
      <c r="DX290">
        <v>1</v>
      </c>
      <c r="EE290">
        <v>20678683</v>
      </c>
      <c r="EF290">
        <v>2</v>
      </c>
      <c r="EG290" t="s">
        <v>20</v>
      </c>
      <c r="EH290">
        <v>0</v>
      </c>
      <c r="EI290" t="s">
        <v>3</v>
      </c>
      <c r="EJ290">
        <v>1</v>
      </c>
      <c r="EK290">
        <v>16001</v>
      </c>
      <c r="EL290" t="s">
        <v>128</v>
      </c>
      <c r="EM290" t="s">
        <v>129</v>
      </c>
      <c r="EO290" t="s">
        <v>3</v>
      </c>
      <c r="EQ290">
        <v>0</v>
      </c>
      <c r="ER290">
        <v>245.86</v>
      </c>
      <c r="ES290">
        <v>208.31</v>
      </c>
      <c r="ET290">
        <v>13.25</v>
      </c>
      <c r="EU290">
        <v>0</v>
      </c>
      <c r="EV290">
        <v>24.3</v>
      </c>
      <c r="EW290">
        <v>2.4500000000000002</v>
      </c>
      <c r="EX290">
        <v>0</v>
      </c>
      <c r="EY290">
        <v>0</v>
      </c>
      <c r="EZ290">
        <v>0</v>
      </c>
      <c r="FQ290">
        <v>0</v>
      </c>
      <c r="FR290">
        <f t="shared" si="293"/>
        <v>0</v>
      </c>
      <c r="FS290">
        <v>0</v>
      </c>
      <c r="FV290" t="s">
        <v>23</v>
      </c>
      <c r="FW290" t="s">
        <v>24</v>
      </c>
      <c r="FX290">
        <v>128</v>
      </c>
      <c r="FY290">
        <v>83</v>
      </c>
      <c r="GA290" t="s">
        <v>3</v>
      </c>
      <c r="GG290">
        <v>2</v>
      </c>
      <c r="GH290">
        <v>1</v>
      </c>
      <c r="GI290">
        <v>-2</v>
      </c>
      <c r="GJ290">
        <v>0</v>
      </c>
      <c r="GK290">
        <f>ROUND(R290*(R12)/100,2)</f>
        <v>0</v>
      </c>
      <c r="GL290">
        <f t="shared" si="294"/>
        <v>0</v>
      </c>
      <c r="GM290">
        <f t="shared" si="295"/>
        <v>3172.2400000000002</v>
      </c>
      <c r="GN290">
        <f t="shared" si="296"/>
        <v>3172.24</v>
      </c>
      <c r="GO290">
        <f t="shared" si="297"/>
        <v>0</v>
      </c>
      <c r="GP290">
        <f t="shared" si="298"/>
        <v>0</v>
      </c>
      <c r="GR290">
        <v>0</v>
      </c>
    </row>
    <row r="291" spans="1:200">
      <c r="A291">
        <v>18</v>
      </c>
      <c r="B291">
        <v>1</v>
      </c>
      <c r="C291">
        <v>651</v>
      </c>
      <c r="E291" t="s">
        <v>546</v>
      </c>
      <c r="F291" t="s">
        <v>270</v>
      </c>
      <c r="G291" t="s">
        <v>271</v>
      </c>
      <c r="H291" t="s">
        <v>28</v>
      </c>
      <c r="I291">
        <f>I290*J291</f>
        <v>22</v>
      </c>
      <c r="J291">
        <v>2</v>
      </c>
      <c r="O291">
        <f t="shared" si="264"/>
        <v>13945.14</v>
      </c>
      <c r="P291">
        <f t="shared" si="265"/>
        <v>13945.14</v>
      </c>
      <c r="Q291">
        <f t="shared" si="266"/>
        <v>0</v>
      </c>
      <c r="R291">
        <f t="shared" si="267"/>
        <v>0</v>
      </c>
      <c r="S291">
        <f t="shared" si="268"/>
        <v>0</v>
      </c>
      <c r="T291">
        <f t="shared" si="269"/>
        <v>0</v>
      </c>
      <c r="U291">
        <f t="shared" si="270"/>
        <v>0</v>
      </c>
      <c r="V291">
        <f t="shared" si="271"/>
        <v>0</v>
      </c>
      <c r="W291">
        <f t="shared" si="272"/>
        <v>2.64</v>
      </c>
      <c r="X291">
        <f t="shared" si="273"/>
        <v>0</v>
      </c>
      <c r="Y291">
        <f t="shared" si="274"/>
        <v>0</v>
      </c>
      <c r="AA291">
        <v>22723180</v>
      </c>
      <c r="AB291">
        <f t="shared" si="275"/>
        <v>633.87</v>
      </c>
      <c r="AC291">
        <f t="shared" si="276"/>
        <v>633.87</v>
      </c>
      <c r="AD291">
        <f t="shared" si="277"/>
        <v>0</v>
      </c>
      <c r="AE291">
        <f t="shared" si="278"/>
        <v>0</v>
      </c>
      <c r="AF291">
        <f t="shared" si="279"/>
        <v>0</v>
      </c>
      <c r="AG291">
        <f t="shared" si="280"/>
        <v>0</v>
      </c>
      <c r="AH291">
        <f t="shared" si="281"/>
        <v>0</v>
      </c>
      <c r="AI291">
        <f t="shared" si="282"/>
        <v>0</v>
      </c>
      <c r="AJ291">
        <f t="shared" si="283"/>
        <v>0.12</v>
      </c>
      <c r="AK291">
        <v>633.87</v>
      </c>
      <c r="AL291">
        <v>633.87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0.12</v>
      </c>
      <c r="AT291">
        <v>128</v>
      </c>
      <c r="AU291">
        <v>83</v>
      </c>
      <c r="AV291">
        <v>1</v>
      </c>
      <c r="AW291">
        <v>1</v>
      </c>
      <c r="AZ291">
        <v>1</v>
      </c>
      <c r="BA291">
        <v>1</v>
      </c>
      <c r="BB291">
        <v>1</v>
      </c>
      <c r="BC291">
        <v>1</v>
      </c>
      <c r="BD291" t="s">
        <v>3</v>
      </c>
      <c r="BE291" t="s">
        <v>3</v>
      </c>
      <c r="BF291" t="s">
        <v>3</v>
      </c>
      <c r="BG291" t="s">
        <v>3</v>
      </c>
      <c r="BH291">
        <v>3</v>
      </c>
      <c r="BI291">
        <v>2</v>
      </c>
      <c r="BJ291" t="s">
        <v>272</v>
      </c>
      <c r="BM291">
        <v>500002</v>
      </c>
      <c r="BN291">
        <v>0</v>
      </c>
      <c r="BO291" t="s">
        <v>3</v>
      </c>
      <c r="BP291">
        <v>0</v>
      </c>
      <c r="BQ291">
        <v>12</v>
      </c>
      <c r="BS291">
        <v>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3</v>
      </c>
      <c r="BZ291">
        <v>128</v>
      </c>
      <c r="CA291">
        <v>83</v>
      </c>
      <c r="CF291">
        <v>0</v>
      </c>
      <c r="CG291">
        <v>0</v>
      </c>
      <c r="CM291">
        <v>0</v>
      </c>
      <c r="CN291" t="s">
        <v>3</v>
      </c>
      <c r="CO291">
        <v>0</v>
      </c>
      <c r="CP291">
        <f t="shared" si="284"/>
        <v>13945.14</v>
      </c>
      <c r="CQ291">
        <f t="shared" si="285"/>
        <v>633.87</v>
      </c>
      <c r="CR291">
        <f t="shared" si="286"/>
        <v>0</v>
      </c>
      <c r="CS291">
        <f t="shared" si="287"/>
        <v>0</v>
      </c>
      <c r="CT291">
        <f t="shared" si="288"/>
        <v>0</v>
      </c>
      <c r="CU291">
        <f t="shared" si="289"/>
        <v>0</v>
      </c>
      <c r="CV291">
        <f t="shared" si="290"/>
        <v>0</v>
      </c>
      <c r="CW291">
        <f t="shared" si="291"/>
        <v>0</v>
      </c>
      <c r="CX291">
        <f t="shared" si="292"/>
        <v>0.12</v>
      </c>
      <c r="CY291">
        <f t="shared" si="299"/>
        <v>0</v>
      </c>
      <c r="CZ291">
        <f t="shared" si="300"/>
        <v>0</v>
      </c>
      <c r="DC291" t="s">
        <v>3</v>
      </c>
      <c r="DD291" t="s">
        <v>3</v>
      </c>
      <c r="DE291" t="s">
        <v>3</v>
      </c>
      <c r="DF291" t="s">
        <v>3</v>
      </c>
      <c r="DG291" t="s">
        <v>3</v>
      </c>
      <c r="DH291" t="s">
        <v>3</v>
      </c>
      <c r="DI291" t="s">
        <v>3</v>
      </c>
      <c r="DJ291" t="s">
        <v>3</v>
      </c>
      <c r="DK291" t="s">
        <v>3</v>
      </c>
      <c r="DL291" t="s">
        <v>3</v>
      </c>
      <c r="DM291" t="s">
        <v>3</v>
      </c>
      <c r="DN291">
        <v>0</v>
      </c>
      <c r="DO291">
        <v>0</v>
      </c>
      <c r="DP291">
        <v>1</v>
      </c>
      <c r="DQ291">
        <v>1</v>
      </c>
      <c r="DU291">
        <v>1010</v>
      </c>
      <c r="DV291" t="s">
        <v>28</v>
      </c>
      <c r="DW291" t="s">
        <v>28</v>
      </c>
      <c r="DX291">
        <v>1</v>
      </c>
      <c r="EE291">
        <v>20678590</v>
      </c>
      <c r="EF291">
        <v>12</v>
      </c>
      <c r="EG291" t="s">
        <v>273</v>
      </c>
      <c r="EH291">
        <v>0</v>
      </c>
      <c r="EI291" t="s">
        <v>3</v>
      </c>
      <c r="EJ291">
        <v>2</v>
      </c>
      <c r="EK291">
        <v>500002</v>
      </c>
      <c r="EL291" t="s">
        <v>274</v>
      </c>
      <c r="EM291" t="s">
        <v>275</v>
      </c>
      <c r="EO291" t="s">
        <v>3</v>
      </c>
      <c r="EQ291">
        <v>0</v>
      </c>
      <c r="ER291">
        <v>633.87</v>
      </c>
      <c r="ES291">
        <v>633.87</v>
      </c>
      <c r="ET291">
        <v>0</v>
      </c>
      <c r="EU291">
        <v>0</v>
      </c>
      <c r="EV291">
        <v>0</v>
      </c>
      <c r="EW291">
        <v>0</v>
      </c>
      <c r="EX291">
        <v>0</v>
      </c>
      <c r="EZ291">
        <v>0</v>
      </c>
      <c r="FQ291">
        <v>0</v>
      </c>
      <c r="FR291">
        <f t="shared" si="293"/>
        <v>0</v>
      </c>
      <c r="FS291">
        <v>0</v>
      </c>
      <c r="FX291">
        <v>128</v>
      </c>
      <c r="FY291">
        <v>83</v>
      </c>
      <c r="GA291" t="s">
        <v>3</v>
      </c>
      <c r="GG291">
        <v>2</v>
      </c>
      <c r="GH291">
        <v>1</v>
      </c>
      <c r="GI291">
        <v>-2</v>
      </c>
      <c r="GJ291">
        <v>0</v>
      </c>
      <c r="GK291">
        <f>ROUND(R291*(R12)/100,2)</f>
        <v>0</v>
      </c>
      <c r="GL291">
        <f t="shared" si="294"/>
        <v>0</v>
      </c>
      <c r="GM291">
        <f t="shared" si="295"/>
        <v>13945.14</v>
      </c>
      <c r="GN291">
        <f t="shared" si="296"/>
        <v>0</v>
      </c>
      <c r="GO291">
        <f t="shared" si="297"/>
        <v>13945.14</v>
      </c>
      <c r="GP291">
        <f t="shared" si="298"/>
        <v>0</v>
      </c>
      <c r="GR291">
        <v>0</v>
      </c>
    </row>
    <row r="292" spans="1:200">
      <c r="A292">
        <v>17</v>
      </c>
      <c r="B292">
        <v>1</v>
      </c>
      <c r="C292">
        <f>ROW(SmtRes!A666)</f>
        <v>666</v>
      </c>
      <c r="D292">
        <f>ROW(EtalonRes!A615)</f>
        <v>615</v>
      </c>
      <c r="E292" t="s">
        <v>547</v>
      </c>
      <c r="F292" t="s">
        <v>277</v>
      </c>
      <c r="G292" t="s">
        <v>278</v>
      </c>
      <c r="H292" t="s">
        <v>200</v>
      </c>
      <c r="I292">
        <v>8</v>
      </c>
      <c r="J292">
        <v>0</v>
      </c>
      <c r="O292">
        <f t="shared" si="264"/>
        <v>2530.8000000000002</v>
      </c>
      <c r="P292">
        <f t="shared" si="265"/>
        <v>1920.88</v>
      </c>
      <c r="Q292">
        <f t="shared" si="266"/>
        <v>122.32</v>
      </c>
      <c r="R292">
        <f t="shared" si="267"/>
        <v>4.32</v>
      </c>
      <c r="S292">
        <f t="shared" si="268"/>
        <v>487.6</v>
      </c>
      <c r="T292">
        <f t="shared" si="269"/>
        <v>0</v>
      </c>
      <c r="U292">
        <f t="shared" si="270"/>
        <v>53.76</v>
      </c>
      <c r="V292">
        <f t="shared" si="271"/>
        <v>0.32</v>
      </c>
      <c r="W292">
        <f t="shared" si="272"/>
        <v>0</v>
      </c>
      <c r="X292">
        <f t="shared" si="273"/>
        <v>536.19000000000005</v>
      </c>
      <c r="Y292">
        <f t="shared" si="274"/>
        <v>324.67</v>
      </c>
      <c r="AA292">
        <v>22723180</v>
      </c>
      <c r="AB292">
        <f t="shared" si="275"/>
        <v>316.35000000000002</v>
      </c>
      <c r="AC292">
        <f t="shared" si="276"/>
        <v>240.11</v>
      </c>
      <c r="AD292">
        <f t="shared" si="277"/>
        <v>15.29</v>
      </c>
      <c r="AE292">
        <f t="shared" si="278"/>
        <v>0.54</v>
      </c>
      <c r="AF292">
        <f t="shared" si="279"/>
        <v>60.95</v>
      </c>
      <c r="AG292">
        <f t="shared" si="280"/>
        <v>0</v>
      </c>
      <c r="AH292">
        <f t="shared" si="281"/>
        <v>6.72</v>
      </c>
      <c r="AI292">
        <f t="shared" si="282"/>
        <v>0.04</v>
      </c>
      <c r="AJ292">
        <f t="shared" si="283"/>
        <v>0</v>
      </c>
      <c r="AK292">
        <v>316.35000000000002</v>
      </c>
      <c r="AL292">
        <v>240.11</v>
      </c>
      <c r="AM292">
        <v>15.29</v>
      </c>
      <c r="AN292">
        <v>0.54</v>
      </c>
      <c r="AO292">
        <v>60.95</v>
      </c>
      <c r="AP292">
        <v>0</v>
      </c>
      <c r="AQ292">
        <v>6.72</v>
      </c>
      <c r="AR292">
        <v>0.04</v>
      </c>
      <c r="AS292">
        <v>0</v>
      </c>
      <c r="AT292">
        <v>109</v>
      </c>
      <c r="AU292">
        <v>66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1</v>
      </c>
      <c r="BD292" t="s">
        <v>3</v>
      </c>
      <c r="BE292" t="s">
        <v>3</v>
      </c>
      <c r="BF292" t="s">
        <v>3</v>
      </c>
      <c r="BG292" t="s">
        <v>3</v>
      </c>
      <c r="BH292">
        <v>0</v>
      </c>
      <c r="BI292">
        <v>1</v>
      </c>
      <c r="BJ292" t="s">
        <v>279</v>
      </c>
      <c r="BM292">
        <v>16001</v>
      </c>
      <c r="BN292">
        <v>0</v>
      </c>
      <c r="BO292" t="s">
        <v>3</v>
      </c>
      <c r="BP292">
        <v>0</v>
      </c>
      <c r="BQ292">
        <v>2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128</v>
      </c>
      <c r="CA292">
        <v>83</v>
      </c>
      <c r="CF292">
        <v>0</v>
      </c>
      <c r="CG292">
        <v>0</v>
      </c>
      <c r="CM292">
        <v>0</v>
      </c>
      <c r="CN292" t="s">
        <v>3</v>
      </c>
      <c r="CO292">
        <v>0</v>
      </c>
      <c r="CP292">
        <f t="shared" si="284"/>
        <v>2530.8000000000002</v>
      </c>
      <c r="CQ292">
        <f t="shared" si="285"/>
        <v>240.11</v>
      </c>
      <c r="CR292">
        <f t="shared" si="286"/>
        <v>15.29</v>
      </c>
      <c r="CS292">
        <f t="shared" si="287"/>
        <v>0.54</v>
      </c>
      <c r="CT292">
        <f t="shared" si="288"/>
        <v>60.95</v>
      </c>
      <c r="CU292">
        <f t="shared" si="289"/>
        <v>0</v>
      </c>
      <c r="CV292">
        <f t="shared" si="290"/>
        <v>6.72</v>
      </c>
      <c r="CW292">
        <f t="shared" si="291"/>
        <v>0.04</v>
      </c>
      <c r="CX292">
        <f t="shared" si="292"/>
        <v>0</v>
      </c>
      <c r="CY292">
        <f t="shared" si="299"/>
        <v>536.19280000000003</v>
      </c>
      <c r="CZ292">
        <f t="shared" si="300"/>
        <v>324.66720000000004</v>
      </c>
      <c r="DC292" t="s">
        <v>3</v>
      </c>
      <c r="DD292" t="s">
        <v>3</v>
      </c>
      <c r="DE292" t="s">
        <v>3</v>
      </c>
      <c r="DF292" t="s">
        <v>3</v>
      </c>
      <c r="DG292" t="s">
        <v>3</v>
      </c>
      <c r="DH292" t="s">
        <v>3</v>
      </c>
      <c r="DI292" t="s">
        <v>3</v>
      </c>
      <c r="DJ292" t="s">
        <v>3</v>
      </c>
      <c r="DK292" t="s">
        <v>3</v>
      </c>
      <c r="DL292" t="s">
        <v>3</v>
      </c>
      <c r="DM292" t="s">
        <v>3</v>
      </c>
      <c r="DN292">
        <v>0</v>
      </c>
      <c r="DO292">
        <v>0</v>
      </c>
      <c r="DP292">
        <v>1</v>
      </c>
      <c r="DQ292">
        <v>1</v>
      </c>
      <c r="DU292">
        <v>1013</v>
      </c>
      <c r="DV292" t="s">
        <v>200</v>
      </c>
      <c r="DW292" t="s">
        <v>200</v>
      </c>
      <c r="DX292">
        <v>1</v>
      </c>
      <c r="EE292">
        <v>20678683</v>
      </c>
      <c r="EF292">
        <v>2</v>
      </c>
      <c r="EG292" t="s">
        <v>20</v>
      </c>
      <c r="EH292">
        <v>0</v>
      </c>
      <c r="EI292" t="s">
        <v>3</v>
      </c>
      <c r="EJ292">
        <v>1</v>
      </c>
      <c r="EK292">
        <v>16001</v>
      </c>
      <c r="EL292" t="s">
        <v>128</v>
      </c>
      <c r="EM292" t="s">
        <v>129</v>
      </c>
      <c r="EO292" t="s">
        <v>3</v>
      </c>
      <c r="EQ292">
        <v>0</v>
      </c>
      <c r="ER292">
        <v>316.35000000000002</v>
      </c>
      <c r="ES292">
        <v>240.11</v>
      </c>
      <c r="ET292">
        <v>15.29</v>
      </c>
      <c r="EU292">
        <v>0.54</v>
      </c>
      <c r="EV292">
        <v>60.95</v>
      </c>
      <c r="EW292">
        <v>6.72</v>
      </c>
      <c r="EX292">
        <v>0.04</v>
      </c>
      <c r="EY292">
        <v>0</v>
      </c>
      <c r="EZ292">
        <v>0</v>
      </c>
      <c r="FQ292">
        <v>0</v>
      </c>
      <c r="FR292">
        <f t="shared" si="293"/>
        <v>0</v>
      </c>
      <c r="FS292">
        <v>0</v>
      </c>
      <c r="FV292" t="s">
        <v>23</v>
      </c>
      <c r="FW292" t="s">
        <v>24</v>
      </c>
      <c r="FX292">
        <v>128</v>
      </c>
      <c r="FY292">
        <v>83</v>
      </c>
      <c r="GA292" t="s">
        <v>3</v>
      </c>
      <c r="GG292">
        <v>2</v>
      </c>
      <c r="GH292">
        <v>1</v>
      </c>
      <c r="GI292">
        <v>-2</v>
      </c>
      <c r="GJ292">
        <v>0</v>
      </c>
      <c r="GK292">
        <f>ROUND(R292*(R12)/100,2)</f>
        <v>0</v>
      </c>
      <c r="GL292">
        <f t="shared" si="294"/>
        <v>0</v>
      </c>
      <c r="GM292">
        <f t="shared" si="295"/>
        <v>3391.6600000000003</v>
      </c>
      <c r="GN292">
        <f t="shared" si="296"/>
        <v>3391.66</v>
      </c>
      <c r="GO292">
        <f t="shared" si="297"/>
        <v>0</v>
      </c>
      <c r="GP292">
        <f t="shared" si="298"/>
        <v>0</v>
      </c>
      <c r="GR292">
        <v>0</v>
      </c>
    </row>
    <row r="293" spans="1:200">
      <c r="A293">
        <v>18</v>
      </c>
      <c r="B293">
        <v>1</v>
      </c>
      <c r="C293">
        <v>662</v>
      </c>
      <c r="E293" t="s">
        <v>548</v>
      </c>
      <c r="F293" t="s">
        <v>281</v>
      </c>
      <c r="G293" t="s">
        <v>1305</v>
      </c>
      <c r="H293" t="s">
        <v>28</v>
      </c>
      <c r="I293">
        <f>I292*J293</f>
        <v>6</v>
      </c>
      <c r="J293">
        <v>0.75</v>
      </c>
      <c r="O293">
        <f t="shared" si="264"/>
        <v>6583.8</v>
      </c>
      <c r="P293">
        <f t="shared" si="265"/>
        <v>6583.8</v>
      </c>
      <c r="Q293">
        <f t="shared" si="266"/>
        <v>0</v>
      </c>
      <c r="R293">
        <f t="shared" si="267"/>
        <v>0</v>
      </c>
      <c r="S293">
        <f t="shared" si="268"/>
        <v>0</v>
      </c>
      <c r="T293">
        <f t="shared" si="269"/>
        <v>0</v>
      </c>
      <c r="U293">
        <f t="shared" si="270"/>
        <v>0</v>
      </c>
      <c r="V293">
        <f t="shared" si="271"/>
        <v>0</v>
      </c>
      <c r="W293">
        <f t="shared" si="272"/>
        <v>22.5</v>
      </c>
      <c r="X293">
        <f t="shared" si="273"/>
        <v>0</v>
      </c>
      <c r="Y293">
        <f t="shared" si="274"/>
        <v>0</v>
      </c>
      <c r="AA293">
        <v>22723180</v>
      </c>
      <c r="AB293">
        <f t="shared" si="275"/>
        <v>1097.3</v>
      </c>
      <c r="AC293">
        <f t="shared" si="276"/>
        <v>1097.3</v>
      </c>
      <c r="AD293">
        <f t="shared" si="277"/>
        <v>0</v>
      </c>
      <c r="AE293">
        <f t="shared" si="278"/>
        <v>0</v>
      </c>
      <c r="AF293">
        <f t="shared" si="279"/>
        <v>0</v>
      </c>
      <c r="AG293">
        <f t="shared" si="280"/>
        <v>0</v>
      </c>
      <c r="AH293">
        <f t="shared" si="281"/>
        <v>0</v>
      </c>
      <c r="AI293">
        <f t="shared" si="282"/>
        <v>0</v>
      </c>
      <c r="AJ293">
        <f t="shared" si="283"/>
        <v>3.75</v>
      </c>
      <c r="AK293">
        <v>1097.3</v>
      </c>
      <c r="AL293">
        <v>1097.3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3.75</v>
      </c>
      <c r="AT293">
        <v>109</v>
      </c>
      <c r="AU293">
        <v>66</v>
      </c>
      <c r="AV293">
        <v>1</v>
      </c>
      <c r="AW293">
        <v>1</v>
      </c>
      <c r="AZ293">
        <v>1</v>
      </c>
      <c r="BA293">
        <v>1</v>
      </c>
      <c r="BB293">
        <v>1</v>
      </c>
      <c r="BC293">
        <v>1</v>
      </c>
      <c r="BD293" t="s">
        <v>3</v>
      </c>
      <c r="BE293" t="s">
        <v>3</v>
      </c>
      <c r="BF293" t="s">
        <v>3</v>
      </c>
      <c r="BG293" t="s">
        <v>3</v>
      </c>
      <c r="BH293">
        <v>3</v>
      </c>
      <c r="BI293">
        <v>1</v>
      </c>
      <c r="BJ293" t="s">
        <v>283</v>
      </c>
      <c r="BM293">
        <v>16001</v>
      </c>
      <c r="BN293">
        <v>0</v>
      </c>
      <c r="BO293" t="s">
        <v>3</v>
      </c>
      <c r="BP293">
        <v>0</v>
      </c>
      <c r="BQ293">
        <v>2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3</v>
      </c>
      <c r="BZ293">
        <v>128</v>
      </c>
      <c r="CA293">
        <v>83</v>
      </c>
      <c r="CF293">
        <v>0</v>
      </c>
      <c r="CG293">
        <v>0</v>
      </c>
      <c r="CM293">
        <v>0</v>
      </c>
      <c r="CN293" t="s">
        <v>3</v>
      </c>
      <c r="CO293">
        <v>0</v>
      </c>
      <c r="CP293">
        <f t="shared" si="284"/>
        <v>6583.8</v>
      </c>
      <c r="CQ293">
        <f t="shared" si="285"/>
        <v>1097.3</v>
      </c>
      <c r="CR293">
        <f t="shared" si="286"/>
        <v>0</v>
      </c>
      <c r="CS293">
        <f t="shared" si="287"/>
        <v>0</v>
      </c>
      <c r="CT293">
        <f t="shared" si="288"/>
        <v>0</v>
      </c>
      <c r="CU293">
        <f t="shared" si="289"/>
        <v>0</v>
      </c>
      <c r="CV293">
        <f t="shared" si="290"/>
        <v>0</v>
      </c>
      <c r="CW293">
        <f t="shared" si="291"/>
        <v>0</v>
      </c>
      <c r="CX293">
        <f t="shared" si="292"/>
        <v>3.75</v>
      </c>
      <c r="CY293">
        <f t="shared" si="299"/>
        <v>0</v>
      </c>
      <c r="CZ293">
        <f t="shared" si="300"/>
        <v>0</v>
      </c>
      <c r="DC293" t="s">
        <v>3</v>
      </c>
      <c r="DD293" t="s">
        <v>3</v>
      </c>
      <c r="DE293" t="s">
        <v>3</v>
      </c>
      <c r="DF293" t="s">
        <v>3</v>
      </c>
      <c r="DG293" t="s">
        <v>3</v>
      </c>
      <c r="DH293" t="s">
        <v>3</v>
      </c>
      <c r="DI293" t="s">
        <v>3</v>
      </c>
      <c r="DJ293" t="s">
        <v>3</v>
      </c>
      <c r="DK293" t="s">
        <v>3</v>
      </c>
      <c r="DL293" t="s">
        <v>3</v>
      </c>
      <c r="DM293" t="s">
        <v>3</v>
      </c>
      <c r="DN293">
        <v>0</v>
      </c>
      <c r="DO293">
        <v>0</v>
      </c>
      <c r="DP293">
        <v>1</v>
      </c>
      <c r="DQ293">
        <v>1</v>
      </c>
      <c r="DU293">
        <v>1010</v>
      </c>
      <c r="DV293" t="s">
        <v>28</v>
      </c>
      <c r="DW293" t="s">
        <v>28</v>
      </c>
      <c r="DX293">
        <v>1</v>
      </c>
      <c r="EE293">
        <v>20678683</v>
      </c>
      <c r="EF293">
        <v>2</v>
      </c>
      <c r="EG293" t="s">
        <v>20</v>
      </c>
      <c r="EH293">
        <v>0</v>
      </c>
      <c r="EI293" t="s">
        <v>3</v>
      </c>
      <c r="EJ293">
        <v>1</v>
      </c>
      <c r="EK293">
        <v>16001</v>
      </c>
      <c r="EL293" t="s">
        <v>128</v>
      </c>
      <c r="EM293" t="s">
        <v>129</v>
      </c>
      <c r="EO293" t="s">
        <v>3</v>
      </c>
      <c r="EQ293">
        <v>0</v>
      </c>
      <c r="ER293">
        <v>1097.3</v>
      </c>
      <c r="ES293">
        <v>1097.3</v>
      </c>
      <c r="ET293">
        <v>0</v>
      </c>
      <c r="EU293">
        <v>0</v>
      </c>
      <c r="EV293">
        <v>0</v>
      </c>
      <c r="EW293">
        <v>0</v>
      </c>
      <c r="EX293">
        <v>0</v>
      </c>
      <c r="EZ293">
        <v>0</v>
      </c>
      <c r="FQ293">
        <v>0</v>
      </c>
      <c r="FR293">
        <f t="shared" si="293"/>
        <v>0</v>
      </c>
      <c r="FS293">
        <v>0</v>
      </c>
      <c r="FV293" t="s">
        <v>23</v>
      </c>
      <c r="FW293" t="s">
        <v>24</v>
      </c>
      <c r="FX293">
        <v>128</v>
      </c>
      <c r="FY293">
        <v>83</v>
      </c>
      <c r="GA293" t="s">
        <v>3</v>
      </c>
      <c r="GG293">
        <v>2</v>
      </c>
      <c r="GH293">
        <v>1</v>
      </c>
      <c r="GI293">
        <v>-2</v>
      </c>
      <c r="GJ293">
        <v>0</v>
      </c>
      <c r="GK293">
        <f>ROUND(R293*(R12)/100,2)</f>
        <v>0</v>
      </c>
      <c r="GL293">
        <f t="shared" si="294"/>
        <v>0</v>
      </c>
      <c r="GM293">
        <f t="shared" si="295"/>
        <v>6583.8</v>
      </c>
      <c r="GN293">
        <f t="shared" si="296"/>
        <v>6583.8</v>
      </c>
      <c r="GO293">
        <f t="shared" si="297"/>
        <v>0</v>
      </c>
      <c r="GP293">
        <f t="shared" si="298"/>
        <v>0</v>
      </c>
      <c r="GR293">
        <v>0</v>
      </c>
    </row>
    <row r="294" spans="1:200">
      <c r="A294">
        <v>18</v>
      </c>
      <c r="B294">
        <v>1</v>
      </c>
      <c r="C294">
        <v>664</v>
      </c>
      <c r="E294" t="s">
        <v>549</v>
      </c>
      <c r="F294" t="s">
        <v>285</v>
      </c>
      <c r="G294" t="s">
        <v>286</v>
      </c>
      <c r="H294" t="s">
        <v>28</v>
      </c>
      <c r="I294">
        <f>I292*J294</f>
        <v>1</v>
      </c>
      <c r="J294">
        <v>0.125</v>
      </c>
      <c r="O294">
        <f t="shared" si="264"/>
        <v>1229.26</v>
      </c>
      <c r="P294">
        <f t="shared" si="265"/>
        <v>1229.26</v>
      </c>
      <c r="Q294">
        <f t="shared" si="266"/>
        <v>0</v>
      </c>
      <c r="R294">
        <f t="shared" si="267"/>
        <v>0</v>
      </c>
      <c r="S294">
        <f t="shared" si="268"/>
        <v>0</v>
      </c>
      <c r="T294">
        <f t="shared" si="269"/>
        <v>0</v>
      </c>
      <c r="U294">
        <f t="shared" si="270"/>
        <v>0</v>
      </c>
      <c r="V294">
        <f t="shared" si="271"/>
        <v>0</v>
      </c>
      <c r="W294">
        <f t="shared" si="272"/>
        <v>0.48</v>
      </c>
      <c r="X294">
        <f t="shared" si="273"/>
        <v>0</v>
      </c>
      <c r="Y294">
        <f t="shared" si="274"/>
        <v>0</v>
      </c>
      <c r="AA294">
        <v>22723180</v>
      </c>
      <c r="AB294">
        <f t="shared" si="275"/>
        <v>1229.26</v>
      </c>
      <c r="AC294">
        <f t="shared" si="276"/>
        <v>1229.26</v>
      </c>
      <c r="AD294">
        <f t="shared" si="277"/>
        <v>0</v>
      </c>
      <c r="AE294">
        <f t="shared" si="278"/>
        <v>0</v>
      </c>
      <c r="AF294">
        <f t="shared" si="279"/>
        <v>0</v>
      </c>
      <c r="AG294">
        <f t="shared" si="280"/>
        <v>0</v>
      </c>
      <c r="AH294">
        <f t="shared" si="281"/>
        <v>0</v>
      </c>
      <c r="AI294">
        <f t="shared" si="282"/>
        <v>0</v>
      </c>
      <c r="AJ294">
        <f t="shared" si="283"/>
        <v>0.48</v>
      </c>
      <c r="AK294">
        <v>1229.26</v>
      </c>
      <c r="AL294">
        <v>1229.26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0.48</v>
      </c>
      <c r="AT294">
        <v>109</v>
      </c>
      <c r="AU294">
        <v>66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1</v>
      </c>
      <c r="BD294" t="s">
        <v>3</v>
      </c>
      <c r="BE294" t="s">
        <v>3</v>
      </c>
      <c r="BF294" t="s">
        <v>3</v>
      </c>
      <c r="BG294" t="s">
        <v>3</v>
      </c>
      <c r="BH294">
        <v>3</v>
      </c>
      <c r="BI294">
        <v>1</v>
      </c>
      <c r="BJ294" t="s">
        <v>287</v>
      </c>
      <c r="BM294">
        <v>16001</v>
      </c>
      <c r="BN294">
        <v>0</v>
      </c>
      <c r="BO294" t="s">
        <v>3</v>
      </c>
      <c r="BP294">
        <v>0</v>
      </c>
      <c r="BQ294">
        <v>2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128</v>
      </c>
      <c r="CA294">
        <v>83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 t="shared" si="284"/>
        <v>1229.26</v>
      </c>
      <c r="CQ294">
        <f t="shared" si="285"/>
        <v>1229.26</v>
      </c>
      <c r="CR294">
        <f t="shared" si="286"/>
        <v>0</v>
      </c>
      <c r="CS294">
        <f t="shared" si="287"/>
        <v>0</v>
      </c>
      <c r="CT294">
        <f t="shared" si="288"/>
        <v>0</v>
      </c>
      <c r="CU294">
        <f t="shared" si="289"/>
        <v>0</v>
      </c>
      <c r="CV294">
        <f t="shared" si="290"/>
        <v>0</v>
      </c>
      <c r="CW294">
        <f t="shared" si="291"/>
        <v>0</v>
      </c>
      <c r="CX294">
        <f t="shared" si="292"/>
        <v>0.48</v>
      </c>
      <c r="CY294">
        <f t="shared" si="299"/>
        <v>0</v>
      </c>
      <c r="CZ294">
        <f t="shared" si="300"/>
        <v>0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0</v>
      </c>
      <c r="DO294">
        <v>0</v>
      </c>
      <c r="DP294">
        <v>1</v>
      </c>
      <c r="DQ294">
        <v>1</v>
      </c>
      <c r="DU294">
        <v>1010</v>
      </c>
      <c r="DV294" t="s">
        <v>28</v>
      </c>
      <c r="DW294" t="s">
        <v>28</v>
      </c>
      <c r="DX294">
        <v>1</v>
      </c>
      <c r="EE294">
        <v>20678683</v>
      </c>
      <c r="EF294">
        <v>2</v>
      </c>
      <c r="EG294" t="s">
        <v>20</v>
      </c>
      <c r="EH294">
        <v>0</v>
      </c>
      <c r="EI294" t="s">
        <v>3</v>
      </c>
      <c r="EJ294">
        <v>1</v>
      </c>
      <c r="EK294">
        <v>16001</v>
      </c>
      <c r="EL294" t="s">
        <v>128</v>
      </c>
      <c r="EM294" t="s">
        <v>129</v>
      </c>
      <c r="EO294" t="s">
        <v>3</v>
      </c>
      <c r="EQ294">
        <v>0</v>
      </c>
      <c r="ER294">
        <v>1229.26</v>
      </c>
      <c r="ES294">
        <v>1229.26</v>
      </c>
      <c r="ET294">
        <v>0</v>
      </c>
      <c r="EU294">
        <v>0</v>
      </c>
      <c r="EV294">
        <v>0</v>
      </c>
      <c r="EW294">
        <v>0</v>
      </c>
      <c r="EX294">
        <v>0</v>
      </c>
      <c r="EZ294">
        <v>0</v>
      </c>
      <c r="FQ294">
        <v>0</v>
      </c>
      <c r="FR294">
        <f t="shared" si="293"/>
        <v>0</v>
      </c>
      <c r="FS294">
        <v>0</v>
      </c>
      <c r="FV294" t="s">
        <v>23</v>
      </c>
      <c r="FW294" t="s">
        <v>24</v>
      </c>
      <c r="FX294">
        <v>128</v>
      </c>
      <c r="FY294">
        <v>83</v>
      </c>
      <c r="GA294" t="s">
        <v>3</v>
      </c>
      <c r="GG294">
        <v>2</v>
      </c>
      <c r="GH294">
        <v>1</v>
      </c>
      <c r="GI294">
        <v>-2</v>
      </c>
      <c r="GJ294">
        <v>0</v>
      </c>
      <c r="GK294">
        <f>ROUND(R294*(R12)/100,2)</f>
        <v>0</v>
      </c>
      <c r="GL294">
        <f t="shared" si="294"/>
        <v>0</v>
      </c>
      <c r="GM294">
        <f t="shared" si="295"/>
        <v>1229.26</v>
      </c>
      <c r="GN294">
        <f t="shared" si="296"/>
        <v>1229.26</v>
      </c>
      <c r="GO294">
        <f t="shared" si="297"/>
        <v>0</v>
      </c>
      <c r="GP294">
        <f t="shared" si="298"/>
        <v>0</v>
      </c>
      <c r="GR294">
        <v>0</v>
      </c>
    </row>
    <row r="295" spans="1:200">
      <c r="A295">
        <v>18</v>
      </c>
      <c r="B295">
        <v>1</v>
      </c>
      <c r="C295">
        <v>663</v>
      </c>
      <c r="E295" t="s">
        <v>550</v>
      </c>
      <c r="F295" t="s">
        <v>289</v>
      </c>
      <c r="G295" t="s">
        <v>1310</v>
      </c>
      <c r="H295" t="s">
        <v>28</v>
      </c>
      <c r="I295">
        <f>I292*J295</f>
        <v>1</v>
      </c>
      <c r="J295">
        <v>0.125</v>
      </c>
      <c r="O295">
        <f t="shared" si="264"/>
        <v>5142.29</v>
      </c>
      <c r="P295">
        <f t="shared" si="265"/>
        <v>5142.29</v>
      </c>
      <c r="Q295">
        <f t="shared" si="266"/>
        <v>0</v>
      </c>
      <c r="R295">
        <f t="shared" si="267"/>
        <v>0</v>
      </c>
      <c r="S295">
        <f t="shared" si="268"/>
        <v>0</v>
      </c>
      <c r="T295">
        <f t="shared" si="269"/>
        <v>0</v>
      </c>
      <c r="U295">
        <f t="shared" si="270"/>
        <v>0</v>
      </c>
      <c r="V295">
        <f t="shared" si="271"/>
        <v>0</v>
      </c>
      <c r="W295">
        <f t="shared" si="272"/>
        <v>18.079999999999998</v>
      </c>
      <c r="X295">
        <f t="shared" si="273"/>
        <v>0</v>
      </c>
      <c r="Y295">
        <f t="shared" si="274"/>
        <v>0</v>
      </c>
      <c r="AA295">
        <v>22723180</v>
      </c>
      <c r="AB295">
        <f t="shared" si="275"/>
        <v>5142.29</v>
      </c>
      <c r="AC295">
        <f t="shared" si="276"/>
        <v>5142.29</v>
      </c>
      <c r="AD295">
        <f t="shared" si="277"/>
        <v>0</v>
      </c>
      <c r="AE295">
        <f t="shared" si="278"/>
        <v>0</v>
      </c>
      <c r="AF295">
        <f t="shared" si="279"/>
        <v>0</v>
      </c>
      <c r="AG295">
        <f t="shared" si="280"/>
        <v>0</v>
      </c>
      <c r="AH295">
        <f t="shared" si="281"/>
        <v>0</v>
      </c>
      <c r="AI295">
        <f t="shared" si="282"/>
        <v>0</v>
      </c>
      <c r="AJ295">
        <f t="shared" si="283"/>
        <v>18.079999999999998</v>
      </c>
      <c r="AK295">
        <v>5142.29</v>
      </c>
      <c r="AL295">
        <v>5142.29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18.079999999999998</v>
      </c>
      <c r="AT295">
        <v>128</v>
      </c>
      <c r="AU295">
        <v>83</v>
      </c>
      <c r="AV295">
        <v>1</v>
      </c>
      <c r="AW295">
        <v>1</v>
      </c>
      <c r="AZ295">
        <v>1</v>
      </c>
      <c r="BA295">
        <v>1</v>
      </c>
      <c r="BB295">
        <v>1</v>
      </c>
      <c r="BC295">
        <v>1</v>
      </c>
      <c r="BD295" t="s">
        <v>3</v>
      </c>
      <c r="BE295" t="s">
        <v>3</v>
      </c>
      <c r="BF295" t="s">
        <v>3</v>
      </c>
      <c r="BG295" t="s">
        <v>3</v>
      </c>
      <c r="BH295">
        <v>3</v>
      </c>
      <c r="BI295">
        <v>1</v>
      </c>
      <c r="BJ295" t="s">
        <v>291</v>
      </c>
      <c r="BM295">
        <v>500001</v>
      </c>
      <c r="BN295">
        <v>0</v>
      </c>
      <c r="BO295" t="s">
        <v>3</v>
      </c>
      <c r="BP295">
        <v>0</v>
      </c>
      <c r="BQ295">
        <v>8</v>
      </c>
      <c r="BS295">
        <v>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3</v>
      </c>
      <c r="BZ295">
        <v>128</v>
      </c>
      <c r="CA295">
        <v>83</v>
      </c>
      <c r="CF295">
        <v>0</v>
      </c>
      <c r="CG295">
        <v>0</v>
      </c>
      <c r="CM295">
        <v>0</v>
      </c>
      <c r="CN295" t="s">
        <v>3</v>
      </c>
      <c r="CO295">
        <v>0</v>
      </c>
      <c r="CP295">
        <f t="shared" si="284"/>
        <v>5142.29</v>
      </c>
      <c r="CQ295">
        <f t="shared" si="285"/>
        <v>5142.29</v>
      </c>
      <c r="CR295">
        <f t="shared" si="286"/>
        <v>0</v>
      </c>
      <c r="CS295">
        <f t="shared" si="287"/>
        <v>0</v>
      </c>
      <c r="CT295">
        <f t="shared" si="288"/>
        <v>0</v>
      </c>
      <c r="CU295">
        <f t="shared" si="289"/>
        <v>0</v>
      </c>
      <c r="CV295">
        <f t="shared" si="290"/>
        <v>0</v>
      </c>
      <c r="CW295">
        <f t="shared" si="291"/>
        <v>0</v>
      </c>
      <c r="CX295">
        <f t="shared" si="292"/>
        <v>18.079999999999998</v>
      </c>
      <c r="CY295">
        <f t="shared" si="299"/>
        <v>0</v>
      </c>
      <c r="CZ295">
        <f t="shared" si="300"/>
        <v>0</v>
      </c>
      <c r="DC295" t="s">
        <v>3</v>
      </c>
      <c r="DD295" t="s">
        <v>3</v>
      </c>
      <c r="DE295" t="s">
        <v>3</v>
      </c>
      <c r="DF295" t="s">
        <v>3</v>
      </c>
      <c r="DG295" t="s">
        <v>3</v>
      </c>
      <c r="DH295" t="s">
        <v>3</v>
      </c>
      <c r="DI295" t="s">
        <v>3</v>
      </c>
      <c r="DJ295" t="s">
        <v>3</v>
      </c>
      <c r="DK295" t="s">
        <v>3</v>
      </c>
      <c r="DL295" t="s">
        <v>3</v>
      </c>
      <c r="DM295" t="s">
        <v>3</v>
      </c>
      <c r="DN295">
        <v>0</v>
      </c>
      <c r="DO295">
        <v>0</v>
      </c>
      <c r="DP295">
        <v>1</v>
      </c>
      <c r="DQ295">
        <v>1</v>
      </c>
      <c r="DU295">
        <v>1010</v>
      </c>
      <c r="DV295" t="s">
        <v>28</v>
      </c>
      <c r="DW295" t="s">
        <v>28</v>
      </c>
      <c r="DX295">
        <v>1</v>
      </c>
      <c r="EE295">
        <v>20678589</v>
      </c>
      <c r="EF295">
        <v>8</v>
      </c>
      <c r="EG295" t="s">
        <v>44</v>
      </c>
      <c r="EH295">
        <v>0</v>
      </c>
      <c r="EI295" t="s">
        <v>3</v>
      </c>
      <c r="EJ295">
        <v>1</v>
      </c>
      <c r="EK295">
        <v>500001</v>
      </c>
      <c r="EL295" t="s">
        <v>218</v>
      </c>
      <c r="EM295" t="s">
        <v>219</v>
      </c>
      <c r="EO295" t="s">
        <v>3</v>
      </c>
      <c r="EQ295">
        <v>0</v>
      </c>
      <c r="ER295">
        <v>5142.29</v>
      </c>
      <c r="ES295">
        <v>5142.29</v>
      </c>
      <c r="ET295">
        <v>0</v>
      </c>
      <c r="EU295">
        <v>0</v>
      </c>
      <c r="EV295">
        <v>0</v>
      </c>
      <c r="EW295">
        <v>0</v>
      </c>
      <c r="EX295">
        <v>0</v>
      </c>
      <c r="EZ295">
        <v>0</v>
      </c>
      <c r="FQ295">
        <v>0</v>
      </c>
      <c r="FR295">
        <f t="shared" si="293"/>
        <v>0</v>
      </c>
      <c r="FS295">
        <v>0</v>
      </c>
      <c r="FX295">
        <v>128</v>
      </c>
      <c r="FY295">
        <v>83</v>
      </c>
      <c r="GA295" t="s">
        <v>3</v>
      </c>
      <c r="GG295">
        <v>2</v>
      </c>
      <c r="GH295">
        <v>1</v>
      </c>
      <c r="GI295">
        <v>-2</v>
      </c>
      <c r="GJ295">
        <v>0</v>
      </c>
      <c r="GK295">
        <f>ROUND(R295*(R12)/100,2)</f>
        <v>0</v>
      </c>
      <c r="GL295">
        <f t="shared" si="294"/>
        <v>0</v>
      </c>
      <c r="GM295">
        <f t="shared" si="295"/>
        <v>5142.29</v>
      </c>
      <c r="GN295">
        <f t="shared" si="296"/>
        <v>5142.29</v>
      </c>
      <c r="GO295">
        <f t="shared" si="297"/>
        <v>0</v>
      </c>
      <c r="GP295">
        <f t="shared" si="298"/>
        <v>0</v>
      </c>
      <c r="GR295">
        <v>0</v>
      </c>
    </row>
    <row r="296" spans="1:200">
      <c r="A296">
        <v>18</v>
      </c>
      <c r="B296">
        <v>1</v>
      </c>
      <c r="C296">
        <v>661</v>
      </c>
      <c r="E296" t="s">
        <v>551</v>
      </c>
      <c r="F296" t="s">
        <v>293</v>
      </c>
      <c r="G296" t="s">
        <v>294</v>
      </c>
      <c r="H296" t="s">
        <v>28</v>
      </c>
      <c r="I296">
        <f>I292*J296</f>
        <v>4</v>
      </c>
      <c r="J296">
        <v>0.5</v>
      </c>
      <c r="O296">
        <f t="shared" si="264"/>
        <v>4130.8</v>
      </c>
      <c r="P296">
        <f t="shared" si="265"/>
        <v>4130.8</v>
      </c>
      <c r="Q296">
        <f t="shared" si="266"/>
        <v>0</v>
      </c>
      <c r="R296">
        <f t="shared" si="267"/>
        <v>0</v>
      </c>
      <c r="S296">
        <f t="shared" si="268"/>
        <v>0</v>
      </c>
      <c r="T296">
        <f t="shared" si="269"/>
        <v>0</v>
      </c>
      <c r="U296">
        <f t="shared" si="270"/>
        <v>0</v>
      </c>
      <c r="V296">
        <f t="shared" si="271"/>
        <v>0</v>
      </c>
      <c r="W296">
        <f t="shared" si="272"/>
        <v>8.08</v>
      </c>
      <c r="X296">
        <f t="shared" si="273"/>
        <v>0</v>
      </c>
      <c r="Y296">
        <f t="shared" si="274"/>
        <v>0</v>
      </c>
      <c r="AA296">
        <v>22723180</v>
      </c>
      <c r="AB296">
        <f t="shared" si="275"/>
        <v>1032.7</v>
      </c>
      <c r="AC296">
        <f t="shared" si="276"/>
        <v>1032.7</v>
      </c>
      <c r="AD296">
        <f t="shared" si="277"/>
        <v>0</v>
      </c>
      <c r="AE296">
        <f t="shared" si="278"/>
        <v>0</v>
      </c>
      <c r="AF296">
        <f t="shared" si="279"/>
        <v>0</v>
      </c>
      <c r="AG296">
        <f t="shared" si="280"/>
        <v>0</v>
      </c>
      <c r="AH296">
        <f t="shared" si="281"/>
        <v>0</v>
      </c>
      <c r="AI296">
        <f t="shared" si="282"/>
        <v>0</v>
      </c>
      <c r="AJ296">
        <f t="shared" si="283"/>
        <v>2.02</v>
      </c>
      <c r="AK296">
        <v>1032.7</v>
      </c>
      <c r="AL296">
        <v>1032.7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2.02</v>
      </c>
      <c r="AT296">
        <v>109</v>
      </c>
      <c r="AU296">
        <v>66</v>
      </c>
      <c r="AV296">
        <v>1</v>
      </c>
      <c r="AW296">
        <v>1</v>
      </c>
      <c r="AZ296">
        <v>1</v>
      </c>
      <c r="BA296">
        <v>1</v>
      </c>
      <c r="BB296">
        <v>1</v>
      </c>
      <c r="BC296">
        <v>1</v>
      </c>
      <c r="BD296" t="s">
        <v>3</v>
      </c>
      <c r="BE296" t="s">
        <v>3</v>
      </c>
      <c r="BF296" t="s">
        <v>3</v>
      </c>
      <c r="BG296" t="s">
        <v>3</v>
      </c>
      <c r="BH296">
        <v>3</v>
      </c>
      <c r="BI296">
        <v>1</v>
      </c>
      <c r="BJ296" t="s">
        <v>295</v>
      </c>
      <c r="BM296">
        <v>16001</v>
      </c>
      <c r="BN296">
        <v>0</v>
      </c>
      <c r="BO296" t="s">
        <v>3</v>
      </c>
      <c r="BP296">
        <v>0</v>
      </c>
      <c r="BQ296">
        <v>2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3</v>
      </c>
      <c r="BZ296">
        <v>128</v>
      </c>
      <c r="CA296">
        <v>83</v>
      </c>
      <c r="CF296">
        <v>0</v>
      </c>
      <c r="CG296">
        <v>0</v>
      </c>
      <c r="CM296">
        <v>0</v>
      </c>
      <c r="CN296" t="s">
        <v>3</v>
      </c>
      <c r="CO296">
        <v>0</v>
      </c>
      <c r="CP296">
        <f t="shared" si="284"/>
        <v>4130.8</v>
      </c>
      <c r="CQ296">
        <f t="shared" si="285"/>
        <v>1032.7</v>
      </c>
      <c r="CR296">
        <f t="shared" si="286"/>
        <v>0</v>
      </c>
      <c r="CS296">
        <f t="shared" si="287"/>
        <v>0</v>
      </c>
      <c r="CT296">
        <f t="shared" si="288"/>
        <v>0</v>
      </c>
      <c r="CU296">
        <f t="shared" si="289"/>
        <v>0</v>
      </c>
      <c r="CV296">
        <f t="shared" si="290"/>
        <v>0</v>
      </c>
      <c r="CW296">
        <f t="shared" si="291"/>
        <v>0</v>
      </c>
      <c r="CX296">
        <f t="shared" si="292"/>
        <v>2.02</v>
      </c>
      <c r="CY296">
        <f t="shared" si="299"/>
        <v>0</v>
      </c>
      <c r="CZ296">
        <f t="shared" si="300"/>
        <v>0</v>
      </c>
      <c r="DC296" t="s">
        <v>3</v>
      </c>
      <c r="DD296" t="s">
        <v>3</v>
      </c>
      <c r="DE296" t="s">
        <v>3</v>
      </c>
      <c r="DF296" t="s">
        <v>3</v>
      </c>
      <c r="DG296" t="s">
        <v>3</v>
      </c>
      <c r="DH296" t="s">
        <v>3</v>
      </c>
      <c r="DI296" t="s">
        <v>3</v>
      </c>
      <c r="DJ296" t="s">
        <v>3</v>
      </c>
      <c r="DK296" t="s">
        <v>3</v>
      </c>
      <c r="DL296" t="s">
        <v>3</v>
      </c>
      <c r="DM296" t="s">
        <v>3</v>
      </c>
      <c r="DN296">
        <v>0</v>
      </c>
      <c r="DO296">
        <v>0</v>
      </c>
      <c r="DP296">
        <v>1</v>
      </c>
      <c r="DQ296">
        <v>1</v>
      </c>
      <c r="DU296">
        <v>1010</v>
      </c>
      <c r="DV296" t="s">
        <v>28</v>
      </c>
      <c r="DW296" t="s">
        <v>28</v>
      </c>
      <c r="DX296">
        <v>1</v>
      </c>
      <c r="EE296">
        <v>20678683</v>
      </c>
      <c r="EF296">
        <v>2</v>
      </c>
      <c r="EG296" t="s">
        <v>20</v>
      </c>
      <c r="EH296">
        <v>0</v>
      </c>
      <c r="EI296" t="s">
        <v>3</v>
      </c>
      <c r="EJ296">
        <v>1</v>
      </c>
      <c r="EK296">
        <v>16001</v>
      </c>
      <c r="EL296" t="s">
        <v>128</v>
      </c>
      <c r="EM296" t="s">
        <v>129</v>
      </c>
      <c r="EO296" t="s">
        <v>3</v>
      </c>
      <c r="EQ296">
        <v>0</v>
      </c>
      <c r="ER296">
        <v>1032.7</v>
      </c>
      <c r="ES296">
        <v>1032.7</v>
      </c>
      <c r="ET296">
        <v>0</v>
      </c>
      <c r="EU296">
        <v>0</v>
      </c>
      <c r="EV296">
        <v>0</v>
      </c>
      <c r="EW296">
        <v>0</v>
      </c>
      <c r="EX296">
        <v>0</v>
      </c>
      <c r="EZ296">
        <v>0</v>
      </c>
      <c r="FQ296">
        <v>0</v>
      </c>
      <c r="FR296">
        <f t="shared" si="293"/>
        <v>0</v>
      </c>
      <c r="FS296">
        <v>0</v>
      </c>
      <c r="FV296" t="s">
        <v>23</v>
      </c>
      <c r="FW296" t="s">
        <v>24</v>
      </c>
      <c r="FX296">
        <v>128</v>
      </c>
      <c r="FY296">
        <v>83</v>
      </c>
      <c r="GA296" t="s">
        <v>3</v>
      </c>
      <c r="GG296">
        <v>2</v>
      </c>
      <c r="GH296">
        <v>1</v>
      </c>
      <c r="GI296">
        <v>-2</v>
      </c>
      <c r="GJ296">
        <v>0</v>
      </c>
      <c r="GK296">
        <f>ROUND(R296*(R12)/100,2)</f>
        <v>0</v>
      </c>
      <c r="GL296">
        <f t="shared" si="294"/>
        <v>0</v>
      </c>
      <c r="GM296">
        <f t="shared" si="295"/>
        <v>4130.8</v>
      </c>
      <c r="GN296">
        <f t="shared" si="296"/>
        <v>4130.8</v>
      </c>
      <c r="GO296">
        <f t="shared" si="297"/>
        <v>0</v>
      </c>
      <c r="GP296">
        <f t="shared" si="298"/>
        <v>0</v>
      </c>
      <c r="GR296">
        <v>0</v>
      </c>
    </row>
    <row r="297" spans="1:200">
      <c r="A297">
        <v>17</v>
      </c>
      <c r="B297">
        <v>1</v>
      </c>
      <c r="C297">
        <f>ROW(SmtRes!A680)</f>
        <v>680</v>
      </c>
      <c r="D297">
        <f>ROW(EtalonRes!A629)</f>
        <v>629</v>
      </c>
      <c r="E297" t="s">
        <v>552</v>
      </c>
      <c r="F297" t="s">
        <v>297</v>
      </c>
      <c r="G297" t="s">
        <v>298</v>
      </c>
      <c r="H297" t="s">
        <v>299</v>
      </c>
      <c r="I297">
        <v>0.17</v>
      </c>
      <c r="J297">
        <v>0</v>
      </c>
      <c r="O297">
        <f t="shared" si="264"/>
        <v>9510.36</v>
      </c>
      <c r="P297">
        <f t="shared" si="265"/>
        <v>5083.3100000000004</v>
      </c>
      <c r="Q297">
        <f t="shared" si="266"/>
        <v>4343.3999999999996</v>
      </c>
      <c r="R297">
        <f t="shared" si="267"/>
        <v>326.68</v>
      </c>
      <c r="S297">
        <f t="shared" si="268"/>
        <v>83.65</v>
      </c>
      <c r="T297">
        <f t="shared" si="269"/>
        <v>0</v>
      </c>
      <c r="U297">
        <f t="shared" si="270"/>
        <v>8.3147000000000002</v>
      </c>
      <c r="V297">
        <f t="shared" si="271"/>
        <v>23.201599999999999</v>
      </c>
      <c r="W297">
        <f t="shared" si="272"/>
        <v>0</v>
      </c>
      <c r="X297">
        <f t="shared" si="273"/>
        <v>455.47</v>
      </c>
      <c r="Y297">
        <f t="shared" si="274"/>
        <v>291.33</v>
      </c>
      <c r="AA297">
        <v>22723180</v>
      </c>
      <c r="AB297">
        <f t="shared" si="275"/>
        <v>55943.3</v>
      </c>
      <c r="AC297">
        <f t="shared" si="276"/>
        <v>29901.83</v>
      </c>
      <c r="AD297">
        <f t="shared" si="277"/>
        <v>25549.439999999999</v>
      </c>
      <c r="AE297">
        <f t="shared" si="278"/>
        <v>1921.64</v>
      </c>
      <c r="AF297">
        <f t="shared" si="279"/>
        <v>492.03</v>
      </c>
      <c r="AG297">
        <f t="shared" si="280"/>
        <v>0</v>
      </c>
      <c r="AH297">
        <f t="shared" si="281"/>
        <v>48.91</v>
      </c>
      <c r="AI297">
        <f t="shared" si="282"/>
        <v>136.47999999999999</v>
      </c>
      <c r="AJ297">
        <f t="shared" si="283"/>
        <v>0</v>
      </c>
      <c r="AK297">
        <v>55943.3</v>
      </c>
      <c r="AL297">
        <v>29901.83</v>
      </c>
      <c r="AM297">
        <v>25549.439999999999</v>
      </c>
      <c r="AN297">
        <v>1921.64</v>
      </c>
      <c r="AO297">
        <v>492.03</v>
      </c>
      <c r="AP297">
        <v>0</v>
      </c>
      <c r="AQ297">
        <v>48.91</v>
      </c>
      <c r="AR297">
        <v>136.47999999999999</v>
      </c>
      <c r="AS297">
        <v>0</v>
      </c>
      <c r="AT297">
        <v>111</v>
      </c>
      <c r="AU297">
        <v>71</v>
      </c>
      <c r="AV297">
        <v>1</v>
      </c>
      <c r="AW297">
        <v>1</v>
      </c>
      <c r="AZ297">
        <v>1</v>
      </c>
      <c r="BA297">
        <v>1</v>
      </c>
      <c r="BB297">
        <v>1</v>
      </c>
      <c r="BC297">
        <v>1</v>
      </c>
      <c r="BD297" t="s">
        <v>3</v>
      </c>
      <c r="BE297" t="s">
        <v>3</v>
      </c>
      <c r="BF297" t="s">
        <v>3</v>
      </c>
      <c r="BG297" t="s">
        <v>3</v>
      </c>
      <c r="BH297">
        <v>0</v>
      </c>
      <c r="BI297">
        <v>1</v>
      </c>
      <c r="BJ297" t="s">
        <v>300</v>
      </c>
      <c r="BM297">
        <v>22001</v>
      </c>
      <c r="BN297">
        <v>0</v>
      </c>
      <c r="BO297" t="s">
        <v>3</v>
      </c>
      <c r="BP297">
        <v>0</v>
      </c>
      <c r="BQ297">
        <v>2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3</v>
      </c>
      <c r="BZ297">
        <v>130</v>
      </c>
      <c r="CA297">
        <v>89</v>
      </c>
      <c r="CF297">
        <v>0</v>
      </c>
      <c r="CG297">
        <v>0</v>
      </c>
      <c r="CM297">
        <v>0</v>
      </c>
      <c r="CN297" t="s">
        <v>3</v>
      </c>
      <c r="CO297">
        <v>0</v>
      </c>
      <c r="CP297">
        <f t="shared" si="284"/>
        <v>9510.3599999999988</v>
      </c>
      <c r="CQ297">
        <f t="shared" si="285"/>
        <v>29901.83</v>
      </c>
      <c r="CR297">
        <f t="shared" si="286"/>
        <v>25549.439999999999</v>
      </c>
      <c r="CS297">
        <f t="shared" si="287"/>
        <v>1921.64</v>
      </c>
      <c r="CT297">
        <f t="shared" si="288"/>
        <v>492.03</v>
      </c>
      <c r="CU297">
        <f t="shared" si="289"/>
        <v>0</v>
      </c>
      <c r="CV297">
        <f t="shared" si="290"/>
        <v>48.91</v>
      </c>
      <c r="CW297">
        <f t="shared" si="291"/>
        <v>136.47999999999999</v>
      </c>
      <c r="CX297">
        <f t="shared" si="292"/>
        <v>0</v>
      </c>
      <c r="CY297">
        <f t="shared" si="299"/>
        <v>455.46630000000005</v>
      </c>
      <c r="CZ297">
        <f t="shared" si="300"/>
        <v>291.33430000000004</v>
      </c>
      <c r="DC297" t="s">
        <v>3</v>
      </c>
      <c r="DD297" t="s">
        <v>3</v>
      </c>
      <c r="DE297" t="s">
        <v>3</v>
      </c>
      <c r="DF297" t="s">
        <v>3</v>
      </c>
      <c r="DG297" t="s">
        <v>3</v>
      </c>
      <c r="DH297" t="s">
        <v>3</v>
      </c>
      <c r="DI297" t="s">
        <v>3</v>
      </c>
      <c r="DJ297" t="s">
        <v>3</v>
      </c>
      <c r="DK297" t="s">
        <v>3</v>
      </c>
      <c r="DL297" t="s">
        <v>3</v>
      </c>
      <c r="DM297" t="s">
        <v>3</v>
      </c>
      <c r="DN297">
        <v>0</v>
      </c>
      <c r="DO297">
        <v>0</v>
      </c>
      <c r="DP297">
        <v>1</v>
      </c>
      <c r="DQ297">
        <v>1</v>
      </c>
      <c r="DU297">
        <v>1013</v>
      </c>
      <c r="DV297" t="s">
        <v>299</v>
      </c>
      <c r="DW297" t="s">
        <v>299</v>
      </c>
      <c r="DX297">
        <v>1</v>
      </c>
      <c r="EE297">
        <v>20678689</v>
      </c>
      <c r="EF297">
        <v>2</v>
      </c>
      <c r="EG297" t="s">
        <v>20</v>
      </c>
      <c r="EH297">
        <v>0</v>
      </c>
      <c r="EI297" t="s">
        <v>3</v>
      </c>
      <c r="EJ297">
        <v>1</v>
      </c>
      <c r="EK297">
        <v>22001</v>
      </c>
      <c r="EL297" t="s">
        <v>301</v>
      </c>
      <c r="EM297" t="s">
        <v>302</v>
      </c>
      <c r="EO297" t="s">
        <v>3</v>
      </c>
      <c r="EQ297">
        <v>0</v>
      </c>
      <c r="ER297">
        <v>55943.3</v>
      </c>
      <c r="ES297">
        <v>29901.83</v>
      </c>
      <c r="ET297">
        <v>25549.439999999999</v>
      </c>
      <c r="EU297">
        <v>1921.64</v>
      </c>
      <c r="EV297">
        <v>492.03</v>
      </c>
      <c r="EW297">
        <v>48.91</v>
      </c>
      <c r="EX297">
        <v>136.47999999999999</v>
      </c>
      <c r="EY297">
        <v>0</v>
      </c>
      <c r="EZ297">
        <v>0</v>
      </c>
      <c r="FQ297">
        <v>0</v>
      </c>
      <c r="FR297">
        <f t="shared" si="293"/>
        <v>0</v>
      </c>
      <c r="FS297">
        <v>0</v>
      </c>
      <c r="FV297" t="s">
        <v>23</v>
      </c>
      <c r="FW297" t="s">
        <v>24</v>
      </c>
      <c r="FX297">
        <v>130</v>
      </c>
      <c r="FY297">
        <v>89</v>
      </c>
      <c r="GA297" t="s">
        <v>3</v>
      </c>
      <c r="GG297">
        <v>2</v>
      </c>
      <c r="GH297">
        <v>1</v>
      </c>
      <c r="GI297">
        <v>-2</v>
      </c>
      <c r="GJ297">
        <v>0</v>
      </c>
      <c r="GK297">
        <f>ROUND(R297*(R12)/100,2)</f>
        <v>0</v>
      </c>
      <c r="GL297">
        <f t="shared" si="294"/>
        <v>0</v>
      </c>
      <c r="GM297">
        <f t="shared" si="295"/>
        <v>10257.16</v>
      </c>
      <c r="GN297">
        <f t="shared" si="296"/>
        <v>10257.16</v>
      </c>
      <c r="GO297">
        <f t="shared" si="297"/>
        <v>0</v>
      </c>
      <c r="GP297">
        <f t="shared" si="298"/>
        <v>0</v>
      </c>
      <c r="GR297">
        <v>0</v>
      </c>
    </row>
    <row r="298" spans="1:200">
      <c r="A298">
        <v>18</v>
      </c>
      <c r="B298">
        <v>1</v>
      </c>
      <c r="C298">
        <v>678</v>
      </c>
      <c r="E298" t="s">
        <v>553</v>
      </c>
      <c r="F298" t="s">
        <v>304</v>
      </c>
      <c r="G298" t="s">
        <v>1307</v>
      </c>
      <c r="H298" t="s">
        <v>306</v>
      </c>
      <c r="I298">
        <f>I297*J298</f>
        <v>147.9</v>
      </c>
      <c r="J298">
        <v>870</v>
      </c>
      <c r="O298">
        <f t="shared" si="264"/>
        <v>15473.3</v>
      </c>
      <c r="P298">
        <f t="shared" si="265"/>
        <v>15473.3</v>
      </c>
      <c r="Q298">
        <f t="shared" si="266"/>
        <v>0</v>
      </c>
      <c r="R298">
        <f t="shared" si="267"/>
        <v>0</v>
      </c>
      <c r="S298">
        <f t="shared" si="268"/>
        <v>0</v>
      </c>
      <c r="T298">
        <f t="shared" si="269"/>
        <v>0</v>
      </c>
      <c r="U298">
        <f t="shared" si="270"/>
        <v>0</v>
      </c>
      <c r="V298">
        <f t="shared" si="271"/>
        <v>0</v>
      </c>
      <c r="W298">
        <f t="shared" si="272"/>
        <v>99.09</v>
      </c>
      <c r="X298">
        <f t="shared" si="273"/>
        <v>0</v>
      </c>
      <c r="Y298">
        <f t="shared" si="274"/>
        <v>0</v>
      </c>
      <c r="AA298">
        <v>22723180</v>
      </c>
      <c r="AB298">
        <f t="shared" si="275"/>
        <v>104.62</v>
      </c>
      <c r="AC298">
        <f t="shared" si="276"/>
        <v>104.62</v>
      </c>
      <c r="AD298">
        <f t="shared" si="277"/>
        <v>0</v>
      </c>
      <c r="AE298">
        <f t="shared" si="278"/>
        <v>0</v>
      </c>
      <c r="AF298">
        <f t="shared" si="279"/>
        <v>0</v>
      </c>
      <c r="AG298">
        <f t="shared" si="280"/>
        <v>0</v>
      </c>
      <c r="AH298">
        <f t="shared" si="281"/>
        <v>0</v>
      </c>
      <c r="AI298">
        <f t="shared" si="282"/>
        <v>0</v>
      </c>
      <c r="AJ298">
        <f t="shared" si="283"/>
        <v>0.67</v>
      </c>
      <c r="AK298">
        <v>104.62</v>
      </c>
      <c r="AL298">
        <v>104.62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0.67</v>
      </c>
      <c r="AT298">
        <v>111</v>
      </c>
      <c r="AU298">
        <v>71</v>
      </c>
      <c r="AV298">
        <v>1</v>
      </c>
      <c r="AW298">
        <v>1</v>
      </c>
      <c r="AZ298">
        <v>1</v>
      </c>
      <c r="BA298">
        <v>1</v>
      </c>
      <c r="BB298">
        <v>1</v>
      </c>
      <c r="BC298">
        <v>1</v>
      </c>
      <c r="BD298" t="s">
        <v>3</v>
      </c>
      <c r="BE298" t="s">
        <v>3</v>
      </c>
      <c r="BF298" t="s">
        <v>3</v>
      </c>
      <c r="BG298" t="s">
        <v>3</v>
      </c>
      <c r="BH298">
        <v>3</v>
      </c>
      <c r="BI298">
        <v>1</v>
      </c>
      <c r="BJ298" t="s">
        <v>307</v>
      </c>
      <c r="BM298">
        <v>22001</v>
      </c>
      <c r="BN298">
        <v>0</v>
      </c>
      <c r="BO298" t="s">
        <v>3</v>
      </c>
      <c r="BP298">
        <v>0</v>
      </c>
      <c r="BQ298">
        <v>2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3</v>
      </c>
      <c r="BZ298">
        <v>130</v>
      </c>
      <c r="CA298">
        <v>89</v>
      </c>
      <c r="CF298">
        <v>0</v>
      </c>
      <c r="CG298">
        <v>0</v>
      </c>
      <c r="CM298">
        <v>0</v>
      </c>
      <c r="CN298" t="s">
        <v>3</v>
      </c>
      <c r="CO298">
        <v>0</v>
      </c>
      <c r="CP298">
        <f t="shared" si="284"/>
        <v>15473.3</v>
      </c>
      <c r="CQ298">
        <f t="shared" si="285"/>
        <v>104.62</v>
      </c>
      <c r="CR298">
        <f t="shared" si="286"/>
        <v>0</v>
      </c>
      <c r="CS298">
        <f t="shared" si="287"/>
        <v>0</v>
      </c>
      <c r="CT298">
        <f t="shared" si="288"/>
        <v>0</v>
      </c>
      <c r="CU298">
        <f t="shared" si="289"/>
        <v>0</v>
      </c>
      <c r="CV298">
        <f t="shared" si="290"/>
        <v>0</v>
      </c>
      <c r="CW298">
        <f t="shared" si="291"/>
        <v>0</v>
      </c>
      <c r="CX298">
        <f t="shared" si="292"/>
        <v>0.67</v>
      </c>
      <c r="CY298">
        <f t="shared" si="299"/>
        <v>0</v>
      </c>
      <c r="CZ298">
        <f t="shared" si="300"/>
        <v>0</v>
      </c>
      <c r="DC298" t="s">
        <v>3</v>
      </c>
      <c r="DD298" t="s">
        <v>3</v>
      </c>
      <c r="DE298" t="s">
        <v>3</v>
      </c>
      <c r="DF298" t="s">
        <v>3</v>
      </c>
      <c r="DG298" t="s">
        <v>3</v>
      </c>
      <c r="DH298" t="s">
        <v>3</v>
      </c>
      <c r="DI298" t="s">
        <v>3</v>
      </c>
      <c r="DJ298" t="s">
        <v>3</v>
      </c>
      <c r="DK298" t="s">
        <v>3</v>
      </c>
      <c r="DL298" t="s">
        <v>3</v>
      </c>
      <c r="DM298" t="s">
        <v>3</v>
      </c>
      <c r="DN298">
        <v>0</v>
      </c>
      <c r="DO298">
        <v>0</v>
      </c>
      <c r="DP298">
        <v>1</v>
      </c>
      <c r="DQ298">
        <v>1</v>
      </c>
      <c r="DU298">
        <v>1005</v>
      </c>
      <c r="DV298" t="s">
        <v>306</v>
      </c>
      <c r="DW298" t="s">
        <v>306</v>
      </c>
      <c r="DX298">
        <v>1</v>
      </c>
      <c r="EE298">
        <v>20678689</v>
      </c>
      <c r="EF298">
        <v>2</v>
      </c>
      <c r="EG298" t="s">
        <v>20</v>
      </c>
      <c r="EH298">
        <v>0</v>
      </c>
      <c r="EI298" t="s">
        <v>3</v>
      </c>
      <c r="EJ298">
        <v>1</v>
      </c>
      <c r="EK298">
        <v>22001</v>
      </c>
      <c r="EL298" t="s">
        <v>301</v>
      </c>
      <c r="EM298" t="s">
        <v>302</v>
      </c>
      <c r="EO298" t="s">
        <v>3</v>
      </c>
      <c r="EQ298">
        <v>0</v>
      </c>
      <c r="ER298">
        <v>104.62</v>
      </c>
      <c r="ES298">
        <v>104.62</v>
      </c>
      <c r="ET298">
        <v>0</v>
      </c>
      <c r="EU298">
        <v>0</v>
      </c>
      <c r="EV298">
        <v>0</v>
      </c>
      <c r="EW298">
        <v>0</v>
      </c>
      <c r="EX298">
        <v>0</v>
      </c>
      <c r="EZ298">
        <v>0</v>
      </c>
      <c r="FQ298">
        <v>0</v>
      </c>
      <c r="FR298">
        <f t="shared" si="293"/>
        <v>0</v>
      </c>
      <c r="FS298">
        <v>0</v>
      </c>
      <c r="FV298" t="s">
        <v>23</v>
      </c>
      <c r="FW298" t="s">
        <v>24</v>
      </c>
      <c r="FX298">
        <v>130</v>
      </c>
      <c r="FY298">
        <v>89</v>
      </c>
      <c r="GA298" t="s">
        <v>3</v>
      </c>
      <c r="GG298">
        <v>2</v>
      </c>
      <c r="GH298">
        <v>1</v>
      </c>
      <c r="GI298">
        <v>-2</v>
      </c>
      <c r="GJ298">
        <v>0</v>
      </c>
      <c r="GK298">
        <f>ROUND(R298*(R12)/100,2)</f>
        <v>0</v>
      </c>
      <c r="GL298">
        <f t="shared" si="294"/>
        <v>0</v>
      </c>
      <c r="GM298">
        <f t="shared" si="295"/>
        <v>15473.3</v>
      </c>
      <c r="GN298">
        <f t="shared" si="296"/>
        <v>15473.3</v>
      </c>
      <c r="GO298">
        <f t="shared" si="297"/>
        <v>0</v>
      </c>
      <c r="GP298">
        <f t="shared" si="298"/>
        <v>0</v>
      </c>
      <c r="GR298">
        <v>0</v>
      </c>
    </row>
    <row r="299" spans="1:200">
      <c r="A299">
        <v>17</v>
      </c>
      <c r="B299">
        <v>1</v>
      </c>
      <c r="C299">
        <f>ROW(SmtRes!A694)</f>
        <v>694</v>
      </c>
      <c r="D299">
        <f>ROW(EtalonRes!A643)</f>
        <v>643</v>
      </c>
      <c r="E299" t="s">
        <v>554</v>
      </c>
      <c r="F299" t="s">
        <v>309</v>
      </c>
      <c r="G299" t="s">
        <v>310</v>
      </c>
      <c r="H299" t="s">
        <v>299</v>
      </c>
      <c r="I299">
        <v>0.126</v>
      </c>
      <c r="J299">
        <v>0</v>
      </c>
      <c r="O299">
        <f t="shared" si="264"/>
        <v>4835.63</v>
      </c>
      <c r="P299">
        <f t="shared" si="265"/>
        <v>2736.78</v>
      </c>
      <c r="Q299">
        <f t="shared" si="266"/>
        <v>2044.37</v>
      </c>
      <c r="R299">
        <f t="shared" si="267"/>
        <v>156.74</v>
      </c>
      <c r="S299">
        <f t="shared" si="268"/>
        <v>54.48</v>
      </c>
      <c r="T299">
        <f t="shared" si="269"/>
        <v>0</v>
      </c>
      <c r="U299">
        <f t="shared" si="270"/>
        <v>5.4154799999999996</v>
      </c>
      <c r="V299">
        <f t="shared" si="271"/>
        <v>11.10816</v>
      </c>
      <c r="W299">
        <f t="shared" si="272"/>
        <v>0</v>
      </c>
      <c r="X299">
        <f t="shared" si="273"/>
        <v>234.45</v>
      </c>
      <c r="Y299">
        <f t="shared" si="274"/>
        <v>149.97</v>
      </c>
      <c r="AA299">
        <v>22723180</v>
      </c>
      <c r="AB299">
        <f t="shared" si="275"/>
        <v>38378.06</v>
      </c>
      <c r="AC299">
        <f t="shared" si="276"/>
        <v>21720.51</v>
      </c>
      <c r="AD299">
        <f t="shared" si="277"/>
        <v>16225.17</v>
      </c>
      <c r="AE299">
        <f t="shared" si="278"/>
        <v>1243.94</v>
      </c>
      <c r="AF299">
        <f t="shared" si="279"/>
        <v>432.38</v>
      </c>
      <c r="AG299">
        <f t="shared" si="280"/>
        <v>0</v>
      </c>
      <c r="AH299">
        <f t="shared" si="281"/>
        <v>42.98</v>
      </c>
      <c r="AI299">
        <f t="shared" si="282"/>
        <v>88.16</v>
      </c>
      <c r="AJ299">
        <f t="shared" si="283"/>
        <v>0</v>
      </c>
      <c r="AK299">
        <v>38378.06</v>
      </c>
      <c r="AL299">
        <v>21720.51</v>
      </c>
      <c r="AM299">
        <v>16225.17</v>
      </c>
      <c r="AN299">
        <v>1243.94</v>
      </c>
      <c r="AO299">
        <v>432.38</v>
      </c>
      <c r="AP299">
        <v>0</v>
      </c>
      <c r="AQ299">
        <v>42.98</v>
      </c>
      <c r="AR299">
        <v>88.16</v>
      </c>
      <c r="AS299">
        <v>0</v>
      </c>
      <c r="AT299">
        <v>111</v>
      </c>
      <c r="AU299">
        <v>71</v>
      </c>
      <c r="AV299">
        <v>1</v>
      </c>
      <c r="AW299">
        <v>1</v>
      </c>
      <c r="AZ299">
        <v>1</v>
      </c>
      <c r="BA299">
        <v>1</v>
      </c>
      <c r="BB299">
        <v>1</v>
      </c>
      <c r="BC299">
        <v>1</v>
      </c>
      <c r="BD299" t="s">
        <v>3</v>
      </c>
      <c r="BE299" t="s">
        <v>3</v>
      </c>
      <c r="BF299" t="s">
        <v>3</v>
      </c>
      <c r="BG299" t="s">
        <v>3</v>
      </c>
      <c r="BH299">
        <v>0</v>
      </c>
      <c r="BI299">
        <v>1</v>
      </c>
      <c r="BJ299" t="s">
        <v>311</v>
      </c>
      <c r="BM299">
        <v>22001</v>
      </c>
      <c r="BN299">
        <v>0</v>
      </c>
      <c r="BO299" t="s">
        <v>3</v>
      </c>
      <c r="BP299">
        <v>0</v>
      </c>
      <c r="BQ299">
        <v>2</v>
      </c>
      <c r="BS299">
        <v>1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3</v>
      </c>
      <c r="BZ299">
        <v>130</v>
      </c>
      <c r="CA299">
        <v>89</v>
      </c>
      <c r="CF299">
        <v>0</v>
      </c>
      <c r="CG299">
        <v>0</v>
      </c>
      <c r="CM299">
        <v>0</v>
      </c>
      <c r="CN299" t="s">
        <v>3</v>
      </c>
      <c r="CO299">
        <v>0</v>
      </c>
      <c r="CP299">
        <f t="shared" si="284"/>
        <v>4835.6299999999992</v>
      </c>
      <c r="CQ299">
        <f t="shared" si="285"/>
        <v>21720.51</v>
      </c>
      <c r="CR299">
        <f t="shared" si="286"/>
        <v>16225.17</v>
      </c>
      <c r="CS299">
        <f t="shared" si="287"/>
        <v>1243.94</v>
      </c>
      <c r="CT299">
        <f t="shared" si="288"/>
        <v>432.38</v>
      </c>
      <c r="CU299">
        <f t="shared" si="289"/>
        <v>0</v>
      </c>
      <c r="CV299">
        <f t="shared" si="290"/>
        <v>42.98</v>
      </c>
      <c r="CW299">
        <f t="shared" si="291"/>
        <v>88.16</v>
      </c>
      <c r="CX299">
        <f t="shared" si="292"/>
        <v>0</v>
      </c>
      <c r="CY299">
        <f t="shared" si="299"/>
        <v>234.45419999999999</v>
      </c>
      <c r="CZ299">
        <f t="shared" si="300"/>
        <v>149.96620000000001</v>
      </c>
      <c r="DC299" t="s">
        <v>3</v>
      </c>
      <c r="DD299" t="s">
        <v>3</v>
      </c>
      <c r="DE299" t="s">
        <v>3</v>
      </c>
      <c r="DF299" t="s">
        <v>3</v>
      </c>
      <c r="DG299" t="s">
        <v>3</v>
      </c>
      <c r="DH299" t="s">
        <v>3</v>
      </c>
      <c r="DI299" t="s">
        <v>3</v>
      </c>
      <c r="DJ299" t="s">
        <v>3</v>
      </c>
      <c r="DK299" t="s">
        <v>3</v>
      </c>
      <c r="DL299" t="s">
        <v>3</v>
      </c>
      <c r="DM299" t="s">
        <v>3</v>
      </c>
      <c r="DN299">
        <v>0</v>
      </c>
      <c r="DO299">
        <v>0</v>
      </c>
      <c r="DP299">
        <v>1</v>
      </c>
      <c r="DQ299">
        <v>1</v>
      </c>
      <c r="DU299">
        <v>1013</v>
      </c>
      <c r="DV299" t="s">
        <v>299</v>
      </c>
      <c r="DW299" t="s">
        <v>299</v>
      </c>
      <c r="DX299">
        <v>1</v>
      </c>
      <c r="EE299">
        <v>20678689</v>
      </c>
      <c r="EF299">
        <v>2</v>
      </c>
      <c r="EG299" t="s">
        <v>20</v>
      </c>
      <c r="EH299">
        <v>0</v>
      </c>
      <c r="EI299" t="s">
        <v>3</v>
      </c>
      <c r="EJ299">
        <v>1</v>
      </c>
      <c r="EK299">
        <v>22001</v>
      </c>
      <c r="EL299" t="s">
        <v>301</v>
      </c>
      <c r="EM299" t="s">
        <v>302</v>
      </c>
      <c r="EO299" t="s">
        <v>3</v>
      </c>
      <c r="EQ299">
        <v>0</v>
      </c>
      <c r="ER299">
        <v>38378.06</v>
      </c>
      <c r="ES299">
        <v>21720.51</v>
      </c>
      <c r="ET299">
        <v>16225.17</v>
      </c>
      <c r="EU299">
        <v>1243.94</v>
      </c>
      <c r="EV299">
        <v>432.38</v>
      </c>
      <c r="EW299">
        <v>42.98</v>
      </c>
      <c r="EX299">
        <v>88.16</v>
      </c>
      <c r="EY299">
        <v>0</v>
      </c>
      <c r="EZ299">
        <v>0</v>
      </c>
      <c r="FQ299">
        <v>0</v>
      </c>
      <c r="FR299">
        <f t="shared" si="293"/>
        <v>0</v>
      </c>
      <c r="FS299">
        <v>0</v>
      </c>
      <c r="FV299" t="s">
        <v>23</v>
      </c>
      <c r="FW299" t="s">
        <v>24</v>
      </c>
      <c r="FX299">
        <v>130</v>
      </c>
      <c r="FY299">
        <v>89</v>
      </c>
      <c r="GA299" t="s">
        <v>3</v>
      </c>
      <c r="GG299">
        <v>2</v>
      </c>
      <c r="GH299">
        <v>1</v>
      </c>
      <c r="GI299">
        <v>-2</v>
      </c>
      <c r="GJ299">
        <v>0</v>
      </c>
      <c r="GK299">
        <f>ROUND(R299*(R12)/100,2)</f>
        <v>0</v>
      </c>
      <c r="GL299">
        <f t="shared" si="294"/>
        <v>0</v>
      </c>
      <c r="GM299">
        <f t="shared" si="295"/>
        <v>5220.05</v>
      </c>
      <c r="GN299">
        <f t="shared" si="296"/>
        <v>5220.05</v>
      </c>
      <c r="GO299">
        <f t="shared" si="297"/>
        <v>0</v>
      </c>
      <c r="GP299">
        <f t="shared" si="298"/>
        <v>0</v>
      </c>
      <c r="GR299">
        <v>0</v>
      </c>
    </row>
    <row r="300" spans="1:200">
      <c r="A300">
        <v>18</v>
      </c>
      <c r="B300">
        <v>1</v>
      </c>
      <c r="C300">
        <v>692</v>
      </c>
      <c r="E300" t="s">
        <v>555</v>
      </c>
      <c r="F300" t="s">
        <v>304</v>
      </c>
      <c r="G300" t="s">
        <v>1307</v>
      </c>
      <c r="H300" t="s">
        <v>306</v>
      </c>
      <c r="I300">
        <f>I299*J300</f>
        <v>78.12</v>
      </c>
      <c r="J300">
        <v>620</v>
      </c>
      <c r="O300">
        <f t="shared" si="264"/>
        <v>8172.91</v>
      </c>
      <c r="P300">
        <f t="shared" si="265"/>
        <v>8172.91</v>
      </c>
      <c r="Q300">
        <f t="shared" si="266"/>
        <v>0</v>
      </c>
      <c r="R300">
        <f t="shared" si="267"/>
        <v>0</v>
      </c>
      <c r="S300">
        <f t="shared" si="268"/>
        <v>0</v>
      </c>
      <c r="T300">
        <f t="shared" si="269"/>
        <v>0</v>
      </c>
      <c r="U300">
        <f t="shared" si="270"/>
        <v>0</v>
      </c>
      <c r="V300">
        <f t="shared" si="271"/>
        <v>0</v>
      </c>
      <c r="W300">
        <f t="shared" si="272"/>
        <v>52.34</v>
      </c>
      <c r="X300">
        <f t="shared" si="273"/>
        <v>0</v>
      </c>
      <c r="Y300">
        <f t="shared" si="274"/>
        <v>0</v>
      </c>
      <c r="AA300">
        <v>22723180</v>
      </c>
      <c r="AB300">
        <f t="shared" si="275"/>
        <v>104.62</v>
      </c>
      <c r="AC300">
        <f t="shared" si="276"/>
        <v>104.62</v>
      </c>
      <c r="AD300">
        <f t="shared" si="277"/>
        <v>0</v>
      </c>
      <c r="AE300">
        <f t="shared" si="278"/>
        <v>0</v>
      </c>
      <c r="AF300">
        <f t="shared" si="279"/>
        <v>0</v>
      </c>
      <c r="AG300">
        <f t="shared" si="280"/>
        <v>0</v>
      </c>
      <c r="AH300">
        <f t="shared" si="281"/>
        <v>0</v>
      </c>
      <c r="AI300">
        <f t="shared" si="282"/>
        <v>0</v>
      </c>
      <c r="AJ300">
        <f t="shared" si="283"/>
        <v>0.67</v>
      </c>
      <c r="AK300">
        <v>104.62</v>
      </c>
      <c r="AL300">
        <v>104.62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0.67</v>
      </c>
      <c r="AT300">
        <v>111</v>
      </c>
      <c r="AU300">
        <v>71</v>
      </c>
      <c r="AV300">
        <v>1</v>
      </c>
      <c r="AW300">
        <v>1</v>
      </c>
      <c r="AZ300">
        <v>1</v>
      </c>
      <c r="BA300">
        <v>1</v>
      </c>
      <c r="BB300">
        <v>1</v>
      </c>
      <c r="BC300">
        <v>1</v>
      </c>
      <c r="BD300" t="s">
        <v>3</v>
      </c>
      <c r="BE300" t="s">
        <v>3</v>
      </c>
      <c r="BF300" t="s">
        <v>3</v>
      </c>
      <c r="BG300" t="s">
        <v>3</v>
      </c>
      <c r="BH300">
        <v>3</v>
      </c>
      <c r="BI300">
        <v>1</v>
      </c>
      <c r="BJ300" t="s">
        <v>307</v>
      </c>
      <c r="BM300">
        <v>22001</v>
      </c>
      <c r="BN300">
        <v>0</v>
      </c>
      <c r="BO300" t="s">
        <v>3</v>
      </c>
      <c r="BP300">
        <v>0</v>
      </c>
      <c r="BQ300">
        <v>2</v>
      </c>
      <c r="BS300">
        <v>1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3</v>
      </c>
      <c r="BZ300">
        <v>130</v>
      </c>
      <c r="CA300">
        <v>89</v>
      </c>
      <c r="CF300">
        <v>0</v>
      </c>
      <c r="CG300">
        <v>0</v>
      </c>
      <c r="CM300">
        <v>0</v>
      </c>
      <c r="CN300" t="s">
        <v>3</v>
      </c>
      <c r="CO300">
        <v>0</v>
      </c>
      <c r="CP300">
        <f t="shared" si="284"/>
        <v>8172.91</v>
      </c>
      <c r="CQ300">
        <f t="shared" si="285"/>
        <v>104.62</v>
      </c>
      <c r="CR300">
        <f t="shared" si="286"/>
        <v>0</v>
      </c>
      <c r="CS300">
        <f t="shared" si="287"/>
        <v>0</v>
      </c>
      <c r="CT300">
        <f t="shared" si="288"/>
        <v>0</v>
      </c>
      <c r="CU300">
        <f t="shared" si="289"/>
        <v>0</v>
      </c>
      <c r="CV300">
        <f t="shared" si="290"/>
        <v>0</v>
      </c>
      <c r="CW300">
        <f t="shared" si="291"/>
        <v>0</v>
      </c>
      <c r="CX300">
        <f t="shared" si="292"/>
        <v>0.67</v>
      </c>
      <c r="CY300">
        <f t="shared" si="299"/>
        <v>0</v>
      </c>
      <c r="CZ300">
        <f t="shared" si="300"/>
        <v>0</v>
      </c>
      <c r="DC300" t="s">
        <v>3</v>
      </c>
      <c r="DD300" t="s">
        <v>3</v>
      </c>
      <c r="DE300" t="s">
        <v>3</v>
      </c>
      <c r="DF300" t="s">
        <v>3</v>
      </c>
      <c r="DG300" t="s">
        <v>3</v>
      </c>
      <c r="DH300" t="s">
        <v>3</v>
      </c>
      <c r="DI300" t="s">
        <v>3</v>
      </c>
      <c r="DJ300" t="s">
        <v>3</v>
      </c>
      <c r="DK300" t="s">
        <v>3</v>
      </c>
      <c r="DL300" t="s">
        <v>3</v>
      </c>
      <c r="DM300" t="s">
        <v>3</v>
      </c>
      <c r="DN300">
        <v>0</v>
      </c>
      <c r="DO300">
        <v>0</v>
      </c>
      <c r="DP300">
        <v>1</v>
      </c>
      <c r="DQ300">
        <v>1</v>
      </c>
      <c r="DU300">
        <v>1005</v>
      </c>
      <c r="DV300" t="s">
        <v>306</v>
      </c>
      <c r="DW300" t="s">
        <v>306</v>
      </c>
      <c r="DX300">
        <v>1</v>
      </c>
      <c r="EE300">
        <v>20678689</v>
      </c>
      <c r="EF300">
        <v>2</v>
      </c>
      <c r="EG300" t="s">
        <v>20</v>
      </c>
      <c r="EH300">
        <v>0</v>
      </c>
      <c r="EI300" t="s">
        <v>3</v>
      </c>
      <c r="EJ300">
        <v>1</v>
      </c>
      <c r="EK300">
        <v>22001</v>
      </c>
      <c r="EL300" t="s">
        <v>301</v>
      </c>
      <c r="EM300" t="s">
        <v>302</v>
      </c>
      <c r="EO300" t="s">
        <v>3</v>
      </c>
      <c r="EQ300">
        <v>0</v>
      </c>
      <c r="ER300">
        <v>104.62</v>
      </c>
      <c r="ES300">
        <v>104.62</v>
      </c>
      <c r="ET300">
        <v>0</v>
      </c>
      <c r="EU300">
        <v>0</v>
      </c>
      <c r="EV300">
        <v>0</v>
      </c>
      <c r="EW300">
        <v>0</v>
      </c>
      <c r="EX300">
        <v>0</v>
      </c>
      <c r="EZ300">
        <v>0</v>
      </c>
      <c r="FQ300">
        <v>0</v>
      </c>
      <c r="FR300">
        <f t="shared" si="293"/>
        <v>0</v>
      </c>
      <c r="FS300">
        <v>0</v>
      </c>
      <c r="FV300" t="s">
        <v>23</v>
      </c>
      <c r="FW300" t="s">
        <v>24</v>
      </c>
      <c r="FX300">
        <v>130</v>
      </c>
      <c r="FY300">
        <v>89</v>
      </c>
      <c r="GA300" t="s">
        <v>3</v>
      </c>
      <c r="GG300">
        <v>2</v>
      </c>
      <c r="GH300">
        <v>1</v>
      </c>
      <c r="GI300">
        <v>-2</v>
      </c>
      <c r="GJ300">
        <v>0</v>
      </c>
      <c r="GK300">
        <f>ROUND(R300*(R12)/100,2)</f>
        <v>0</v>
      </c>
      <c r="GL300">
        <f t="shared" si="294"/>
        <v>0</v>
      </c>
      <c r="GM300">
        <f t="shared" si="295"/>
        <v>8172.91</v>
      </c>
      <c r="GN300">
        <f t="shared" si="296"/>
        <v>8172.91</v>
      </c>
      <c r="GO300">
        <f t="shared" si="297"/>
        <v>0</v>
      </c>
      <c r="GP300">
        <f t="shared" si="298"/>
        <v>0</v>
      </c>
      <c r="GR300">
        <v>0</v>
      </c>
    </row>
    <row r="301" spans="1:200">
      <c r="A301">
        <v>17</v>
      </c>
      <c r="B301">
        <v>1</v>
      </c>
      <c r="C301">
        <f>ROW(SmtRes!A706)</f>
        <v>706</v>
      </c>
      <c r="D301">
        <f>ROW(EtalonRes!A655)</f>
        <v>655</v>
      </c>
      <c r="E301" t="s">
        <v>556</v>
      </c>
      <c r="F301" t="s">
        <v>314</v>
      </c>
      <c r="G301" t="s">
        <v>315</v>
      </c>
      <c r="H301" t="s">
        <v>299</v>
      </c>
      <c r="I301">
        <v>0.01</v>
      </c>
      <c r="J301">
        <v>0</v>
      </c>
      <c r="O301">
        <f t="shared" si="264"/>
        <v>210.17</v>
      </c>
      <c r="P301">
        <f t="shared" si="265"/>
        <v>182.01</v>
      </c>
      <c r="Q301">
        <f t="shared" si="266"/>
        <v>17.12</v>
      </c>
      <c r="R301">
        <f t="shared" si="267"/>
        <v>1.04</v>
      </c>
      <c r="S301">
        <f t="shared" si="268"/>
        <v>11.04</v>
      </c>
      <c r="T301">
        <f t="shared" si="269"/>
        <v>0</v>
      </c>
      <c r="U301">
        <f t="shared" si="270"/>
        <v>1.1612</v>
      </c>
      <c r="V301">
        <f t="shared" si="271"/>
        <v>7.4700000000000003E-2</v>
      </c>
      <c r="W301">
        <f t="shared" si="272"/>
        <v>0</v>
      </c>
      <c r="X301">
        <f t="shared" si="273"/>
        <v>13.41</v>
      </c>
      <c r="Y301">
        <f t="shared" si="274"/>
        <v>8.58</v>
      </c>
      <c r="AA301">
        <v>22723180</v>
      </c>
      <c r="AB301">
        <f t="shared" si="275"/>
        <v>21016.799999999999</v>
      </c>
      <c r="AC301">
        <f t="shared" si="276"/>
        <v>18200.93</v>
      </c>
      <c r="AD301">
        <f t="shared" si="277"/>
        <v>1711.57</v>
      </c>
      <c r="AE301">
        <f t="shared" si="278"/>
        <v>103.98</v>
      </c>
      <c r="AF301">
        <f t="shared" si="279"/>
        <v>1104.3</v>
      </c>
      <c r="AG301">
        <f t="shared" si="280"/>
        <v>0</v>
      </c>
      <c r="AH301">
        <f t="shared" si="281"/>
        <v>116.12</v>
      </c>
      <c r="AI301">
        <f t="shared" si="282"/>
        <v>7.47</v>
      </c>
      <c r="AJ301">
        <f t="shared" si="283"/>
        <v>0</v>
      </c>
      <c r="AK301">
        <v>21016.799999999999</v>
      </c>
      <c r="AL301">
        <v>18200.93</v>
      </c>
      <c r="AM301">
        <v>1711.57</v>
      </c>
      <c r="AN301">
        <v>103.98</v>
      </c>
      <c r="AO301">
        <v>1104.3</v>
      </c>
      <c r="AP301">
        <v>0</v>
      </c>
      <c r="AQ301">
        <v>116.12</v>
      </c>
      <c r="AR301">
        <v>7.47</v>
      </c>
      <c r="AS301">
        <v>0</v>
      </c>
      <c r="AT301">
        <v>111</v>
      </c>
      <c r="AU301">
        <v>71</v>
      </c>
      <c r="AV301">
        <v>1</v>
      </c>
      <c r="AW301">
        <v>1</v>
      </c>
      <c r="AZ301">
        <v>1</v>
      </c>
      <c r="BA301">
        <v>1</v>
      </c>
      <c r="BB301">
        <v>1</v>
      </c>
      <c r="BC301">
        <v>1</v>
      </c>
      <c r="BD301" t="s">
        <v>3</v>
      </c>
      <c r="BE301" t="s">
        <v>3</v>
      </c>
      <c r="BF301" t="s">
        <v>3</v>
      </c>
      <c r="BG301" t="s">
        <v>3</v>
      </c>
      <c r="BH301">
        <v>0</v>
      </c>
      <c r="BI301">
        <v>1</v>
      </c>
      <c r="BJ301" t="s">
        <v>316</v>
      </c>
      <c r="BM301">
        <v>22001</v>
      </c>
      <c r="BN301">
        <v>0</v>
      </c>
      <c r="BO301" t="s">
        <v>3</v>
      </c>
      <c r="BP301">
        <v>0</v>
      </c>
      <c r="BQ301">
        <v>2</v>
      </c>
      <c r="BS301">
        <v>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3</v>
      </c>
      <c r="BZ301">
        <v>130</v>
      </c>
      <c r="CA301">
        <v>89</v>
      </c>
      <c r="CF301">
        <v>0</v>
      </c>
      <c r="CG301">
        <v>0</v>
      </c>
      <c r="CM301">
        <v>0</v>
      </c>
      <c r="CN301" t="s">
        <v>3</v>
      </c>
      <c r="CO301">
        <v>0</v>
      </c>
      <c r="CP301">
        <f t="shared" si="284"/>
        <v>210.17</v>
      </c>
      <c r="CQ301">
        <f t="shared" si="285"/>
        <v>18200.93</v>
      </c>
      <c r="CR301">
        <f t="shared" si="286"/>
        <v>1711.57</v>
      </c>
      <c r="CS301">
        <f t="shared" si="287"/>
        <v>103.98</v>
      </c>
      <c r="CT301">
        <f t="shared" si="288"/>
        <v>1104.3</v>
      </c>
      <c r="CU301">
        <f t="shared" si="289"/>
        <v>0</v>
      </c>
      <c r="CV301">
        <f t="shared" si="290"/>
        <v>116.12</v>
      </c>
      <c r="CW301">
        <f t="shared" si="291"/>
        <v>7.47</v>
      </c>
      <c r="CX301">
        <f t="shared" si="292"/>
        <v>0</v>
      </c>
      <c r="CY301">
        <f t="shared" si="299"/>
        <v>13.408799999999999</v>
      </c>
      <c r="CZ301">
        <f t="shared" si="300"/>
        <v>8.5767999999999986</v>
      </c>
      <c r="DC301" t="s">
        <v>3</v>
      </c>
      <c r="DD301" t="s">
        <v>3</v>
      </c>
      <c r="DE301" t="s">
        <v>3</v>
      </c>
      <c r="DF301" t="s">
        <v>3</v>
      </c>
      <c r="DG301" t="s">
        <v>3</v>
      </c>
      <c r="DH301" t="s">
        <v>3</v>
      </c>
      <c r="DI301" t="s">
        <v>3</v>
      </c>
      <c r="DJ301" t="s">
        <v>3</v>
      </c>
      <c r="DK301" t="s">
        <v>3</v>
      </c>
      <c r="DL301" t="s">
        <v>3</v>
      </c>
      <c r="DM301" t="s">
        <v>3</v>
      </c>
      <c r="DN301">
        <v>0</v>
      </c>
      <c r="DO301">
        <v>0</v>
      </c>
      <c r="DP301">
        <v>1</v>
      </c>
      <c r="DQ301">
        <v>1</v>
      </c>
      <c r="DU301">
        <v>1013</v>
      </c>
      <c r="DV301" t="s">
        <v>299</v>
      </c>
      <c r="DW301" t="s">
        <v>299</v>
      </c>
      <c r="DX301">
        <v>1</v>
      </c>
      <c r="EE301">
        <v>20678689</v>
      </c>
      <c r="EF301">
        <v>2</v>
      </c>
      <c r="EG301" t="s">
        <v>20</v>
      </c>
      <c r="EH301">
        <v>0</v>
      </c>
      <c r="EI301" t="s">
        <v>3</v>
      </c>
      <c r="EJ301">
        <v>1</v>
      </c>
      <c r="EK301">
        <v>22001</v>
      </c>
      <c r="EL301" t="s">
        <v>301</v>
      </c>
      <c r="EM301" t="s">
        <v>302</v>
      </c>
      <c r="EO301" t="s">
        <v>3</v>
      </c>
      <c r="EQ301">
        <v>0</v>
      </c>
      <c r="ER301">
        <v>21016.799999999999</v>
      </c>
      <c r="ES301">
        <v>18200.93</v>
      </c>
      <c r="ET301">
        <v>1711.57</v>
      </c>
      <c r="EU301">
        <v>103.98</v>
      </c>
      <c r="EV301">
        <v>1104.3</v>
      </c>
      <c r="EW301">
        <v>116.12</v>
      </c>
      <c r="EX301">
        <v>7.47</v>
      </c>
      <c r="EY301">
        <v>0</v>
      </c>
      <c r="EZ301">
        <v>0</v>
      </c>
      <c r="FQ301">
        <v>0</v>
      </c>
      <c r="FR301">
        <f t="shared" si="293"/>
        <v>0</v>
      </c>
      <c r="FS301">
        <v>0</v>
      </c>
      <c r="FV301" t="s">
        <v>23</v>
      </c>
      <c r="FW301" t="s">
        <v>24</v>
      </c>
      <c r="FX301">
        <v>130</v>
      </c>
      <c r="FY301">
        <v>89</v>
      </c>
      <c r="GA301" t="s">
        <v>3</v>
      </c>
      <c r="GG301">
        <v>2</v>
      </c>
      <c r="GH301">
        <v>1</v>
      </c>
      <c r="GI301">
        <v>-2</v>
      </c>
      <c r="GJ301">
        <v>0</v>
      </c>
      <c r="GK301">
        <f>ROUND(R301*(R12)/100,2)</f>
        <v>0</v>
      </c>
      <c r="GL301">
        <f t="shared" si="294"/>
        <v>0</v>
      </c>
      <c r="GM301">
        <f t="shared" si="295"/>
        <v>232.16</v>
      </c>
      <c r="GN301">
        <f t="shared" si="296"/>
        <v>232.16</v>
      </c>
      <c r="GO301">
        <f t="shared" si="297"/>
        <v>0</v>
      </c>
      <c r="GP301">
        <f t="shared" si="298"/>
        <v>0</v>
      </c>
      <c r="GR301">
        <v>0</v>
      </c>
    </row>
    <row r="302" spans="1:200">
      <c r="A302">
        <v>18</v>
      </c>
      <c r="B302">
        <v>1</v>
      </c>
      <c r="C302">
        <v>704</v>
      </c>
      <c r="E302" t="s">
        <v>557</v>
      </c>
      <c r="F302" t="s">
        <v>304</v>
      </c>
      <c r="G302" t="s">
        <v>1307</v>
      </c>
      <c r="H302" t="s">
        <v>306</v>
      </c>
      <c r="I302">
        <f>I301*J302</f>
        <v>5.3</v>
      </c>
      <c r="J302">
        <v>530</v>
      </c>
      <c r="O302">
        <f t="shared" si="264"/>
        <v>554.49</v>
      </c>
      <c r="P302">
        <f t="shared" si="265"/>
        <v>554.49</v>
      </c>
      <c r="Q302">
        <f t="shared" si="266"/>
        <v>0</v>
      </c>
      <c r="R302">
        <f t="shared" si="267"/>
        <v>0</v>
      </c>
      <c r="S302">
        <f t="shared" si="268"/>
        <v>0</v>
      </c>
      <c r="T302">
        <f t="shared" si="269"/>
        <v>0</v>
      </c>
      <c r="U302">
        <f t="shared" si="270"/>
        <v>0</v>
      </c>
      <c r="V302">
        <f t="shared" si="271"/>
        <v>0</v>
      </c>
      <c r="W302">
        <f t="shared" si="272"/>
        <v>3.55</v>
      </c>
      <c r="X302">
        <f t="shared" si="273"/>
        <v>0</v>
      </c>
      <c r="Y302">
        <f t="shared" si="274"/>
        <v>0</v>
      </c>
      <c r="AA302">
        <v>22723180</v>
      </c>
      <c r="AB302">
        <f t="shared" si="275"/>
        <v>104.62</v>
      </c>
      <c r="AC302">
        <f t="shared" si="276"/>
        <v>104.62</v>
      </c>
      <c r="AD302">
        <f t="shared" si="277"/>
        <v>0</v>
      </c>
      <c r="AE302">
        <f t="shared" si="278"/>
        <v>0</v>
      </c>
      <c r="AF302">
        <f t="shared" si="279"/>
        <v>0</v>
      </c>
      <c r="AG302">
        <f t="shared" si="280"/>
        <v>0</v>
      </c>
      <c r="AH302">
        <f t="shared" si="281"/>
        <v>0</v>
      </c>
      <c r="AI302">
        <f t="shared" si="282"/>
        <v>0</v>
      </c>
      <c r="AJ302">
        <f t="shared" si="283"/>
        <v>0.67</v>
      </c>
      <c r="AK302">
        <v>104.62</v>
      </c>
      <c r="AL302">
        <v>104.62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0.67</v>
      </c>
      <c r="AT302">
        <v>111</v>
      </c>
      <c r="AU302">
        <v>71</v>
      </c>
      <c r="AV302">
        <v>1</v>
      </c>
      <c r="AW302">
        <v>1</v>
      </c>
      <c r="AZ302">
        <v>1</v>
      </c>
      <c r="BA302">
        <v>1</v>
      </c>
      <c r="BB302">
        <v>1</v>
      </c>
      <c r="BC302">
        <v>1</v>
      </c>
      <c r="BD302" t="s">
        <v>3</v>
      </c>
      <c r="BE302" t="s">
        <v>3</v>
      </c>
      <c r="BF302" t="s">
        <v>3</v>
      </c>
      <c r="BG302" t="s">
        <v>3</v>
      </c>
      <c r="BH302">
        <v>3</v>
      </c>
      <c r="BI302">
        <v>1</v>
      </c>
      <c r="BJ302" t="s">
        <v>307</v>
      </c>
      <c r="BM302">
        <v>22001</v>
      </c>
      <c r="BN302">
        <v>0</v>
      </c>
      <c r="BO302" t="s">
        <v>3</v>
      </c>
      <c r="BP302">
        <v>0</v>
      </c>
      <c r="BQ302">
        <v>2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3</v>
      </c>
      <c r="BZ302">
        <v>130</v>
      </c>
      <c r="CA302">
        <v>89</v>
      </c>
      <c r="CF302">
        <v>0</v>
      </c>
      <c r="CG302">
        <v>0</v>
      </c>
      <c r="CM302">
        <v>0</v>
      </c>
      <c r="CN302" t="s">
        <v>3</v>
      </c>
      <c r="CO302">
        <v>0</v>
      </c>
      <c r="CP302">
        <f t="shared" si="284"/>
        <v>554.49</v>
      </c>
      <c r="CQ302">
        <f t="shared" si="285"/>
        <v>104.62</v>
      </c>
      <c r="CR302">
        <f t="shared" si="286"/>
        <v>0</v>
      </c>
      <c r="CS302">
        <f t="shared" si="287"/>
        <v>0</v>
      </c>
      <c r="CT302">
        <f t="shared" si="288"/>
        <v>0</v>
      </c>
      <c r="CU302">
        <f t="shared" si="289"/>
        <v>0</v>
      </c>
      <c r="CV302">
        <f t="shared" si="290"/>
        <v>0</v>
      </c>
      <c r="CW302">
        <f t="shared" si="291"/>
        <v>0</v>
      </c>
      <c r="CX302">
        <f t="shared" si="292"/>
        <v>0.67</v>
      </c>
      <c r="CY302">
        <f t="shared" si="299"/>
        <v>0</v>
      </c>
      <c r="CZ302">
        <f t="shared" si="300"/>
        <v>0</v>
      </c>
      <c r="DC302" t="s">
        <v>3</v>
      </c>
      <c r="DD302" t="s">
        <v>3</v>
      </c>
      <c r="DE302" t="s">
        <v>3</v>
      </c>
      <c r="DF302" t="s">
        <v>3</v>
      </c>
      <c r="DG302" t="s">
        <v>3</v>
      </c>
      <c r="DH302" t="s">
        <v>3</v>
      </c>
      <c r="DI302" t="s">
        <v>3</v>
      </c>
      <c r="DJ302" t="s">
        <v>3</v>
      </c>
      <c r="DK302" t="s">
        <v>3</v>
      </c>
      <c r="DL302" t="s">
        <v>3</v>
      </c>
      <c r="DM302" t="s">
        <v>3</v>
      </c>
      <c r="DN302">
        <v>0</v>
      </c>
      <c r="DO302">
        <v>0</v>
      </c>
      <c r="DP302">
        <v>1</v>
      </c>
      <c r="DQ302">
        <v>1</v>
      </c>
      <c r="DU302">
        <v>1005</v>
      </c>
      <c r="DV302" t="s">
        <v>306</v>
      </c>
      <c r="DW302" t="s">
        <v>306</v>
      </c>
      <c r="DX302">
        <v>1</v>
      </c>
      <c r="EE302">
        <v>20678689</v>
      </c>
      <c r="EF302">
        <v>2</v>
      </c>
      <c r="EG302" t="s">
        <v>20</v>
      </c>
      <c r="EH302">
        <v>0</v>
      </c>
      <c r="EI302" t="s">
        <v>3</v>
      </c>
      <c r="EJ302">
        <v>1</v>
      </c>
      <c r="EK302">
        <v>22001</v>
      </c>
      <c r="EL302" t="s">
        <v>301</v>
      </c>
      <c r="EM302" t="s">
        <v>302</v>
      </c>
      <c r="EO302" t="s">
        <v>3</v>
      </c>
      <c r="EQ302">
        <v>0</v>
      </c>
      <c r="ER302">
        <v>104.62</v>
      </c>
      <c r="ES302">
        <v>104.62</v>
      </c>
      <c r="ET302">
        <v>0</v>
      </c>
      <c r="EU302">
        <v>0</v>
      </c>
      <c r="EV302">
        <v>0</v>
      </c>
      <c r="EW302">
        <v>0</v>
      </c>
      <c r="EX302">
        <v>0</v>
      </c>
      <c r="EZ302">
        <v>0</v>
      </c>
      <c r="FQ302">
        <v>0</v>
      </c>
      <c r="FR302">
        <f t="shared" si="293"/>
        <v>0</v>
      </c>
      <c r="FS302">
        <v>0</v>
      </c>
      <c r="FV302" t="s">
        <v>23</v>
      </c>
      <c r="FW302" t="s">
        <v>24</v>
      </c>
      <c r="FX302">
        <v>130</v>
      </c>
      <c r="FY302">
        <v>89</v>
      </c>
      <c r="GA302" t="s">
        <v>3</v>
      </c>
      <c r="GG302">
        <v>2</v>
      </c>
      <c r="GH302">
        <v>1</v>
      </c>
      <c r="GI302">
        <v>-2</v>
      </c>
      <c r="GJ302">
        <v>0</v>
      </c>
      <c r="GK302">
        <f>ROUND(R302*(R12)/100,2)</f>
        <v>0</v>
      </c>
      <c r="GL302">
        <f t="shared" si="294"/>
        <v>0</v>
      </c>
      <c r="GM302">
        <f t="shared" si="295"/>
        <v>554.49</v>
      </c>
      <c r="GN302">
        <f t="shared" si="296"/>
        <v>554.49</v>
      </c>
      <c r="GO302">
        <f t="shared" si="297"/>
        <v>0</v>
      </c>
      <c r="GP302">
        <f t="shared" si="298"/>
        <v>0</v>
      </c>
      <c r="GR302">
        <v>0</v>
      </c>
    </row>
    <row r="303" spans="1:200">
      <c r="A303">
        <v>17</v>
      </c>
      <c r="B303">
        <v>1</v>
      </c>
      <c r="C303">
        <f>ROW(SmtRes!A718)</f>
        <v>718</v>
      </c>
      <c r="D303">
        <f>ROW(EtalonRes!A667)</f>
        <v>667</v>
      </c>
      <c r="E303" t="s">
        <v>558</v>
      </c>
      <c r="F303" t="s">
        <v>319</v>
      </c>
      <c r="G303" t="s">
        <v>320</v>
      </c>
      <c r="H303" t="s">
        <v>299</v>
      </c>
      <c r="I303">
        <v>2.5000000000000001E-2</v>
      </c>
      <c r="J303">
        <v>0</v>
      </c>
      <c r="O303">
        <f t="shared" si="264"/>
        <v>433.41</v>
      </c>
      <c r="P303">
        <f t="shared" si="265"/>
        <v>371.26</v>
      </c>
      <c r="Q303">
        <f t="shared" si="266"/>
        <v>36.31</v>
      </c>
      <c r="R303">
        <f t="shared" si="267"/>
        <v>2.2000000000000002</v>
      </c>
      <c r="S303">
        <f t="shared" si="268"/>
        <v>25.84</v>
      </c>
      <c r="T303">
        <f t="shared" si="269"/>
        <v>0</v>
      </c>
      <c r="U303">
        <f t="shared" si="270"/>
        <v>2.7172499999999999</v>
      </c>
      <c r="V303">
        <f t="shared" si="271"/>
        <v>0.15775</v>
      </c>
      <c r="W303">
        <f t="shared" si="272"/>
        <v>0</v>
      </c>
      <c r="X303">
        <f t="shared" si="273"/>
        <v>31.12</v>
      </c>
      <c r="Y303">
        <f t="shared" si="274"/>
        <v>19.91</v>
      </c>
      <c r="AA303">
        <v>22723180</v>
      </c>
      <c r="AB303">
        <f t="shared" si="275"/>
        <v>17336.71</v>
      </c>
      <c r="AC303">
        <f t="shared" si="276"/>
        <v>14850.57</v>
      </c>
      <c r="AD303">
        <f t="shared" si="277"/>
        <v>1452.5</v>
      </c>
      <c r="AE303">
        <f t="shared" si="278"/>
        <v>87.84</v>
      </c>
      <c r="AF303">
        <f t="shared" si="279"/>
        <v>1033.6400000000001</v>
      </c>
      <c r="AG303">
        <f t="shared" si="280"/>
        <v>0</v>
      </c>
      <c r="AH303">
        <f t="shared" si="281"/>
        <v>108.69</v>
      </c>
      <c r="AI303">
        <f t="shared" si="282"/>
        <v>6.31</v>
      </c>
      <c r="AJ303">
        <f t="shared" si="283"/>
        <v>0</v>
      </c>
      <c r="AK303">
        <v>17336.71</v>
      </c>
      <c r="AL303">
        <v>14850.57</v>
      </c>
      <c r="AM303">
        <v>1452.5</v>
      </c>
      <c r="AN303">
        <v>87.84</v>
      </c>
      <c r="AO303">
        <v>1033.6400000000001</v>
      </c>
      <c r="AP303">
        <v>0</v>
      </c>
      <c r="AQ303">
        <v>108.69</v>
      </c>
      <c r="AR303">
        <v>6.31</v>
      </c>
      <c r="AS303">
        <v>0</v>
      </c>
      <c r="AT303">
        <v>111</v>
      </c>
      <c r="AU303">
        <v>71</v>
      </c>
      <c r="AV303">
        <v>1</v>
      </c>
      <c r="AW303">
        <v>1</v>
      </c>
      <c r="AZ303">
        <v>1</v>
      </c>
      <c r="BA303">
        <v>1</v>
      </c>
      <c r="BB303">
        <v>1</v>
      </c>
      <c r="BC303">
        <v>1</v>
      </c>
      <c r="BD303" t="s">
        <v>3</v>
      </c>
      <c r="BE303" t="s">
        <v>3</v>
      </c>
      <c r="BF303" t="s">
        <v>3</v>
      </c>
      <c r="BG303" t="s">
        <v>3</v>
      </c>
      <c r="BH303">
        <v>0</v>
      </c>
      <c r="BI303">
        <v>1</v>
      </c>
      <c r="BJ303" t="s">
        <v>321</v>
      </c>
      <c r="BM303">
        <v>22001</v>
      </c>
      <c r="BN303">
        <v>0</v>
      </c>
      <c r="BO303" t="s">
        <v>3</v>
      </c>
      <c r="BP303">
        <v>0</v>
      </c>
      <c r="BQ303">
        <v>2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3</v>
      </c>
      <c r="BZ303">
        <v>130</v>
      </c>
      <c r="CA303">
        <v>89</v>
      </c>
      <c r="CF303">
        <v>0</v>
      </c>
      <c r="CG303">
        <v>0</v>
      </c>
      <c r="CM303">
        <v>0</v>
      </c>
      <c r="CN303" t="s">
        <v>3</v>
      </c>
      <c r="CO303">
        <v>0</v>
      </c>
      <c r="CP303">
        <f t="shared" si="284"/>
        <v>433.40999999999997</v>
      </c>
      <c r="CQ303">
        <f t="shared" si="285"/>
        <v>14850.57</v>
      </c>
      <c r="CR303">
        <f t="shared" si="286"/>
        <v>1452.5</v>
      </c>
      <c r="CS303">
        <f t="shared" si="287"/>
        <v>87.84</v>
      </c>
      <c r="CT303">
        <f t="shared" si="288"/>
        <v>1033.6400000000001</v>
      </c>
      <c r="CU303">
        <f t="shared" si="289"/>
        <v>0</v>
      </c>
      <c r="CV303">
        <f t="shared" si="290"/>
        <v>108.69</v>
      </c>
      <c r="CW303">
        <f t="shared" si="291"/>
        <v>6.31</v>
      </c>
      <c r="CX303">
        <f t="shared" si="292"/>
        <v>0</v>
      </c>
      <c r="CY303">
        <f t="shared" si="299"/>
        <v>31.124400000000001</v>
      </c>
      <c r="CZ303">
        <f t="shared" si="300"/>
        <v>19.9084</v>
      </c>
      <c r="DC303" t="s">
        <v>3</v>
      </c>
      <c r="DD303" t="s">
        <v>3</v>
      </c>
      <c r="DE303" t="s">
        <v>3</v>
      </c>
      <c r="DF303" t="s">
        <v>3</v>
      </c>
      <c r="DG303" t="s">
        <v>3</v>
      </c>
      <c r="DH303" t="s">
        <v>3</v>
      </c>
      <c r="DI303" t="s">
        <v>3</v>
      </c>
      <c r="DJ303" t="s">
        <v>3</v>
      </c>
      <c r="DK303" t="s">
        <v>3</v>
      </c>
      <c r="DL303" t="s">
        <v>3</v>
      </c>
      <c r="DM303" t="s">
        <v>3</v>
      </c>
      <c r="DN303">
        <v>0</v>
      </c>
      <c r="DO303">
        <v>0</v>
      </c>
      <c r="DP303">
        <v>1</v>
      </c>
      <c r="DQ303">
        <v>1</v>
      </c>
      <c r="DU303">
        <v>1013</v>
      </c>
      <c r="DV303" t="s">
        <v>299</v>
      </c>
      <c r="DW303" t="s">
        <v>299</v>
      </c>
      <c r="DX303">
        <v>1</v>
      </c>
      <c r="EE303">
        <v>20678689</v>
      </c>
      <c r="EF303">
        <v>2</v>
      </c>
      <c r="EG303" t="s">
        <v>20</v>
      </c>
      <c r="EH303">
        <v>0</v>
      </c>
      <c r="EI303" t="s">
        <v>3</v>
      </c>
      <c r="EJ303">
        <v>1</v>
      </c>
      <c r="EK303">
        <v>22001</v>
      </c>
      <c r="EL303" t="s">
        <v>301</v>
      </c>
      <c r="EM303" t="s">
        <v>302</v>
      </c>
      <c r="EO303" t="s">
        <v>3</v>
      </c>
      <c r="EQ303">
        <v>0</v>
      </c>
      <c r="ER303">
        <v>17336.71</v>
      </c>
      <c r="ES303">
        <v>14850.57</v>
      </c>
      <c r="ET303">
        <v>1452.5</v>
      </c>
      <c r="EU303">
        <v>87.84</v>
      </c>
      <c r="EV303">
        <v>1033.6400000000001</v>
      </c>
      <c r="EW303">
        <v>108.69</v>
      </c>
      <c r="EX303">
        <v>6.31</v>
      </c>
      <c r="EY303">
        <v>0</v>
      </c>
      <c r="EZ303">
        <v>0</v>
      </c>
      <c r="FQ303">
        <v>0</v>
      </c>
      <c r="FR303">
        <f t="shared" si="293"/>
        <v>0</v>
      </c>
      <c r="FS303">
        <v>0</v>
      </c>
      <c r="FV303" t="s">
        <v>23</v>
      </c>
      <c r="FW303" t="s">
        <v>24</v>
      </c>
      <c r="FX303">
        <v>130</v>
      </c>
      <c r="FY303">
        <v>89</v>
      </c>
      <c r="GA303" t="s">
        <v>3</v>
      </c>
      <c r="GG303">
        <v>2</v>
      </c>
      <c r="GH303">
        <v>1</v>
      </c>
      <c r="GI303">
        <v>-2</v>
      </c>
      <c r="GJ303">
        <v>0</v>
      </c>
      <c r="GK303">
        <f>ROUND(R303*(R12)/100,2)</f>
        <v>0</v>
      </c>
      <c r="GL303">
        <f t="shared" si="294"/>
        <v>0</v>
      </c>
      <c r="GM303">
        <f t="shared" si="295"/>
        <v>484.44000000000005</v>
      </c>
      <c r="GN303">
        <f t="shared" si="296"/>
        <v>484.44</v>
      </c>
      <c r="GO303">
        <f t="shared" si="297"/>
        <v>0</v>
      </c>
      <c r="GP303">
        <f t="shared" si="298"/>
        <v>0</v>
      </c>
      <c r="GR303">
        <v>0</v>
      </c>
    </row>
    <row r="304" spans="1:200">
      <c r="A304">
        <v>18</v>
      </c>
      <c r="B304">
        <v>1</v>
      </c>
      <c r="C304">
        <v>716</v>
      </c>
      <c r="E304" t="s">
        <v>559</v>
      </c>
      <c r="F304" t="s">
        <v>304</v>
      </c>
      <c r="G304" t="s">
        <v>1307</v>
      </c>
      <c r="H304" t="s">
        <v>306</v>
      </c>
      <c r="I304">
        <f>I303*J304</f>
        <v>10.5</v>
      </c>
      <c r="J304">
        <v>420</v>
      </c>
      <c r="O304">
        <f t="shared" si="264"/>
        <v>1098.51</v>
      </c>
      <c r="P304">
        <f t="shared" si="265"/>
        <v>1098.51</v>
      </c>
      <c r="Q304">
        <f t="shared" si="266"/>
        <v>0</v>
      </c>
      <c r="R304">
        <f t="shared" si="267"/>
        <v>0</v>
      </c>
      <c r="S304">
        <f t="shared" si="268"/>
        <v>0</v>
      </c>
      <c r="T304">
        <f t="shared" si="269"/>
        <v>0</v>
      </c>
      <c r="U304">
        <f t="shared" si="270"/>
        <v>0</v>
      </c>
      <c r="V304">
        <f t="shared" si="271"/>
        <v>0</v>
      </c>
      <c r="W304">
        <f t="shared" si="272"/>
        <v>7.04</v>
      </c>
      <c r="X304">
        <f t="shared" si="273"/>
        <v>0</v>
      </c>
      <c r="Y304">
        <f t="shared" si="274"/>
        <v>0</v>
      </c>
      <c r="AA304">
        <v>22723180</v>
      </c>
      <c r="AB304">
        <f t="shared" si="275"/>
        <v>104.62</v>
      </c>
      <c r="AC304">
        <f t="shared" si="276"/>
        <v>104.62</v>
      </c>
      <c r="AD304">
        <f t="shared" si="277"/>
        <v>0</v>
      </c>
      <c r="AE304">
        <f t="shared" si="278"/>
        <v>0</v>
      </c>
      <c r="AF304">
        <f t="shared" si="279"/>
        <v>0</v>
      </c>
      <c r="AG304">
        <f t="shared" si="280"/>
        <v>0</v>
      </c>
      <c r="AH304">
        <f t="shared" si="281"/>
        <v>0</v>
      </c>
      <c r="AI304">
        <f t="shared" si="282"/>
        <v>0</v>
      </c>
      <c r="AJ304">
        <f t="shared" si="283"/>
        <v>0.67</v>
      </c>
      <c r="AK304">
        <v>104.62</v>
      </c>
      <c r="AL304">
        <v>104.62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0.67</v>
      </c>
      <c r="AT304">
        <v>111</v>
      </c>
      <c r="AU304">
        <v>71</v>
      </c>
      <c r="AV304">
        <v>1</v>
      </c>
      <c r="AW304">
        <v>1</v>
      </c>
      <c r="AZ304">
        <v>1</v>
      </c>
      <c r="BA304">
        <v>1</v>
      </c>
      <c r="BB304">
        <v>1</v>
      </c>
      <c r="BC304">
        <v>1</v>
      </c>
      <c r="BD304" t="s">
        <v>3</v>
      </c>
      <c r="BE304" t="s">
        <v>3</v>
      </c>
      <c r="BF304" t="s">
        <v>3</v>
      </c>
      <c r="BG304" t="s">
        <v>3</v>
      </c>
      <c r="BH304">
        <v>3</v>
      </c>
      <c r="BI304">
        <v>1</v>
      </c>
      <c r="BJ304" t="s">
        <v>307</v>
      </c>
      <c r="BM304">
        <v>22001</v>
      </c>
      <c r="BN304">
        <v>0</v>
      </c>
      <c r="BO304" t="s">
        <v>3</v>
      </c>
      <c r="BP304">
        <v>0</v>
      </c>
      <c r="BQ304">
        <v>2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3</v>
      </c>
      <c r="BZ304">
        <v>130</v>
      </c>
      <c r="CA304">
        <v>89</v>
      </c>
      <c r="CF304">
        <v>0</v>
      </c>
      <c r="CG304">
        <v>0</v>
      </c>
      <c r="CM304">
        <v>0</v>
      </c>
      <c r="CN304" t="s">
        <v>3</v>
      </c>
      <c r="CO304">
        <v>0</v>
      </c>
      <c r="CP304">
        <f t="shared" si="284"/>
        <v>1098.51</v>
      </c>
      <c r="CQ304">
        <f t="shared" si="285"/>
        <v>104.62</v>
      </c>
      <c r="CR304">
        <f t="shared" si="286"/>
        <v>0</v>
      </c>
      <c r="CS304">
        <f t="shared" si="287"/>
        <v>0</v>
      </c>
      <c r="CT304">
        <f t="shared" si="288"/>
        <v>0</v>
      </c>
      <c r="CU304">
        <f t="shared" si="289"/>
        <v>0</v>
      </c>
      <c r="CV304">
        <f t="shared" si="290"/>
        <v>0</v>
      </c>
      <c r="CW304">
        <f t="shared" si="291"/>
        <v>0</v>
      </c>
      <c r="CX304">
        <f t="shared" si="292"/>
        <v>0.67</v>
      </c>
      <c r="CY304">
        <f t="shared" si="299"/>
        <v>0</v>
      </c>
      <c r="CZ304">
        <f t="shared" si="300"/>
        <v>0</v>
      </c>
      <c r="DC304" t="s">
        <v>3</v>
      </c>
      <c r="DD304" t="s">
        <v>3</v>
      </c>
      <c r="DE304" t="s">
        <v>3</v>
      </c>
      <c r="DF304" t="s">
        <v>3</v>
      </c>
      <c r="DG304" t="s">
        <v>3</v>
      </c>
      <c r="DH304" t="s">
        <v>3</v>
      </c>
      <c r="DI304" t="s">
        <v>3</v>
      </c>
      <c r="DJ304" t="s">
        <v>3</v>
      </c>
      <c r="DK304" t="s">
        <v>3</v>
      </c>
      <c r="DL304" t="s">
        <v>3</v>
      </c>
      <c r="DM304" t="s">
        <v>3</v>
      </c>
      <c r="DN304">
        <v>0</v>
      </c>
      <c r="DO304">
        <v>0</v>
      </c>
      <c r="DP304">
        <v>1</v>
      </c>
      <c r="DQ304">
        <v>1</v>
      </c>
      <c r="DU304">
        <v>1005</v>
      </c>
      <c r="DV304" t="s">
        <v>306</v>
      </c>
      <c r="DW304" t="s">
        <v>306</v>
      </c>
      <c r="DX304">
        <v>1</v>
      </c>
      <c r="EE304">
        <v>20678689</v>
      </c>
      <c r="EF304">
        <v>2</v>
      </c>
      <c r="EG304" t="s">
        <v>20</v>
      </c>
      <c r="EH304">
        <v>0</v>
      </c>
      <c r="EI304" t="s">
        <v>3</v>
      </c>
      <c r="EJ304">
        <v>1</v>
      </c>
      <c r="EK304">
        <v>22001</v>
      </c>
      <c r="EL304" t="s">
        <v>301</v>
      </c>
      <c r="EM304" t="s">
        <v>302</v>
      </c>
      <c r="EO304" t="s">
        <v>3</v>
      </c>
      <c r="EQ304">
        <v>0</v>
      </c>
      <c r="ER304">
        <v>104.62</v>
      </c>
      <c r="ES304">
        <v>104.62</v>
      </c>
      <c r="ET304">
        <v>0</v>
      </c>
      <c r="EU304">
        <v>0</v>
      </c>
      <c r="EV304">
        <v>0</v>
      </c>
      <c r="EW304">
        <v>0</v>
      </c>
      <c r="EX304">
        <v>0</v>
      </c>
      <c r="EZ304">
        <v>0</v>
      </c>
      <c r="FQ304">
        <v>0</v>
      </c>
      <c r="FR304">
        <f t="shared" si="293"/>
        <v>0</v>
      </c>
      <c r="FS304">
        <v>0</v>
      </c>
      <c r="FV304" t="s">
        <v>23</v>
      </c>
      <c r="FW304" t="s">
        <v>24</v>
      </c>
      <c r="FX304">
        <v>130</v>
      </c>
      <c r="FY304">
        <v>89</v>
      </c>
      <c r="GA304" t="s">
        <v>3</v>
      </c>
      <c r="GG304">
        <v>2</v>
      </c>
      <c r="GH304">
        <v>1</v>
      </c>
      <c r="GI304">
        <v>-2</v>
      </c>
      <c r="GJ304">
        <v>0</v>
      </c>
      <c r="GK304">
        <f>ROUND(R304*(R12)/100,2)</f>
        <v>0</v>
      </c>
      <c r="GL304">
        <f t="shared" si="294"/>
        <v>0</v>
      </c>
      <c r="GM304">
        <f t="shared" si="295"/>
        <v>1098.51</v>
      </c>
      <c r="GN304">
        <f t="shared" si="296"/>
        <v>1098.51</v>
      </c>
      <c r="GO304">
        <f t="shared" si="297"/>
        <v>0</v>
      </c>
      <c r="GP304">
        <f t="shared" si="298"/>
        <v>0</v>
      </c>
      <c r="GR304">
        <v>0</v>
      </c>
    </row>
    <row r="305" spans="1:200">
      <c r="A305">
        <v>17</v>
      </c>
      <c r="B305">
        <v>1</v>
      </c>
      <c r="C305">
        <f>ROW(SmtRes!A730)</f>
        <v>730</v>
      </c>
      <c r="D305">
        <f>ROW(EtalonRes!A679)</f>
        <v>679</v>
      </c>
      <c r="E305" t="s">
        <v>560</v>
      </c>
      <c r="F305" t="s">
        <v>324</v>
      </c>
      <c r="G305" t="s">
        <v>325</v>
      </c>
      <c r="H305" t="s">
        <v>299</v>
      </c>
      <c r="I305">
        <v>4.2000000000000003E-2</v>
      </c>
      <c r="J305">
        <v>0</v>
      </c>
      <c r="O305">
        <f t="shared" si="264"/>
        <v>588.12</v>
      </c>
      <c r="P305">
        <f t="shared" si="265"/>
        <v>501.6</v>
      </c>
      <c r="Q305">
        <f t="shared" si="266"/>
        <v>45.93</v>
      </c>
      <c r="R305">
        <f t="shared" si="267"/>
        <v>2.74</v>
      </c>
      <c r="S305">
        <f t="shared" si="268"/>
        <v>40.590000000000003</v>
      </c>
      <c r="T305">
        <f t="shared" si="269"/>
        <v>0</v>
      </c>
      <c r="U305">
        <f t="shared" si="270"/>
        <v>4.2680400000000001</v>
      </c>
      <c r="V305">
        <f t="shared" si="271"/>
        <v>0.19656000000000001</v>
      </c>
      <c r="W305">
        <f t="shared" si="272"/>
        <v>0</v>
      </c>
      <c r="X305">
        <f t="shared" si="273"/>
        <v>48.1</v>
      </c>
      <c r="Y305">
        <f t="shared" si="274"/>
        <v>30.76</v>
      </c>
      <c r="AA305">
        <v>22723180</v>
      </c>
      <c r="AB305">
        <f t="shared" si="275"/>
        <v>14002.83</v>
      </c>
      <c r="AC305">
        <f t="shared" si="276"/>
        <v>11942.79</v>
      </c>
      <c r="AD305">
        <f t="shared" si="277"/>
        <v>1093.6300000000001</v>
      </c>
      <c r="AE305">
        <f t="shared" si="278"/>
        <v>65.150000000000006</v>
      </c>
      <c r="AF305">
        <f t="shared" si="279"/>
        <v>966.41</v>
      </c>
      <c r="AG305">
        <f t="shared" si="280"/>
        <v>0</v>
      </c>
      <c r="AH305">
        <f t="shared" si="281"/>
        <v>101.62</v>
      </c>
      <c r="AI305">
        <f t="shared" si="282"/>
        <v>4.68</v>
      </c>
      <c r="AJ305">
        <f t="shared" si="283"/>
        <v>0</v>
      </c>
      <c r="AK305">
        <v>14002.83</v>
      </c>
      <c r="AL305">
        <v>11942.79</v>
      </c>
      <c r="AM305">
        <v>1093.6300000000001</v>
      </c>
      <c r="AN305">
        <v>65.150000000000006</v>
      </c>
      <c r="AO305">
        <v>966.41</v>
      </c>
      <c r="AP305">
        <v>0</v>
      </c>
      <c r="AQ305">
        <v>101.62</v>
      </c>
      <c r="AR305">
        <v>4.68</v>
      </c>
      <c r="AS305">
        <v>0</v>
      </c>
      <c r="AT305">
        <v>111</v>
      </c>
      <c r="AU305">
        <v>71</v>
      </c>
      <c r="AV305">
        <v>1</v>
      </c>
      <c r="AW305">
        <v>1</v>
      </c>
      <c r="AZ305">
        <v>1</v>
      </c>
      <c r="BA305">
        <v>1</v>
      </c>
      <c r="BB305">
        <v>1</v>
      </c>
      <c r="BC305">
        <v>1</v>
      </c>
      <c r="BD305" t="s">
        <v>3</v>
      </c>
      <c r="BE305" t="s">
        <v>3</v>
      </c>
      <c r="BF305" t="s">
        <v>3</v>
      </c>
      <c r="BG305" t="s">
        <v>3</v>
      </c>
      <c r="BH305">
        <v>0</v>
      </c>
      <c r="BI305">
        <v>1</v>
      </c>
      <c r="BJ305" t="s">
        <v>326</v>
      </c>
      <c r="BM305">
        <v>22001</v>
      </c>
      <c r="BN305">
        <v>0</v>
      </c>
      <c r="BO305" t="s">
        <v>3</v>
      </c>
      <c r="BP305">
        <v>0</v>
      </c>
      <c r="BQ305">
        <v>2</v>
      </c>
      <c r="BS305">
        <v>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130</v>
      </c>
      <c r="CA305">
        <v>89</v>
      </c>
      <c r="CF305">
        <v>0</v>
      </c>
      <c r="CG305">
        <v>0</v>
      </c>
      <c r="CM305">
        <v>0</v>
      </c>
      <c r="CN305" t="s">
        <v>3</v>
      </c>
      <c r="CO305">
        <v>0</v>
      </c>
      <c r="CP305">
        <f t="shared" si="284"/>
        <v>588.12</v>
      </c>
      <c r="CQ305">
        <f t="shared" si="285"/>
        <v>11942.79</v>
      </c>
      <c r="CR305">
        <f t="shared" si="286"/>
        <v>1093.6300000000001</v>
      </c>
      <c r="CS305">
        <f t="shared" si="287"/>
        <v>65.150000000000006</v>
      </c>
      <c r="CT305">
        <f t="shared" si="288"/>
        <v>966.41</v>
      </c>
      <c r="CU305">
        <f t="shared" si="289"/>
        <v>0</v>
      </c>
      <c r="CV305">
        <f t="shared" si="290"/>
        <v>101.62</v>
      </c>
      <c r="CW305">
        <f t="shared" si="291"/>
        <v>4.68</v>
      </c>
      <c r="CX305">
        <f t="shared" si="292"/>
        <v>0</v>
      </c>
      <c r="CY305">
        <f t="shared" si="299"/>
        <v>48.096300000000014</v>
      </c>
      <c r="CZ305">
        <f t="shared" si="300"/>
        <v>30.764300000000002</v>
      </c>
      <c r="DC305" t="s">
        <v>3</v>
      </c>
      <c r="DD305" t="s">
        <v>3</v>
      </c>
      <c r="DE305" t="s">
        <v>3</v>
      </c>
      <c r="DF305" t="s">
        <v>3</v>
      </c>
      <c r="DG305" t="s">
        <v>3</v>
      </c>
      <c r="DH305" t="s">
        <v>3</v>
      </c>
      <c r="DI305" t="s">
        <v>3</v>
      </c>
      <c r="DJ305" t="s">
        <v>3</v>
      </c>
      <c r="DK305" t="s">
        <v>3</v>
      </c>
      <c r="DL305" t="s">
        <v>3</v>
      </c>
      <c r="DM305" t="s">
        <v>3</v>
      </c>
      <c r="DN305">
        <v>0</v>
      </c>
      <c r="DO305">
        <v>0</v>
      </c>
      <c r="DP305">
        <v>1</v>
      </c>
      <c r="DQ305">
        <v>1</v>
      </c>
      <c r="DU305">
        <v>1013</v>
      </c>
      <c r="DV305" t="s">
        <v>299</v>
      </c>
      <c r="DW305" t="s">
        <v>299</v>
      </c>
      <c r="DX305">
        <v>1</v>
      </c>
      <c r="EE305">
        <v>20678689</v>
      </c>
      <c r="EF305">
        <v>2</v>
      </c>
      <c r="EG305" t="s">
        <v>20</v>
      </c>
      <c r="EH305">
        <v>0</v>
      </c>
      <c r="EI305" t="s">
        <v>3</v>
      </c>
      <c r="EJ305">
        <v>1</v>
      </c>
      <c r="EK305">
        <v>22001</v>
      </c>
      <c r="EL305" t="s">
        <v>301</v>
      </c>
      <c r="EM305" t="s">
        <v>302</v>
      </c>
      <c r="EO305" t="s">
        <v>3</v>
      </c>
      <c r="EQ305">
        <v>0</v>
      </c>
      <c r="ER305">
        <v>14002.83</v>
      </c>
      <c r="ES305">
        <v>11942.79</v>
      </c>
      <c r="ET305">
        <v>1093.6300000000001</v>
      </c>
      <c r="EU305">
        <v>65.150000000000006</v>
      </c>
      <c r="EV305">
        <v>966.41</v>
      </c>
      <c r="EW305">
        <v>101.62</v>
      </c>
      <c r="EX305">
        <v>4.68</v>
      </c>
      <c r="EY305">
        <v>0</v>
      </c>
      <c r="EZ305">
        <v>0</v>
      </c>
      <c r="FQ305">
        <v>0</v>
      </c>
      <c r="FR305">
        <f t="shared" si="293"/>
        <v>0</v>
      </c>
      <c r="FS305">
        <v>0</v>
      </c>
      <c r="FV305" t="s">
        <v>23</v>
      </c>
      <c r="FW305" t="s">
        <v>24</v>
      </c>
      <c r="FX305">
        <v>130</v>
      </c>
      <c r="FY305">
        <v>89</v>
      </c>
      <c r="GA305" t="s">
        <v>3</v>
      </c>
      <c r="GG305">
        <v>2</v>
      </c>
      <c r="GH305">
        <v>1</v>
      </c>
      <c r="GI305">
        <v>-2</v>
      </c>
      <c r="GJ305">
        <v>0</v>
      </c>
      <c r="GK305">
        <f>ROUND(R305*(R12)/100,2)</f>
        <v>0</v>
      </c>
      <c r="GL305">
        <f t="shared" si="294"/>
        <v>0</v>
      </c>
      <c r="GM305">
        <f t="shared" si="295"/>
        <v>666.98</v>
      </c>
      <c r="GN305">
        <f t="shared" si="296"/>
        <v>666.98</v>
      </c>
      <c r="GO305">
        <f t="shared" si="297"/>
        <v>0</v>
      </c>
      <c r="GP305">
        <f t="shared" si="298"/>
        <v>0</v>
      </c>
      <c r="GR305">
        <v>0</v>
      </c>
    </row>
    <row r="306" spans="1:200">
      <c r="A306">
        <v>18</v>
      </c>
      <c r="B306">
        <v>1</v>
      </c>
      <c r="C306">
        <v>728</v>
      </c>
      <c r="E306" t="s">
        <v>561</v>
      </c>
      <c r="F306" t="s">
        <v>304</v>
      </c>
      <c r="G306" t="s">
        <v>1307</v>
      </c>
      <c r="H306" t="s">
        <v>306</v>
      </c>
      <c r="I306">
        <f>I305*J306</f>
        <v>12.600000000000001</v>
      </c>
      <c r="J306">
        <v>300</v>
      </c>
      <c r="O306">
        <f t="shared" si="264"/>
        <v>1318.21</v>
      </c>
      <c r="P306">
        <f t="shared" si="265"/>
        <v>1318.21</v>
      </c>
      <c r="Q306">
        <f t="shared" si="266"/>
        <v>0</v>
      </c>
      <c r="R306">
        <f t="shared" si="267"/>
        <v>0</v>
      </c>
      <c r="S306">
        <f t="shared" si="268"/>
        <v>0</v>
      </c>
      <c r="T306">
        <f t="shared" si="269"/>
        <v>0</v>
      </c>
      <c r="U306">
        <f t="shared" si="270"/>
        <v>0</v>
      </c>
      <c r="V306">
        <f t="shared" si="271"/>
        <v>0</v>
      </c>
      <c r="W306">
        <f t="shared" si="272"/>
        <v>8.44</v>
      </c>
      <c r="X306">
        <f t="shared" si="273"/>
        <v>0</v>
      </c>
      <c r="Y306">
        <f t="shared" si="274"/>
        <v>0</v>
      </c>
      <c r="AA306">
        <v>22723180</v>
      </c>
      <c r="AB306">
        <f t="shared" si="275"/>
        <v>104.62</v>
      </c>
      <c r="AC306">
        <f t="shared" si="276"/>
        <v>104.62</v>
      </c>
      <c r="AD306">
        <f t="shared" si="277"/>
        <v>0</v>
      </c>
      <c r="AE306">
        <f t="shared" si="278"/>
        <v>0</v>
      </c>
      <c r="AF306">
        <f t="shared" si="279"/>
        <v>0</v>
      </c>
      <c r="AG306">
        <f t="shared" si="280"/>
        <v>0</v>
      </c>
      <c r="AH306">
        <f t="shared" si="281"/>
        <v>0</v>
      </c>
      <c r="AI306">
        <f t="shared" si="282"/>
        <v>0</v>
      </c>
      <c r="AJ306">
        <f t="shared" si="283"/>
        <v>0.67</v>
      </c>
      <c r="AK306">
        <v>104.62</v>
      </c>
      <c r="AL306">
        <v>104.62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0.67</v>
      </c>
      <c r="AT306">
        <v>111</v>
      </c>
      <c r="AU306">
        <v>71</v>
      </c>
      <c r="AV306">
        <v>1</v>
      </c>
      <c r="AW306">
        <v>1</v>
      </c>
      <c r="AZ306">
        <v>1</v>
      </c>
      <c r="BA306">
        <v>1</v>
      </c>
      <c r="BB306">
        <v>1</v>
      </c>
      <c r="BC306">
        <v>1</v>
      </c>
      <c r="BD306" t="s">
        <v>3</v>
      </c>
      <c r="BE306" t="s">
        <v>3</v>
      </c>
      <c r="BF306" t="s">
        <v>3</v>
      </c>
      <c r="BG306" t="s">
        <v>3</v>
      </c>
      <c r="BH306">
        <v>3</v>
      </c>
      <c r="BI306">
        <v>1</v>
      </c>
      <c r="BJ306" t="s">
        <v>307</v>
      </c>
      <c r="BM306">
        <v>22001</v>
      </c>
      <c r="BN306">
        <v>0</v>
      </c>
      <c r="BO306" t="s">
        <v>3</v>
      </c>
      <c r="BP306">
        <v>0</v>
      </c>
      <c r="BQ306">
        <v>2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3</v>
      </c>
      <c r="BZ306">
        <v>130</v>
      </c>
      <c r="CA306">
        <v>89</v>
      </c>
      <c r="CF306">
        <v>0</v>
      </c>
      <c r="CG306">
        <v>0</v>
      </c>
      <c r="CM306">
        <v>0</v>
      </c>
      <c r="CN306" t="s">
        <v>3</v>
      </c>
      <c r="CO306">
        <v>0</v>
      </c>
      <c r="CP306">
        <f t="shared" si="284"/>
        <v>1318.21</v>
      </c>
      <c r="CQ306">
        <f t="shared" si="285"/>
        <v>104.62</v>
      </c>
      <c r="CR306">
        <f t="shared" si="286"/>
        <v>0</v>
      </c>
      <c r="CS306">
        <f t="shared" si="287"/>
        <v>0</v>
      </c>
      <c r="CT306">
        <f t="shared" si="288"/>
        <v>0</v>
      </c>
      <c r="CU306">
        <f t="shared" si="289"/>
        <v>0</v>
      </c>
      <c r="CV306">
        <f t="shared" si="290"/>
        <v>0</v>
      </c>
      <c r="CW306">
        <f t="shared" si="291"/>
        <v>0</v>
      </c>
      <c r="CX306">
        <f t="shared" si="292"/>
        <v>0.67</v>
      </c>
      <c r="CY306">
        <f t="shared" si="299"/>
        <v>0</v>
      </c>
      <c r="CZ306">
        <f t="shared" si="300"/>
        <v>0</v>
      </c>
      <c r="DC306" t="s">
        <v>3</v>
      </c>
      <c r="DD306" t="s">
        <v>3</v>
      </c>
      <c r="DE306" t="s">
        <v>3</v>
      </c>
      <c r="DF306" t="s">
        <v>3</v>
      </c>
      <c r="DG306" t="s">
        <v>3</v>
      </c>
      <c r="DH306" t="s">
        <v>3</v>
      </c>
      <c r="DI306" t="s">
        <v>3</v>
      </c>
      <c r="DJ306" t="s">
        <v>3</v>
      </c>
      <c r="DK306" t="s">
        <v>3</v>
      </c>
      <c r="DL306" t="s">
        <v>3</v>
      </c>
      <c r="DM306" t="s">
        <v>3</v>
      </c>
      <c r="DN306">
        <v>0</v>
      </c>
      <c r="DO306">
        <v>0</v>
      </c>
      <c r="DP306">
        <v>1</v>
      </c>
      <c r="DQ306">
        <v>1</v>
      </c>
      <c r="DU306">
        <v>1005</v>
      </c>
      <c r="DV306" t="s">
        <v>306</v>
      </c>
      <c r="DW306" t="s">
        <v>306</v>
      </c>
      <c r="DX306">
        <v>1</v>
      </c>
      <c r="EE306">
        <v>20678689</v>
      </c>
      <c r="EF306">
        <v>2</v>
      </c>
      <c r="EG306" t="s">
        <v>20</v>
      </c>
      <c r="EH306">
        <v>0</v>
      </c>
      <c r="EI306" t="s">
        <v>3</v>
      </c>
      <c r="EJ306">
        <v>1</v>
      </c>
      <c r="EK306">
        <v>22001</v>
      </c>
      <c r="EL306" t="s">
        <v>301</v>
      </c>
      <c r="EM306" t="s">
        <v>302</v>
      </c>
      <c r="EO306" t="s">
        <v>3</v>
      </c>
      <c r="EQ306">
        <v>0</v>
      </c>
      <c r="ER306">
        <v>104.62</v>
      </c>
      <c r="ES306">
        <v>104.62</v>
      </c>
      <c r="ET306">
        <v>0</v>
      </c>
      <c r="EU306">
        <v>0</v>
      </c>
      <c r="EV306">
        <v>0</v>
      </c>
      <c r="EW306">
        <v>0</v>
      </c>
      <c r="EX306">
        <v>0</v>
      </c>
      <c r="EZ306">
        <v>0</v>
      </c>
      <c r="FQ306">
        <v>0</v>
      </c>
      <c r="FR306">
        <f t="shared" si="293"/>
        <v>0</v>
      </c>
      <c r="FS306">
        <v>0</v>
      </c>
      <c r="FV306" t="s">
        <v>23</v>
      </c>
      <c r="FW306" t="s">
        <v>24</v>
      </c>
      <c r="FX306">
        <v>130</v>
      </c>
      <c r="FY306">
        <v>89</v>
      </c>
      <c r="GA306" t="s">
        <v>3</v>
      </c>
      <c r="GG306">
        <v>2</v>
      </c>
      <c r="GH306">
        <v>1</v>
      </c>
      <c r="GI306">
        <v>-2</v>
      </c>
      <c r="GJ306">
        <v>0</v>
      </c>
      <c r="GK306">
        <f>ROUND(R306*(R12)/100,2)</f>
        <v>0</v>
      </c>
      <c r="GL306">
        <f t="shared" si="294"/>
        <v>0</v>
      </c>
      <c r="GM306">
        <f t="shared" si="295"/>
        <v>1318.21</v>
      </c>
      <c r="GN306">
        <f t="shared" si="296"/>
        <v>1318.21</v>
      </c>
      <c r="GO306">
        <f t="shared" si="297"/>
        <v>0</v>
      </c>
      <c r="GP306">
        <f t="shared" si="298"/>
        <v>0</v>
      </c>
      <c r="GR306">
        <v>0</v>
      </c>
    </row>
    <row r="307" spans="1:200">
      <c r="A307">
        <v>17</v>
      </c>
      <c r="B307">
        <v>1</v>
      </c>
      <c r="C307">
        <f>ROW(SmtRes!A743)</f>
        <v>743</v>
      </c>
      <c r="D307">
        <f>ROW(EtalonRes!A696)</f>
        <v>696</v>
      </c>
      <c r="E307" t="s">
        <v>562</v>
      </c>
      <c r="F307" t="s">
        <v>329</v>
      </c>
      <c r="G307" t="s">
        <v>330</v>
      </c>
      <c r="H307" t="s">
        <v>331</v>
      </c>
      <c r="I307">
        <v>7.2</v>
      </c>
      <c r="J307">
        <v>0</v>
      </c>
      <c r="O307">
        <f t="shared" si="264"/>
        <v>24356.95</v>
      </c>
      <c r="P307">
        <f t="shared" si="265"/>
        <v>12749.33</v>
      </c>
      <c r="Q307">
        <f t="shared" si="266"/>
        <v>1044.5</v>
      </c>
      <c r="R307">
        <f t="shared" si="267"/>
        <v>50.54</v>
      </c>
      <c r="S307">
        <f t="shared" si="268"/>
        <v>10563.12</v>
      </c>
      <c r="T307">
        <f t="shared" si="269"/>
        <v>0</v>
      </c>
      <c r="U307">
        <f t="shared" si="270"/>
        <v>1208.5920000000001</v>
      </c>
      <c r="V307">
        <f t="shared" si="271"/>
        <v>3.7440000000000002</v>
      </c>
      <c r="W307">
        <f t="shared" si="272"/>
        <v>0</v>
      </c>
      <c r="X307">
        <f t="shared" si="273"/>
        <v>11568.89</v>
      </c>
      <c r="Y307">
        <f t="shared" si="274"/>
        <v>7005.02</v>
      </c>
      <c r="AA307">
        <v>22723180</v>
      </c>
      <c r="AB307">
        <f t="shared" si="275"/>
        <v>3382.91</v>
      </c>
      <c r="AC307">
        <f t="shared" si="276"/>
        <v>1770.74</v>
      </c>
      <c r="AD307">
        <f t="shared" si="277"/>
        <v>145.07</v>
      </c>
      <c r="AE307">
        <f t="shared" si="278"/>
        <v>7.02</v>
      </c>
      <c r="AF307">
        <f t="shared" si="279"/>
        <v>1467.1</v>
      </c>
      <c r="AG307">
        <f t="shared" si="280"/>
        <v>0</v>
      </c>
      <c r="AH307">
        <f t="shared" si="281"/>
        <v>167.86</v>
      </c>
      <c r="AI307">
        <f t="shared" si="282"/>
        <v>0.52</v>
      </c>
      <c r="AJ307">
        <f t="shared" si="283"/>
        <v>0</v>
      </c>
      <c r="AK307">
        <v>3382.91</v>
      </c>
      <c r="AL307">
        <v>1770.74</v>
      </c>
      <c r="AM307">
        <v>145.07</v>
      </c>
      <c r="AN307">
        <v>7.02</v>
      </c>
      <c r="AO307">
        <v>1467.1</v>
      </c>
      <c r="AP307">
        <v>0</v>
      </c>
      <c r="AQ307">
        <v>167.86</v>
      </c>
      <c r="AR307">
        <v>0.52</v>
      </c>
      <c r="AS307">
        <v>0</v>
      </c>
      <c r="AT307">
        <v>109</v>
      </c>
      <c r="AU307">
        <v>66</v>
      </c>
      <c r="AV307">
        <v>1</v>
      </c>
      <c r="AW307">
        <v>1</v>
      </c>
      <c r="AZ307">
        <v>1</v>
      </c>
      <c r="BA307">
        <v>1</v>
      </c>
      <c r="BB307">
        <v>1</v>
      </c>
      <c r="BC307">
        <v>1</v>
      </c>
      <c r="BD307" t="s">
        <v>3</v>
      </c>
      <c r="BE307" t="s">
        <v>3</v>
      </c>
      <c r="BF307" t="s">
        <v>3</v>
      </c>
      <c r="BG307" t="s">
        <v>3</v>
      </c>
      <c r="BH307">
        <v>0</v>
      </c>
      <c r="BI307">
        <v>1</v>
      </c>
      <c r="BJ307" t="s">
        <v>332</v>
      </c>
      <c r="BM307">
        <v>20001</v>
      </c>
      <c r="BN307">
        <v>0</v>
      </c>
      <c r="BO307" t="s">
        <v>3</v>
      </c>
      <c r="BP307">
        <v>0</v>
      </c>
      <c r="BQ307">
        <v>2</v>
      </c>
      <c r="BS307">
        <v>1</v>
      </c>
      <c r="BT307">
        <v>1</v>
      </c>
      <c r="BU307">
        <v>1</v>
      </c>
      <c r="BV307">
        <v>1</v>
      </c>
      <c r="BW307">
        <v>1</v>
      </c>
      <c r="BX307">
        <v>1</v>
      </c>
      <c r="BY307" t="s">
        <v>3</v>
      </c>
      <c r="BZ307">
        <v>128</v>
      </c>
      <c r="CA307">
        <v>83</v>
      </c>
      <c r="CF307">
        <v>0</v>
      </c>
      <c r="CG307">
        <v>0</v>
      </c>
      <c r="CM307">
        <v>0</v>
      </c>
      <c r="CN307" t="s">
        <v>3</v>
      </c>
      <c r="CO307">
        <v>0</v>
      </c>
      <c r="CP307">
        <f t="shared" si="284"/>
        <v>24356.95</v>
      </c>
      <c r="CQ307">
        <f t="shared" si="285"/>
        <v>1770.74</v>
      </c>
      <c r="CR307">
        <f t="shared" si="286"/>
        <v>145.07</v>
      </c>
      <c r="CS307">
        <f t="shared" si="287"/>
        <v>7.02</v>
      </c>
      <c r="CT307">
        <f t="shared" si="288"/>
        <v>1467.1</v>
      </c>
      <c r="CU307">
        <f t="shared" si="289"/>
        <v>0</v>
      </c>
      <c r="CV307">
        <f t="shared" si="290"/>
        <v>167.86</v>
      </c>
      <c r="CW307">
        <f t="shared" si="291"/>
        <v>0.52</v>
      </c>
      <c r="CX307">
        <f t="shared" si="292"/>
        <v>0</v>
      </c>
      <c r="CY307">
        <f t="shared" si="299"/>
        <v>11568.889400000002</v>
      </c>
      <c r="CZ307">
        <f t="shared" si="300"/>
        <v>7005.0156000000006</v>
      </c>
      <c r="DC307" t="s">
        <v>3</v>
      </c>
      <c r="DD307" t="s">
        <v>3</v>
      </c>
      <c r="DE307" t="s">
        <v>3</v>
      </c>
      <c r="DF307" t="s">
        <v>3</v>
      </c>
      <c r="DG307" t="s">
        <v>3</v>
      </c>
      <c r="DH307" t="s">
        <v>3</v>
      </c>
      <c r="DI307" t="s">
        <v>3</v>
      </c>
      <c r="DJ307" t="s">
        <v>3</v>
      </c>
      <c r="DK307" t="s">
        <v>3</v>
      </c>
      <c r="DL307" t="s">
        <v>3</v>
      </c>
      <c r="DM307" t="s">
        <v>3</v>
      </c>
      <c r="DN307">
        <v>0</v>
      </c>
      <c r="DO307">
        <v>0</v>
      </c>
      <c r="DP307">
        <v>1</v>
      </c>
      <c r="DQ307">
        <v>1</v>
      </c>
      <c r="DU307">
        <v>1013</v>
      </c>
      <c r="DV307" t="s">
        <v>331</v>
      </c>
      <c r="DW307" t="s">
        <v>331</v>
      </c>
      <c r="DX307">
        <v>1</v>
      </c>
      <c r="EE307">
        <v>20678687</v>
      </c>
      <c r="EF307">
        <v>2</v>
      </c>
      <c r="EG307" t="s">
        <v>20</v>
      </c>
      <c r="EH307">
        <v>0</v>
      </c>
      <c r="EI307" t="s">
        <v>3</v>
      </c>
      <c r="EJ307">
        <v>1</v>
      </c>
      <c r="EK307">
        <v>20001</v>
      </c>
      <c r="EL307" t="s">
        <v>333</v>
      </c>
      <c r="EM307" t="s">
        <v>334</v>
      </c>
      <c r="EO307" t="s">
        <v>3</v>
      </c>
      <c r="EQ307">
        <v>0</v>
      </c>
      <c r="ER307">
        <v>3382.91</v>
      </c>
      <c r="ES307">
        <v>1770.74</v>
      </c>
      <c r="ET307">
        <v>145.07</v>
      </c>
      <c r="EU307">
        <v>7.02</v>
      </c>
      <c r="EV307">
        <v>1467.1</v>
      </c>
      <c r="EW307">
        <v>167.86</v>
      </c>
      <c r="EX307">
        <v>0.52</v>
      </c>
      <c r="EY307">
        <v>0</v>
      </c>
      <c r="EZ307">
        <v>0</v>
      </c>
      <c r="FQ307">
        <v>0</v>
      </c>
      <c r="FR307">
        <f t="shared" si="293"/>
        <v>0</v>
      </c>
      <c r="FS307">
        <v>0</v>
      </c>
      <c r="FV307" t="s">
        <v>23</v>
      </c>
      <c r="FW307" t="s">
        <v>24</v>
      </c>
      <c r="FX307">
        <v>128</v>
      </c>
      <c r="FY307">
        <v>83</v>
      </c>
      <c r="GA307" t="s">
        <v>3</v>
      </c>
      <c r="GG307">
        <v>2</v>
      </c>
      <c r="GH307">
        <v>1</v>
      </c>
      <c r="GI307">
        <v>-2</v>
      </c>
      <c r="GJ307">
        <v>0</v>
      </c>
      <c r="GK307">
        <f>ROUND(R307*(R12)/100,2)</f>
        <v>0</v>
      </c>
      <c r="GL307">
        <f t="shared" si="294"/>
        <v>0</v>
      </c>
      <c r="GM307">
        <f t="shared" si="295"/>
        <v>42930.86</v>
      </c>
      <c r="GN307">
        <f t="shared" si="296"/>
        <v>42930.86</v>
      </c>
      <c r="GO307">
        <f t="shared" si="297"/>
        <v>0</v>
      </c>
      <c r="GP307">
        <f t="shared" si="298"/>
        <v>0</v>
      </c>
      <c r="GR307">
        <v>0</v>
      </c>
    </row>
    <row r="308" spans="1:200">
      <c r="A308">
        <v>18</v>
      </c>
      <c r="B308">
        <v>1</v>
      </c>
      <c r="C308">
        <v>742</v>
      </c>
      <c r="E308" t="s">
        <v>563</v>
      </c>
      <c r="F308" t="s">
        <v>336</v>
      </c>
      <c r="G308" t="s">
        <v>337</v>
      </c>
      <c r="H308" t="s">
        <v>306</v>
      </c>
      <c r="I308">
        <f>I307*J308</f>
        <v>105</v>
      </c>
      <c r="J308">
        <v>14.583333333333332</v>
      </c>
      <c r="O308">
        <f t="shared" si="264"/>
        <v>19480.650000000001</v>
      </c>
      <c r="P308">
        <f t="shared" si="265"/>
        <v>19480.650000000001</v>
      </c>
      <c r="Q308">
        <f t="shared" si="266"/>
        <v>0</v>
      </c>
      <c r="R308">
        <f t="shared" si="267"/>
        <v>0</v>
      </c>
      <c r="S308">
        <f t="shared" si="268"/>
        <v>0</v>
      </c>
      <c r="T308">
        <f t="shared" si="269"/>
        <v>0</v>
      </c>
      <c r="U308">
        <f t="shared" si="270"/>
        <v>0</v>
      </c>
      <c r="V308">
        <f t="shared" si="271"/>
        <v>0</v>
      </c>
      <c r="W308">
        <f t="shared" si="272"/>
        <v>4.2</v>
      </c>
      <c r="X308">
        <f t="shared" si="273"/>
        <v>0</v>
      </c>
      <c r="Y308">
        <f t="shared" si="274"/>
        <v>0</v>
      </c>
      <c r="AA308">
        <v>22723180</v>
      </c>
      <c r="AB308">
        <f t="shared" si="275"/>
        <v>185.53</v>
      </c>
      <c r="AC308">
        <f t="shared" si="276"/>
        <v>185.53</v>
      </c>
      <c r="AD308">
        <f t="shared" si="277"/>
        <v>0</v>
      </c>
      <c r="AE308">
        <f t="shared" si="278"/>
        <v>0</v>
      </c>
      <c r="AF308">
        <f t="shared" si="279"/>
        <v>0</v>
      </c>
      <c r="AG308">
        <f t="shared" si="280"/>
        <v>0</v>
      </c>
      <c r="AH308">
        <f t="shared" si="281"/>
        <v>0</v>
      </c>
      <c r="AI308">
        <f t="shared" si="282"/>
        <v>0</v>
      </c>
      <c r="AJ308">
        <f t="shared" si="283"/>
        <v>0.04</v>
      </c>
      <c r="AK308">
        <v>185.53</v>
      </c>
      <c r="AL308">
        <v>185.53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0.04</v>
      </c>
      <c r="AT308">
        <v>109</v>
      </c>
      <c r="AU308">
        <v>66</v>
      </c>
      <c r="AV308">
        <v>1</v>
      </c>
      <c r="AW308">
        <v>1</v>
      </c>
      <c r="AZ308">
        <v>1</v>
      </c>
      <c r="BA308">
        <v>1</v>
      </c>
      <c r="BB308">
        <v>1</v>
      </c>
      <c r="BC308">
        <v>1</v>
      </c>
      <c r="BD308" t="s">
        <v>3</v>
      </c>
      <c r="BE308" t="s">
        <v>3</v>
      </c>
      <c r="BF308" t="s">
        <v>3</v>
      </c>
      <c r="BG308" t="s">
        <v>3</v>
      </c>
      <c r="BH308">
        <v>3</v>
      </c>
      <c r="BI308">
        <v>1</v>
      </c>
      <c r="BJ308" t="s">
        <v>338</v>
      </c>
      <c r="BM308">
        <v>20001</v>
      </c>
      <c r="BN308">
        <v>0</v>
      </c>
      <c r="BO308" t="s">
        <v>3</v>
      </c>
      <c r="BP308">
        <v>0</v>
      </c>
      <c r="BQ308">
        <v>2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3</v>
      </c>
      <c r="BZ308">
        <v>128</v>
      </c>
      <c r="CA308">
        <v>83</v>
      </c>
      <c r="CF308">
        <v>0</v>
      </c>
      <c r="CG308">
        <v>0</v>
      </c>
      <c r="CM308">
        <v>0</v>
      </c>
      <c r="CN308" t="s">
        <v>3</v>
      </c>
      <c r="CO308">
        <v>0</v>
      </c>
      <c r="CP308">
        <f t="shared" si="284"/>
        <v>19480.650000000001</v>
      </c>
      <c r="CQ308">
        <f t="shared" si="285"/>
        <v>185.53</v>
      </c>
      <c r="CR308">
        <f t="shared" si="286"/>
        <v>0</v>
      </c>
      <c r="CS308">
        <f t="shared" si="287"/>
        <v>0</v>
      </c>
      <c r="CT308">
        <f t="shared" si="288"/>
        <v>0</v>
      </c>
      <c r="CU308">
        <f t="shared" si="289"/>
        <v>0</v>
      </c>
      <c r="CV308">
        <f t="shared" si="290"/>
        <v>0</v>
      </c>
      <c r="CW308">
        <f t="shared" si="291"/>
        <v>0</v>
      </c>
      <c r="CX308">
        <f t="shared" si="292"/>
        <v>0.04</v>
      </c>
      <c r="CY308">
        <f t="shared" si="299"/>
        <v>0</v>
      </c>
      <c r="CZ308">
        <f t="shared" si="300"/>
        <v>0</v>
      </c>
      <c r="DC308" t="s">
        <v>3</v>
      </c>
      <c r="DD308" t="s">
        <v>3</v>
      </c>
      <c r="DE308" t="s">
        <v>3</v>
      </c>
      <c r="DF308" t="s">
        <v>3</v>
      </c>
      <c r="DG308" t="s">
        <v>3</v>
      </c>
      <c r="DH308" t="s">
        <v>3</v>
      </c>
      <c r="DI308" t="s">
        <v>3</v>
      </c>
      <c r="DJ308" t="s">
        <v>3</v>
      </c>
      <c r="DK308" t="s">
        <v>3</v>
      </c>
      <c r="DL308" t="s">
        <v>3</v>
      </c>
      <c r="DM308" t="s">
        <v>3</v>
      </c>
      <c r="DN308">
        <v>0</v>
      </c>
      <c r="DO308">
        <v>0</v>
      </c>
      <c r="DP308">
        <v>1</v>
      </c>
      <c r="DQ308">
        <v>1</v>
      </c>
      <c r="DU308">
        <v>1005</v>
      </c>
      <c r="DV308" t="s">
        <v>306</v>
      </c>
      <c r="DW308" t="s">
        <v>306</v>
      </c>
      <c r="DX308">
        <v>1</v>
      </c>
      <c r="EE308">
        <v>20678687</v>
      </c>
      <c r="EF308">
        <v>2</v>
      </c>
      <c r="EG308" t="s">
        <v>20</v>
      </c>
      <c r="EH308">
        <v>0</v>
      </c>
      <c r="EI308" t="s">
        <v>3</v>
      </c>
      <c r="EJ308">
        <v>1</v>
      </c>
      <c r="EK308">
        <v>20001</v>
      </c>
      <c r="EL308" t="s">
        <v>333</v>
      </c>
      <c r="EM308" t="s">
        <v>334</v>
      </c>
      <c r="EO308" t="s">
        <v>3</v>
      </c>
      <c r="EQ308">
        <v>0</v>
      </c>
      <c r="ER308">
        <v>185.53</v>
      </c>
      <c r="ES308">
        <v>185.53</v>
      </c>
      <c r="ET308">
        <v>0</v>
      </c>
      <c r="EU308">
        <v>0</v>
      </c>
      <c r="EV308">
        <v>0</v>
      </c>
      <c r="EW308">
        <v>0</v>
      </c>
      <c r="EX308">
        <v>0</v>
      </c>
      <c r="EZ308">
        <v>0</v>
      </c>
      <c r="FQ308">
        <v>0</v>
      </c>
      <c r="FR308">
        <f t="shared" si="293"/>
        <v>0</v>
      </c>
      <c r="FS308">
        <v>0</v>
      </c>
      <c r="FV308" t="s">
        <v>23</v>
      </c>
      <c r="FW308" t="s">
        <v>24</v>
      </c>
      <c r="FX308">
        <v>128</v>
      </c>
      <c r="FY308">
        <v>83</v>
      </c>
      <c r="GA308" t="s">
        <v>3</v>
      </c>
      <c r="GG308">
        <v>2</v>
      </c>
      <c r="GH308">
        <v>1</v>
      </c>
      <c r="GI308">
        <v>-2</v>
      </c>
      <c r="GJ308">
        <v>0</v>
      </c>
      <c r="GK308">
        <f>ROUND(R308*(R12)/100,2)</f>
        <v>0</v>
      </c>
      <c r="GL308">
        <f t="shared" si="294"/>
        <v>0</v>
      </c>
      <c r="GM308">
        <f t="shared" si="295"/>
        <v>19480.650000000001</v>
      </c>
      <c r="GN308">
        <f t="shared" si="296"/>
        <v>19480.650000000001</v>
      </c>
      <c r="GO308">
        <f t="shared" si="297"/>
        <v>0</v>
      </c>
      <c r="GP308">
        <f t="shared" si="298"/>
        <v>0</v>
      </c>
      <c r="GR308">
        <v>0</v>
      </c>
    </row>
    <row r="309" spans="1:200">
      <c r="A309">
        <v>18</v>
      </c>
      <c r="B309">
        <v>1</v>
      </c>
      <c r="C309">
        <v>743</v>
      </c>
      <c r="E309" t="s">
        <v>564</v>
      </c>
      <c r="F309" t="s">
        <v>340</v>
      </c>
      <c r="G309" t="s">
        <v>1308</v>
      </c>
      <c r="H309" t="s">
        <v>306</v>
      </c>
      <c r="I309">
        <f>I307*J309</f>
        <v>720</v>
      </c>
      <c r="J309">
        <v>100</v>
      </c>
      <c r="O309">
        <f t="shared" si="264"/>
        <v>157348.79999999999</v>
      </c>
      <c r="P309">
        <f t="shared" si="265"/>
        <v>157348.79999999999</v>
      </c>
      <c r="Q309">
        <f t="shared" si="266"/>
        <v>0</v>
      </c>
      <c r="R309">
        <f t="shared" si="267"/>
        <v>0</v>
      </c>
      <c r="S309">
        <f t="shared" si="268"/>
        <v>0</v>
      </c>
      <c r="T309">
        <f t="shared" si="269"/>
        <v>0</v>
      </c>
      <c r="U309">
        <f t="shared" si="270"/>
        <v>0</v>
      </c>
      <c r="V309">
        <f t="shared" si="271"/>
        <v>0</v>
      </c>
      <c r="W309">
        <f t="shared" si="272"/>
        <v>28.8</v>
      </c>
      <c r="X309">
        <f t="shared" si="273"/>
        <v>0</v>
      </c>
      <c r="Y309">
        <f t="shared" si="274"/>
        <v>0</v>
      </c>
      <c r="AA309">
        <v>22723180</v>
      </c>
      <c r="AB309">
        <f t="shared" si="275"/>
        <v>218.54</v>
      </c>
      <c r="AC309">
        <f t="shared" si="276"/>
        <v>218.54</v>
      </c>
      <c r="AD309">
        <f t="shared" si="277"/>
        <v>0</v>
      </c>
      <c r="AE309">
        <f t="shared" si="278"/>
        <v>0</v>
      </c>
      <c r="AF309">
        <f t="shared" si="279"/>
        <v>0</v>
      </c>
      <c r="AG309">
        <f t="shared" si="280"/>
        <v>0</v>
      </c>
      <c r="AH309">
        <f t="shared" si="281"/>
        <v>0</v>
      </c>
      <c r="AI309">
        <f t="shared" si="282"/>
        <v>0</v>
      </c>
      <c r="AJ309">
        <f t="shared" si="283"/>
        <v>0.04</v>
      </c>
      <c r="AK309">
        <v>218.54</v>
      </c>
      <c r="AL309">
        <v>218.54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0.04</v>
      </c>
      <c r="AT309">
        <v>109</v>
      </c>
      <c r="AU309">
        <v>66</v>
      </c>
      <c r="AV309">
        <v>1</v>
      </c>
      <c r="AW309">
        <v>1</v>
      </c>
      <c r="AZ309">
        <v>1</v>
      </c>
      <c r="BA309">
        <v>1</v>
      </c>
      <c r="BB309">
        <v>1</v>
      </c>
      <c r="BC309">
        <v>1</v>
      </c>
      <c r="BD309" t="s">
        <v>3</v>
      </c>
      <c r="BE309" t="s">
        <v>3</v>
      </c>
      <c r="BF309" t="s">
        <v>3</v>
      </c>
      <c r="BG309" t="s">
        <v>3</v>
      </c>
      <c r="BH309">
        <v>3</v>
      </c>
      <c r="BI309">
        <v>1</v>
      </c>
      <c r="BJ309" t="s">
        <v>342</v>
      </c>
      <c r="BM309">
        <v>20001</v>
      </c>
      <c r="BN309">
        <v>0</v>
      </c>
      <c r="BO309" t="s">
        <v>3</v>
      </c>
      <c r="BP309">
        <v>0</v>
      </c>
      <c r="BQ309">
        <v>2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3</v>
      </c>
      <c r="BZ309">
        <v>128</v>
      </c>
      <c r="CA309">
        <v>83</v>
      </c>
      <c r="CF309">
        <v>0</v>
      </c>
      <c r="CG309">
        <v>0</v>
      </c>
      <c r="CM309">
        <v>0</v>
      </c>
      <c r="CN309" t="s">
        <v>3</v>
      </c>
      <c r="CO309">
        <v>0</v>
      </c>
      <c r="CP309">
        <f t="shared" si="284"/>
        <v>157348.79999999999</v>
      </c>
      <c r="CQ309">
        <f t="shared" si="285"/>
        <v>218.54</v>
      </c>
      <c r="CR309">
        <f t="shared" si="286"/>
        <v>0</v>
      </c>
      <c r="CS309">
        <f t="shared" si="287"/>
        <v>0</v>
      </c>
      <c r="CT309">
        <f t="shared" si="288"/>
        <v>0</v>
      </c>
      <c r="CU309">
        <f t="shared" si="289"/>
        <v>0</v>
      </c>
      <c r="CV309">
        <f t="shared" si="290"/>
        <v>0</v>
      </c>
      <c r="CW309">
        <f t="shared" si="291"/>
        <v>0</v>
      </c>
      <c r="CX309">
        <f t="shared" si="292"/>
        <v>0.04</v>
      </c>
      <c r="CY309">
        <f t="shared" si="299"/>
        <v>0</v>
      </c>
      <c r="CZ309">
        <f t="shared" si="300"/>
        <v>0</v>
      </c>
      <c r="DC309" t="s">
        <v>3</v>
      </c>
      <c r="DD309" t="s">
        <v>3</v>
      </c>
      <c r="DE309" t="s">
        <v>3</v>
      </c>
      <c r="DF309" t="s">
        <v>3</v>
      </c>
      <c r="DG309" t="s">
        <v>3</v>
      </c>
      <c r="DH309" t="s">
        <v>3</v>
      </c>
      <c r="DI309" t="s">
        <v>3</v>
      </c>
      <c r="DJ309" t="s">
        <v>3</v>
      </c>
      <c r="DK309" t="s">
        <v>3</v>
      </c>
      <c r="DL309" t="s">
        <v>3</v>
      </c>
      <c r="DM309" t="s">
        <v>3</v>
      </c>
      <c r="DN309">
        <v>0</v>
      </c>
      <c r="DO309">
        <v>0</v>
      </c>
      <c r="DP309">
        <v>1</v>
      </c>
      <c r="DQ309">
        <v>1</v>
      </c>
      <c r="DU309">
        <v>1005</v>
      </c>
      <c r="DV309" t="s">
        <v>306</v>
      </c>
      <c r="DW309" t="s">
        <v>306</v>
      </c>
      <c r="DX309">
        <v>1</v>
      </c>
      <c r="EE309">
        <v>20678687</v>
      </c>
      <c r="EF309">
        <v>2</v>
      </c>
      <c r="EG309" t="s">
        <v>20</v>
      </c>
      <c r="EH309">
        <v>0</v>
      </c>
      <c r="EI309" t="s">
        <v>3</v>
      </c>
      <c r="EJ309">
        <v>1</v>
      </c>
      <c r="EK309">
        <v>20001</v>
      </c>
      <c r="EL309" t="s">
        <v>333</v>
      </c>
      <c r="EM309" t="s">
        <v>334</v>
      </c>
      <c r="EO309" t="s">
        <v>3</v>
      </c>
      <c r="EQ309">
        <v>0</v>
      </c>
      <c r="ER309">
        <v>218.54</v>
      </c>
      <c r="ES309">
        <v>218.54</v>
      </c>
      <c r="ET309">
        <v>0</v>
      </c>
      <c r="EU309">
        <v>0</v>
      </c>
      <c r="EV309">
        <v>0</v>
      </c>
      <c r="EW309">
        <v>0</v>
      </c>
      <c r="EX309">
        <v>0</v>
      </c>
      <c r="EZ309">
        <v>0</v>
      </c>
      <c r="FQ309">
        <v>0</v>
      </c>
      <c r="FR309">
        <f t="shared" si="293"/>
        <v>0</v>
      </c>
      <c r="FS309">
        <v>0</v>
      </c>
      <c r="FV309" t="s">
        <v>23</v>
      </c>
      <c r="FW309" t="s">
        <v>24</v>
      </c>
      <c r="FX309">
        <v>128</v>
      </c>
      <c r="FY309">
        <v>83</v>
      </c>
      <c r="GA309" t="s">
        <v>3</v>
      </c>
      <c r="GG309">
        <v>2</v>
      </c>
      <c r="GH309">
        <v>1</v>
      </c>
      <c r="GI309">
        <v>-2</v>
      </c>
      <c r="GJ309">
        <v>0</v>
      </c>
      <c r="GK309">
        <f>ROUND(R309*(R12)/100,2)</f>
        <v>0</v>
      </c>
      <c r="GL309">
        <f t="shared" si="294"/>
        <v>0</v>
      </c>
      <c r="GM309">
        <f t="shared" si="295"/>
        <v>157348.79999999999</v>
      </c>
      <c r="GN309">
        <f t="shared" si="296"/>
        <v>157348.79999999999</v>
      </c>
      <c r="GO309">
        <f t="shared" si="297"/>
        <v>0</v>
      </c>
      <c r="GP309">
        <f t="shared" si="298"/>
        <v>0</v>
      </c>
      <c r="GR309">
        <v>0</v>
      </c>
    </row>
    <row r="310" spans="1:200">
      <c r="A310">
        <v>17</v>
      </c>
      <c r="B310">
        <v>1</v>
      </c>
      <c r="C310">
        <f>ROW(SmtRes!A751)</f>
        <v>751</v>
      </c>
      <c r="D310">
        <f>ROW(EtalonRes!A704)</f>
        <v>704</v>
      </c>
      <c r="E310" t="s">
        <v>565</v>
      </c>
      <c r="F310" t="s">
        <v>344</v>
      </c>
      <c r="G310" t="s">
        <v>345</v>
      </c>
      <c r="H310" t="s">
        <v>346</v>
      </c>
      <c r="I310">
        <v>66</v>
      </c>
      <c r="J310">
        <v>0</v>
      </c>
      <c r="O310">
        <f t="shared" si="264"/>
        <v>1290.96</v>
      </c>
      <c r="P310">
        <f t="shared" si="265"/>
        <v>269.94</v>
      </c>
      <c r="Q310">
        <f t="shared" si="266"/>
        <v>156.41999999999999</v>
      </c>
      <c r="R310">
        <f t="shared" si="267"/>
        <v>0</v>
      </c>
      <c r="S310">
        <f t="shared" si="268"/>
        <v>864.6</v>
      </c>
      <c r="T310">
        <f t="shared" si="269"/>
        <v>0</v>
      </c>
      <c r="U310">
        <f t="shared" si="270"/>
        <v>96.36</v>
      </c>
      <c r="V310">
        <f t="shared" si="271"/>
        <v>0</v>
      </c>
      <c r="W310">
        <f t="shared" si="272"/>
        <v>0</v>
      </c>
      <c r="X310">
        <f t="shared" si="273"/>
        <v>942.41</v>
      </c>
      <c r="Y310">
        <f t="shared" si="274"/>
        <v>570.64</v>
      </c>
      <c r="AA310">
        <v>22723180</v>
      </c>
      <c r="AB310">
        <f t="shared" si="275"/>
        <v>19.559999999999999</v>
      </c>
      <c r="AC310">
        <f t="shared" si="276"/>
        <v>4.09</v>
      </c>
      <c r="AD310">
        <f t="shared" si="277"/>
        <v>2.37</v>
      </c>
      <c r="AE310">
        <f t="shared" si="278"/>
        <v>0</v>
      </c>
      <c r="AF310">
        <f t="shared" si="279"/>
        <v>13.1</v>
      </c>
      <c r="AG310">
        <f t="shared" si="280"/>
        <v>0</v>
      </c>
      <c r="AH310">
        <f t="shared" si="281"/>
        <v>1.46</v>
      </c>
      <c r="AI310">
        <f t="shared" si="282"/>
        <v>0</v>
      </c>
      <c r="AJ310">
        <f t="shared" si="283"/>
        <v>0</v>
      </c>
      <c r="AK310">
        <v>19.559999999999999</v>
      </c>
      <c r="AL310">
        <v>4.09</v>
      </c>
      <c r="AM310">
        <v>2.37</v>
      </c>
      <c r="AN310">
        <v>0</v>
      </c>
      <c r="AO310">
        <v>13.1</v>
      </c>
      <c r="AP310">
        <v>0</v>
      </c>
      <c r="AQ310">
        <v>1.46</v>
      </c>
      <c r="AR310">
        <v>0</v>
      </c>
      <c r="AS310">
        <v>0</v>
      </c>
      <c r="AT310">
        <v>109</v>
      </c>
      <c r="AU310">
        <v>66</v>
      </c>
      <c r="AV310">
        <v>1</v>
      </c>
      <c r="AW310">
        <v>1</v>
      </c>
      <c r="AZ310">
        <v>1</v>
      </c>
      <c r="BA310">
        <v>1</v>
      </c>
      <c r="BB310">
        <v>1</v>
      </c>
      <c r="BC310">
        <v>1</v>
      </c>
      <c r="BD310" t="s">
        <v>3</v>
      </c>
      <c r="BE310" t="s">
        <v>3</v>
      </c>
      <c r="BF310" t="s">
        <v>3</v>
      </c>
      <c r="BG310" t="s">
        <v>3</v>
      </c>
      <c r="BH310">
        <v>0</v>
      </c>
      <c r="BI310">
        <v>1</v>
      </c>
      <c r="BJ310" t="s">
        <v>347</v>
      </c>
      <c r="BM310">
        <v>20001</v>
      </c>
      <c r="BN310">
        <v>0</v>
      </c>
      <c r="BO310" t="s">
        <v>3</v>
      </c>
      <c r="BP310">
        <v>0</v>
      </c>
      <c r="BQ310">
        <v>2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3</v>
      </c>
      <c r="BZ310">
        <v>128</v>
      </c>
      <c r="CA310">
        <v>83</v>
      </c>
      <c r="CF310">
        <v>0</v>
      </c>
      <c r="CG310">
        <v>0</v>
      </c>
      <c r="CM310">
        <v>0</v>
      </c>
      <c r="CN310" t="s">
        <v>3</v>
      </c>
      <c r="CO310">
        <v>0</v>
      </c>
      <c r="CP310">
        <f t="shared" si="284"/>
        <v>1290.96</v>
      </c>
      <c r="CQ310">
        <f t="shared" si="285"/>
        <v>4.09</v>
      </c>
      <c r="CR310">
        <f t="shared" si="286"/>
        <v>2.37</v>
      </c>
      <c r="CS310">
        <f t="shared" si="287"/>
        <v>0</v>
      </c>
      <c r="CT310">
        <f t="shared" si="288"/>
        <v>13.1</v>
      </c>
      <c r="CU310">
        <f t="shared" si="289"/>
        <v>0</v>
      </c>
      <c r="CV310">
        <f t="shared" si="290"/>
        <v>1.46</v>
      </c>
      <c r="CW310">
        <f t="shared" si="291"/>
        <v>0</v>
      </c>
      <c r="CX310">
        <f t="shared" si="292"/>
        <v>0</v>
      </c>
      <c r="CY310">
        <f t="shared" si="299"/>
        <v>942.4140000000001</v>
      </c>
      <c r="CZ310">
        <f t="shared" si="300"/>
        <v>570.63599999999997</v>
      </c>
      <c r="DC310" t="s">
        <v>3</v>
      </c>
      <c r="DD310" t="s">
        <v>3</v>
      </c>
      <c r="DE310" t="s">
        <v>3</v>
      </c>
      <c r="DF310" t="s">
        <v>3</v>
      </c>
      <c r="DG310" t="s">
        <v>3</v>
      </c>
      <c r="DH310" t="s">
        <v>3</v>
      </c>
      <c r="DI310" t="s">
        <v>3</v>
      </c>
      <c r="DJ310" t="s">
        <v>3</v>
      </c>
      <c r="DK310" t="s">
        <v>3</v>
      </c>
      <c r="DL310" t="s">
        <v>3</v>
      </c>
      <c r="DM310" t="s">
        <v>3</v>
      </c>
      <c r="DN310">
        <v>0</v>
      </c>
      <c r="DO310">
        <v>0</v>
      </c>
      <c r="DP310">
        <v>1</v>
      </c>
      <c r="DQ310">
        <v>1</v>
      </c>
      <c r="DU310">
        <v>1013</v>
      </c>
      <c r="DV310" t="s">
        <v>346</v>
      </c>
      <c r="DW310" t="s">
        <v>346</v>
      </c>
      <c r="DX310">
        <v>1</v>
      </c>
      <c r="EE310">
        <v>20678687</v>
      </c>
      <c r="EF310">
        <v>2</v>
      </c>
      <c r="EG310" t="s">
        <v>20</v>
      </c>
      <c r="EH310">
        <v>0</v>
      </c>
      <c r="EI310" t="s">
        <v>3</v>
      </c>
      <c r="EJ310">
        <v>1</v>
      </c>
      <c r="EK310">
        <v>20001</v>
      </c>
      <c r="EL310" t="s">
        <v>333</v>
      </c>
      <c r="EM310" t="s">
        <v>334</v>
      </c>
      <c r="EO310" t="s">
        <v>3</v>
      </c>
      <c r="EQ310">
        <v>0</v>
      </c>
      <c r="ER310">
        <v>19.559999999999999</v>
      </c>
      <c r="ES310">
        <v>4.09</v>
      </c>
      <c r="ET310">
        <v>2.37</v>
      </c>
      <c r="EU310">
        <v>0</v>
      </c>
      <c r="EV310">
        <v>13.1</v>
      </c>
      <c r="EW310">
        <v>1.46</v>
      </c>
      <c r="EX310">
        <v>0</v>
      </c>
      <c r="EY310">
        <v>0</v>
      </c>
      <c r="EZ310">
        <v>0</v>
      </c>
      <c r="FQ310">
        <v>0</v>
      </c>
      <c r="FR310">
        <f t="shared" si="293"/>
        <v>0</v>
      </c>
      <c r="FS310">
        <v>0</v>
      </c>
      <c r="FV310" t="s">
        <v>23</v>
      </c>
      <c r="FW310" t="s">
        <v>24</v>
      </c>
      <c r="FX310">
        <v>128</v>
      </c>
      <c r="FY310">
        <v>83</v>
      </c>
      <c r="GA310" t="s">
        <v>3</v>
      </c>
      <c r="GG310">
        <v>2</v>
      </c>
      <c r="GH310">
        <v>1</v>
      </c>
      <c r="GI310">
        <v>-2</v>
      </c>
      <c r="GJ310">
        <v>0</v>
      </c>
      <c r="GK310">
        <f>ROUND(R310*(R12)/100,2)</f>
        <v>0</v>
      </c>
      <c r="GL310">
        <f t="shared" si="294"/>
        <v>0</v>
      </c>
      <c r="GM310">
        <f t="shared" si="295"/>
        <v>2804.0099999999998</v>
      </c>
      <c r="GN310">
        <f t="shared" si="296"/>
        <v>2804.01</v>
      </c>
      <c r="GO310">
        <f t="shared" si="297"/>
        <v>0</v>
      </c>
      <c r="GP310">
        <f t="shared" si="298"/>
        <v>0</v>
      </c>
      <c r="GR310">
        <v>0</v>
      </c>
    </row>
    <row r="311" spans="1:200">
      <c r="A311">
        <v>18</v>
      </c>
      <c r="B311">
        <v>1</v>
      </c>
      <c r="C311">
        <v>750</v>
      </c>
      <c r="E311" t="s">
        <v>566</v>
      </c>
      <c r="F311" t="s">
        <v>349</v>
      </c>
      <c r="G311" t="s">
        <v>1309</v>
      </c>
      <c r="H311" t="s">
        <v>28</v>
      </c>
      <c r="I311">
        <f>I310*J311</f>
        <v>66</v>
      </c>
      <c r="J311">
        <v>1</v>
      </c>
      <c r="O311">
        <f t="shared" ref="O311:O346" si="301">ROUND(CP311,2)</f>
        <v>104359.2</v>
      </c>
      <c r="P311">
        <f t="shared" ref="P311:P346" si="302">ROUND(CQ311*I311,2)</f>
        <v>104359.2</v>
      </c>
      <c r="Q311">
        <f t="shared" ref="Q311:Q346" si="303">ROUND(CR311*I311,2)</f>
        <v>0</v>
      </c>
      <c r="R311">
        <f t="shared" ref="R311:R346" si="304">ROUND(CS311*I311,2)</f>
        <v>0</v>
      </c>
      <c r="S311">
        <f t="shared" ref="S311:S346" si="305">ROUND(CT311*I311,2)</f>
        <v>0</v>
      </c>
      <c r="T311">
        <f t="shared" ref="T311:T346" si="306">ROUND(CU311*I311,2)</f>
        <v>0</v>
      </c>
      <c r="U311">
        <f t="shared" ref="U311:U346" si="307">CV311*I311</f>
        <v>0</v>
      </c>
      <c r="V311">
        <f t="shared" ref="V311:V346" si="308">CW311*I311</f>
        <v>0</v>
      </c>
      <c r="W311">
        <f t="shared" ref="W311:W346" si="309">ROUND(CX311*I311,2)</f>
        <v>20.46</v>
      </c>
      <c r="X311">
        <f t="shared" ref="X311:X346" si="310">ROUND(CY311,2)</f>
        <v>0</v>
      </c>
      <c r="Y311">
        <f t="shared" ref="Y311:Y346" si="311">ROUND(CZ311,2)</f>
        <v>0</v>
      </c>
      <c r="AA311">
        <v>22723180</v>
      </c>
      <c r="AB311">
        <f t="shared" ref="AB311:AB342" si="312">ROUND((AC311+AD311+AF311),6)</f>
        <v>1581.2</v>
      </c>
      <c r="AC311">
        <f t="shared" ref="AC311:AC346" si="313">ROUND((ES311),6)</f>
        <v>1581.2</v>
      </c>
      <c r="AD311">
        <f t="shared" ref="AD311:AD342" si="314">ROUND((((ET311)-(EU311))+AE311),6)</f>
        <v>0</v>
      </c>
      <c r="AE311">
        <f t="shared" ref="AE311:AE346" si="315">ROUND((EU311),6)</f>
        <v>0</v>
      </c>
      <c r="AF311">
        <f t="shared" ref="AF311:AF346" si="316">ROUND((EV311),6)</f>
        <v>0</v>
      </c>
      <c r="AG311">
        <f t="shared" ref="AG311:AG346" si="317">ROUND((AP311),6)</f>
        <v>0</v>
      </c>
      <c r="AH311">
        <f t="shared" ref="AH311:AH346" si="318">(EW311)</f>
        <v>0</v>
      </c>
      <c r="AI311">
        <f t="shared" ref="AI311:AI346" si="319">(EX311)</f>
        <v>0</v>
      </c>
      <c r="AJ311">
        <f t="shared" ref="AJ311:AJ346" si="320">ROUND((AS311),6)</f>
        <v>0.31</v>
      </c>
      <c r="AK311">
        <v>1581.2</v>
      </c>
      <c r="AL311">
        <v>1581.2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0.31</v>
      </c>
      <c r="AT311">
        <v>109</v>
      </c>
      <c r="AU311">
        <v>66</v>
      </c>
      <c r="AV311">
        <v>1</v>
      </c>
      <c r="AW311">
        <v>1</v>
      </c>
      <c r="AZ311">
        <v>1</v>
      </c>
      <c r="BA311">
        <v>1</v>
      </c>
      <c r="BB311">
        <v>1</v>
      </c>
      <c r="BC311">
        <v>1</v>
      </c>
      <c r="BD311" t="s">
        <v>3</v>
      </c>
      <c r="BE311" t="s">
        <v>3</v>
      </c>
      <c r="BF311" t="s">
        <v>3</v>
      </c>
      <c r="BG311" t="s">
        <v>3</v>
      </c>
      <c r="BH311">
        <v>3</v>
      </c>
      <c r="BI311">
        <v>1</v>
      </c>
      <c r="BJ311" t="s">
        <v>351</v>
      </c>
      <c r="BM311">
        <v>20001</v>
      </c>
      <c r="BN311">
        <v>0</v>
      </c>
      <c r="BO311" t="s">
        <v>3</v>
      </c>
      <c r="BP311">
        <v>0</v>
      </c>
      <c r="BQ311">
        <v>2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3</v>
      </c>
      <c r="BZ311">
        <v>128</v>
      </c>
      <c r="CA311">
        <v>83</v>
      </c>
      <c r="CF311">
        <v>0</v>
      </c>
      <c r="CG311">
        <v>0</v>
      </c>
      <c r="CM311">
        <v>0</v>
      </c>
      <c r="CN311" t="s">
        <v>3</v>
      </c>
      <c r="CO311">
        <v>0</v>
      </c>
      <c r="CP311">
        <f t="shared" ref="CP311:CP346" si="321">(P311+Q311+S311)</f>
        <v>104359.2</v>
      </c>
      <c r="CQ311">
        <f t="shared" ref="CQ311:CQ346" si="322">(AC311)*BC311</f>
        <v>1581.2</v>
      </c>
      <c r="CR311">
        <f t="shared" ref="CR311:CR346" si="323">(AD311)*BB311</f>
        <v>0</v>
      </c>
      <c r="CS311">
        <f t="shared" ref="CS311:CS346" si="324">(AE311)*BS311</f>
        <v>0</v>
      </c>
      <c r="CT311">
        <f t="shared" ref="CT311:CT346" si="325">(AF311)*BA311</f>
        <v>0</v>
      </c>
      <c r="CU311">
        <f t="shared" ref="CU311:CU346" si="326">AG311</f>
        <v>0</v>
      </c>
      <c r="CV311">
        <f t="shared" ref="CV311:CV346" si="327">AH311</f>
        <v>0</v>
      </c>
      <c r="CW311">
        <f t="shared" ref="CW311:CW346" si="328">AI311</f>
        <v>0</v>
      </c>
      <c r="CX311">
        <f t="shared" ref="CX311:CX346" si="329">AJ311</f>
        <v>0.31</v>
      </c>
      <c r="CY311">
        <f t="shared" si="299"/>
        <v>0</v>
      </c>
      <c r="CZ311">
        <f t="shared" si="300"/>
        <v>0</v>
      </c>
      <c r="DC311" t="s">
        <v>3</v>
      </c>
      <c r="DD311" t="s">
        <v>3</v>
      </c>
      <c r="DE311" t="s">
        <v>3</v>
      </c>
      <c r="DF311" t="s">
        <v>3</v>
      </c>
      <c r="DG311" t="s">
        <v>3</v>
      </c>
      <c r="DH311" t="s">
        <v>3</v>
      </c>
      <c r="DI311" t="s">
        <v>3</v>
      </c>
      <c r="DJ311" t="s">
        <v>3</v>
      </c>
      <c r="DK311" t="s">
        <v>3</v>
      </c>
      <c r="DL311" t="s">
        <v>3</v>
      </c>
      <c r="DM311" t="s">
        <v>3</v>
      </c>
      <c r="DN311">
        <v>0</v>
      </c>
      <c r="DO311">
        <v>0</v>
      </c>
      <c r="DP311">
        <v>1</v>
      </c>
      <c r="DQ311">
        <v>1</v>
      </c>
      <c r="DU311">
        <v>1010</v>
      </c>
      <c r="DV311" t="s">
        <v>28</v>
      </c>
      <c r="DW311" t="s">
        <v>28</v>
      </c>
      <c r="DX311">
        <v>1</v>
      </c>
      <c r="EE311">
        <v>20678687</v>
      </c>
      <c r="EF311">
        <v>2</v>
      </c>
      <c r="EG311" t="s">
        <v>20</v>
      </c>
      <c r="EH311">
        <v>0</v>
      </c>
      <c r="EI311" t="s">
        <v>3</v>
      </c>
      <c r="EJ311">
        <v>1</v>
      </c>
      <c r="EK311">
        <v>20001</v>
      </c>
      <c r="EL311" t="s">
        <v>333</v>
      </c>
      <c r="EM311" t="s">
        <v>334</v>
      </c>
      <c r="EO311" t="s">
        <v>3</v>
      </c>
      <c r="EQ311">
        <v>0</v>
      </c>
      <c r="ER311">
        <v>1581.2</v>
      </c>
      <c r="ES311">
        <v>1581.2</v>
      </c>
      <c r="ET311">
        <v>0</v>
      </c>
      <c r="EU311">
        <v>0</v>
      </c>
      <c r="EV311">
        <v>0</v>
      </c>
      <c r="EW311">
        <v>0</v>
      </c>
      <c r="EX311">
        <v>0</v>
      </c>
      <c r="EZ311">
        <v>0</v>
      </c>
      <c r="FQ311">
        <v>0</v>
      </c>
      <c r="FR311">
        <f t="shared" ref="FR311:FR346" si="330">ROUND(IF(AND(BH311=3,BI311=3),P311,0),2)</f>
        <v>0</v>
      </c>
      <c r="FS311">
        <v>0</v>
      </c>
      <c r="FV311" t="s">
        <v>23</v>
      </c>
      <c r="FW311" t="s">
        <v>24</v>
      </c>
      <c r="FX311">
        <v>128</v>
      </c>
      <c r="FY311">
        <v>83</v>
      </c>
      <c r="GA311" t="s">
        <v>3</v>
      </c>
      <c r="GG311">
        <v>2</v>
      </c>
      <c r="GH311">
        <v>1</v>
      </c>
      <c r="GI311">
        <v>-2</v>
      </c>
      <c r="GJ311">
        <v>0</v>
      </c>
      <c r="GK311">
        <f>ROUND(R311*(R12)/100,2)</f>
        <v>0</v>
      </c>
      <c r="GL311">
        <f t="shared" ref="GL311:GL346" si="331">ROUND(IF(AND(BH311=3,BI311=3,FS311&lt;&gt;0),P311,0),2)</f>
        <v>0</v>
      </c>
      <c r="GM311">
        <f t="shared" ref="GM311:GM346" si="332">O311+X311+Y311</f>
        <v>104359.2</v>
      </c>
      <c r="GN311">
        <f t="shared" ref="GN311:GN346" si="333">ROUND(IF(OR(BI311=0,BI311=1),O311+X311+Y311,0),2)</f>
        <v>104359.2</v>
      </c>
      <c r="GO311">
        <f t="shared" ref="GO311:GO346" si="334">ROUND(IF(BI311=2,O311+X311+Y311,0),2)</f>
        <v>0</v>
      </c>
      <c r="GP311">
        <f t="shared" ref="GP311:GP346" si="335">ROUND(IF(BI311=4,O311+X311+Y311,0),2)</f>
        <v>0</v>
      </c>
      <c r="GR311">
        <v>0</v>
      </c>
    </row>
    <row r="312" spans="1:200">
      <c r="A312">
        <v>17</v>
      </c>
      <c r="B312">
        <v>1</v>
      </c>
      <c r="C312">
        <f>ROW(SmtRes!A768)</f>
        <v>768</v>
      </c>
      <c r="D312">
        <f>ROW(EtalonRes!A716)</f>
        <v>716</v>
      </c>
      <c r="E312" t="s">
        <v>567</v>
      </c>
      <c r="F312" t="s">
        <v>353</v>
      </c>
      <c r="G312" t="s">
        <v>354</v>
      </c>
      <c r="H312" t="s">
        <v>355</v>
      </c>
      <c r="I312">
        <v>1.05</v>
      </c>
      <c r="J312">
        <v>0</v>
      </c>
      <c r="O312">
        <f t="shared" si="301"/>
        <v>139.05000000000001</v>
      </c>
      <c r="P312">
        <f t="shared" si="302"/>
        <v>6.36</v>
      </c>
      <c r="Q312">
        <f t="shared" si="303"/>
        <v>22.59</v>
      </c>
      <c r="R312">
        <f t="shared" si="304"/>
        <v>0.15</v>
      </c>
      <c r="S312">
        <f t="shared" si="305"/>
        <v>110.1</v>
      </c>
      <c r="T312">
        <f t="shared" si="306"/>
        <v>0</v>
      </c>
      <c r="U312">
        <f t="shared" si="307"/>
        <v>11.445</v>
      </c>
      <c r="V312">
        <f t="shared" si="308"/>
        <v>1.0500000000000001E-2</v>
      </c>
      <c r="W312">
        <f t="shared" si="309"/>
        <v>0</v>
      </c>
      <c r="X312">
        <f t="shared" si="310"/>
        <v>74.97</v>
      </c>
      <c r="Y312">
        <f t="shared" si="311"/>
        <v>52.92</v>
      </c>
      <c r="AA312">
        <v>22723180</v>
      </c>
      <c r="AB312">
        <f t="shared" si="312"/>
        <v>132.43</v>
      </c>
      <c r="AC312">
        <f t="shared" si="313"/>
        <v>6.06</v>
      </c>
      <c r="AD312">
        <f t="shared" si="314"/>
        <v>21.51</v>
      </c>
      <c r="AE312">
        <f t="shared" si="315"/>
        <v>0.14000000000000001</v>
      </c>
      <c r="AF312">
        <f t="shared" si="316"/>
        <v>104.86</v>
      </c>
      <c r="AG312">
        <f t="shared" si="317"/>
        <v>0</v>
      </c>
      <c r="AH312">
        <f t="shared" si="318"/>
        <v>10.9</v>
      </c>
      <c r="AI312">
        <f t="shared" si="319"/>
        <v>0.01</v>
      </c>
      <c r="AJ312">
        <f t="shared" si="320"/>
        <v>0</v>
      </c>
      <c r="AK312">
        <v>132.43</v>
      </c>
      <c r="AL312">
        <v>6.06</v>
      </c>
      <c r="AM312">
        <v>21.51</v>
      </c>
      <c r="AN312">
        <v>0.14000000000000001</v>
      </c>
      <c r="AO312">
        <v>104.86</v>
      </c>
      <c r="AP312">
        <v>0</v>
      </c>
      <c r="AQ312">
        <v>10.9</v>
      </c>
      <c r="AR312">
        <v>0.01</v>
      </c>
      <c r="AS312">
        <v>0</v>
      </c>
      <c r="AT312">
        <v>68</v>
      </c>
      <c r="AU312">
        <v>48</v>
      </c>
      <c r="AV312">
        <v>1</v>
      </c>
      <c r="AW312">
        <v>1</v>
      </c>
      <c r="AZ312">
        <v>1</v>
      </c>
      <c r="BA312">
        <v>1</v>
      </c>
      <c r="BB312">
        <v>1</v>
      </c>
      <c r="BC312">
        <v>1</v>
      </c>
      <c r="BD312" t="s">
        <v>3</v>
      </c>
      <c r="BE312" t="s">
        <v>3</v>
      </c>
      <c r="BF312" t="s">
        <v>3</v>
      </c>
      <c r="BG312" t="s">
        <v>3</v>
      </c>
      <c r="BH312">
        <v>0</v>
      </c>
      <c r="BI312">
        <v>2</v>
      </c>
      <c r="BJ312" t="s">
        <v>356</v>
      </c>
      <c r="BM312">
        <v>112001</v>
      </c>
      <c r="BN312">
        <v>0</v>
      </c>
      <c r="BO312" t="s">
        <v>3</v>
      </c>
      <c r="BP312">
        <v>0</v>
      </c>
      <c r="BQ312">
        <v>3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3</v>
      </c>
      <c r="BZ312">
        <v>80</v>
      </c>
      <c r="CA312">
        <v>60</v>
      </c>
      <c r="CF312">
        <v>0</v>
      </c>
      <c r="CG312">
        <v>0</v>
      </c>
      <c r="CM312">
        <v>0</v>
      </c>
      <c r="CN312" t="s">
        <v>3</v>
      </c>
      <c r="CO312">
        <v>0</v>
      </c>
      <c r="CP312">
        <f t="shared" si="321"/>
        <v>139.04999999999998</v>
      </c>
      <c r="CQ312">
        <f t="shared" si="322"/>
        <v>6.06</v>
      </c>
      <c r="CR312">
        <f t="shared" si="323"/>
        <v>21.51</v>
      </c>
      <c r="CS312">
        <f t="shared" si="324"/>
        <v>0.14000000000000001</v>
      </c>
      <c r="CT312">
        <f t="shared" si="325"/>
        <v>104.86</v>
      </c>
      <c r="CU312">
        <f t="shared" si="326"/>
        <v>0</v>
      </c>
      <c r="CV312">
        <f t="shared" si="327"/>
        <v>10.9</v>
      </c>
      <c r="CW312">
        <f t="shared" si="328"/>
        <v>0.01</v>
      </c>
      <c r="CX312">
        <f t="shared" si="329"/>
        <v>0</v>
      </c>
      <c r="CY312">
        <f t="shared" si="299"/>
        <v>74.97</v>
      </c>
      <c r="CZ312">
        <f t="shared" si="300"/>
        <v>52.92</v>
      </c>
      <c r="DC312" t="s">
        <v>3</v>
      </c>
      <c r="DD312" t="s">
        <v>3</v>
      </c>
      <c r="DE312" t="s">
        <v>3</v>
      </c>
      <c r="DF312" t="s">
        <v>3</v>
      </c>
      <c r="DG312" t="s">
        <v>3</v>
      </c>
      <c r="DH312" t="s">
        <v>3</v>
      </c>
      <c r="DI312" t="s">
        <v>3</v>
      </c>
      <c r="DJ312" t="s">
        <v>3</v>
      </c>
      <c r="DK312" t="s">
        <v>3</v>
      </c>
      <c r="DL312" t="s">
        <v>3</v>
      </c>
      <c r="DM312" t="s">
        <v>3</v>
      </c>
      <c r="DN312">
        <v>0</v>
      </c>
      <c r="DO312">
        <v>0</v>
      </c>
      <c r="DP312">
        <v>1</v>
      </c>
      <c r="DQ312">
        <v>1</v>
      </c>
      <c r="DU312">
        <v>1003</v>
      </c>
      <c r="DV312" t="s">
        <v>355</v>
      </c>
      <c r="DW312" t="s">
        <v>355</v>
      </c>
      <c r="DX312">
        <v>10</v>
      </c>
      <c r="EE312">
        <v>20678545</v>
      </c>
      <c r="EF312">
        <v>3</v>
      </c>
      <c r="EG312" t="s">
        <v>111</v>
      </c>
      <c r="EH312">
        <v>0</v>
      </c>
      <c r="EI312" t="s">
        <v>3</v>
      </c>
      <c r="EJ312">
        <v>2</v>
      </c>
      <c r="EK312">
        <v>112001</v>
      </c>
      <c r="EL312" t="s">
        <v>112</v>
      </c>
      <c r="EM312" t="s">
        <v>113</v>
      </c>
      <c r="EO312" t="s">
        <v>3</v>
      </c>
      <c r="EQ312">
        <v>0</v>
      </c>
      <c r="ER312">
        <v>132.43</v>
      </c>
      <c r="ES312">
        <v>6.06</v>
      </c>
      <c r="ET312">
        <v>21.51</v>
      </c>
      <c r="EU312">
        <v>0.14000000000000001</v>
      </c>
      <c r="EV312">
        <v>104.86</v>
      </c>
      <c r="EW312">
        <v>10.9</v>
      </c>
      <c r="EX312">
        <v>0.01</v>
      </c>
      <c r="EY312">
        <v>0</v>
      </c>
      <c r="EZ312">
        <v>0</v>
      </c>
      <c r="FQ312">
        <v>0</v>
      </c>
      <c r="FR312">
        <f t="shared" si="330"/>
        <v>0</v>
      </c>
      <c r="FS312">
        <v>0</v>
      </c>
      <c r="FV312" t="s">
        <v>23</v>
      </c>
      <c r="FW312" t="s">
        <v>24</v>
      </c>
      <c r="FX312">
        <v>80</v>
      </c>
      <c r="FY312">
        <v>60</v>
      </c>
      <c r="GA312" t="s">
        <v>3</v>
      </c>
      <c r="GG312">
        <v>2</v>
      </c>
      <c r="GH312">
        <v>1</v>
      </c>
      <c r="GI312">
        <v>-2</v>
      </c>
      <c r="GJ312">
        <v>0</v>
      </c>
      <c r="GK312">
        <f>ROUND(R312*(R12)/100,2)</f>
        <v>0</v>
      </c>
      <c r="GL312">
        <f t="shared" si="331"/>
        <v>0</v>
      </c>
      <c r="GM312">
        <f t="shared" si="332"/>
        <v>266.94</v>
      </c>
      <c r="GN312">
        <f t="shared" si="333"/>
        <v>0</v>
      </c>
      <c r="GO312">
        <f t="shared" si="334"/>
        <v>266.94</v>
      </c>
      <c r="GP312">
        <f t="shared" si="335"/>
        <v>0</v>
      </c>
      <c r="GR312">
        <v>0</v>
      </c>
    </row>
    <row r="313" spans="1:200">
      <c r="A313">
        <v>18</v>
      </c>
      <c r="B313">
        <v>1</v>
      </c>
      <c r="C313">
        <v>761</v>
      </c>
      <c r="E313" t="s">
        <v>568</v>
      </c>
      <c r="F313" t="s">
        <v>358</v>
      </c>
      <c r="G313" t="s">
        <v>359</v>
      </c>
      <c r="H313" t="s">
        <v>117</v>
      </c>
      <c r="I313">
        <f>I312*J313</f>
        <v>17</v>
      </c>
      <c r="J313">
        <v>16.19047619047619</v>
      </c>
      <c r="O313">
        <f t="shared" si="301"/>
        <v>315.35000000000002</v>
      </c>
      <c r="P313">
        <f t="shared" si="302"/>
        <v>315.35000000000002</v>
      </c>
      <c r="Q313">
        <f t="shared" si="303"/>
        <v>0</v>
      </c>
      <c r="R313">
        <f t="shared" si="304"/>
        <v>0</v>
      </c>
      <c r="S313">
        <f t="shared" si="305"/>
        <v>0</v>
      </c>
      <c r="T313">
        <f t="shared" si="306"/>
        <v>0</v>
      </c>
      <c r="U313">
        <f t="shared" si="307"/>
        <v>0</v>
      </c>
      <c r="V313">
        <f t="shared" si="308"/>
        <v>0</v>
      </c>
      <c r="W313">
        <f t="shared" si="309"/>
        <v>0.68</v>
      </c>
      <c r="X313">
        <f t="shared" si="310"/>
        <v>0</v>
      </c>
      <c r="Y313">
        <f t="shared" si="311"/>
        <v>0</v>
      </c>
      <c r="AA313">
        <v>22723180</v>
      </c>
      <c r="AB313">
        <f t="shared" si="312"/>
        <v>18.55</v>
      </c>
      <c r="AC313">
        <f t="shared" si="313"/>
        <v>18.55</v>
      </c>
      <c r="AD313">
        <f t="shared" si="314"/>
        <v>0</v>
      </c>
      <c r="AE313">
        <f t="shared" si="315"/>
        <v>0</v>
      </c>
      <c r="AF313">
        <f t="shared" si="316"/>
        <v>0</v>
      </c>
      <c r="AG313">
        <f t="shared" si="317"/>
        <v>0</v>
      </c>
      <c r="AH313">
        <f t="shared" si="318"/>
        <v>0</v>
      </c>
      <c r="AI313">
        <f t="shared" si="319"/>
        <v>0</v>
      </c>
      <c r="AJ313">
        <f t="shared" si="320"/>
        <v>0.04</v>
      </c>
      <c r="AK313">
        <v>18.55</v>
      </c>
      <c r="AL313">
        <v>18.55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0.04</v>
      </c>
      <c r="AT313">
        <v>68</v>
      </c>
      <c r="AU313">
        <v>48</v>
      </c>
      <c r="AV313">
        <v>1</v>
      </c>
      <c r="AW313">
        <v>1</v>
      </c>
      <c r="AZ313">
        <v>1</v>
      </c>
      <c r="BA313">
        <v>1</v>
      </c>
      <c r="BB313">
        <v>1</v>
      </c>
      <c r="BC313">
        <v>1</v>
      </c>
      <c r="BD313" t="s">
        <v>3</v>
      </c>
      <c r="BE313" t="s">
        <v>3</v>
      </c>
      <c r="BF313" t="s">
        <v>3</v>
      </c>
      <c r="BG313" t="s">
        <v>3</v>
      </c>
      <c r="BH313">
        <v>3</v>
      </c>
      <c r="BI313">
        <v>2</v>
      </c>
      <c r="BJ313" t="s">
        <v>360</v>
      </c>
      <c r="BM313">
        <v>112001</v>
      </c>
      <c r="BN313">
        <v>0</v>
      </c>
      <c r="BO313" t="s">
        <v>3</v>
      </c>
      <c r="BP313">
        <v>0</v>
      </c>
      <c r="BQ313">
        <v>3</v>
      </c>
      <c r="BS313">
        <v>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3</v>
      </c>
      <c r="BZ313">
        <v>80</v>
      </c>
      <c r="CA313">
        <v>60</v>
      </c>
      <c r="CF313">
        <v>0</v>
      </c>
      <c r="CG313">
        <v>0</v>
      </c>
      <c r="CM313">
        <v>0</v>
      </c>
      <c r="CN313" t="s">
        <v>3</v>
      </c>
      <c r="CO313">
        <v>0</v>
      </c>
      <c r="CP313">
        <f t="shared" si="321"/>
        <v>315.35000000000002</v>
      </c>
      <c r="CQ313">
        <f t="shared" si="322"/>
        <v>18.55</v>
      </c>
      <c r="CR313">
        <f t="shared" si="323"/>
        <v>0</v>
      </c>
      <c r="CS313">
        <f t="shared" si="324"/>
        <v>0</v>
      </c>
      <c r="CT313">
        <f t="shared" si="325"/>
        <v>0</v>
      </c>
      <c r="CU313">
        <f t="shared" si="326"/>
        <v>0</v>
      </c>
      <c r="CV313">
        <f t="shared" si="327"/>
        <v>0</v>
      </c>
      <c r="CW313">
        <f t="shared" si="328"/>
        <v>0</v>
      </c>
      <c r="CX313">
        <f t="shared" si="329"/>
        <v>0.04</v>
      </c>
      <c r="CY313">
        <f t="shared" si="299"/>
        <v>0</v>
      </c>
      <c r="CZ313">
        <f t="shared" si="300"/>
        <v>0</v>
      </c>
      <c r="DC313" t="s">
        <v>3</v>
      </c>
      <c r="DD313" t="s">
        <v>3</v>
      </c>
      <c r="DE313" t="s">
        <v>3</v>
      </c>
      <c r="DF313" t="s">
        <v>3</v>
      </c>
      <c r="DG313" t="s">
        <v>3</v>
      </c>
      <c r="DH313" t="s">
        <v>3</v>
      </c>
      <c r="DI313" t="s">
        <v>3</v>
      </c>
      <c r="DJ313" t="s">
        <v>3</v>
      </c>
      <c r="DK313" t="s">
        <v>3</v>
      </c>
      <c r="DL313" t="s">
        <v>3</v>
      </c>
      <c r="DM313" t="s">
        <v>3</v>
      </c>
      <c r="DN313">
        <v>0</v>
      </c>
      <c r="DO313">
        <v>0</v>
      </c>
      <c r="DP313">
        <v>1</v>
      </c>
      <c r="DQ313">
        <v>1</v>
      </c>
      <c r="DU313">
        <v>1003</v>
      </c>
      <c r="DV313" t="s">
        <v>117</v>
      </c>
      <c r="DW313" t="s">
        <v>117</v>
      </c>
      <c r="DX313">
        <v>1</v>
      </c>
      <c r="EE313">
        <v>20678545</v>
      </c>
      <c r="EF313">
        <v>3</v>
      </c>
      <c r="EG313" t="s">
        <v>111</v>
      </c>
      <c r="EH313">
        <v>0</v>
      </c>
      <c r="EI313" t="s">
        <v>3</v>
      </c>
      <c r="EJ313">
        <v>2</v>
      </c>
      <c r="EK313">
        <v>112001</v>
      </c>
      <c r="EL313" t="s">
        <v>112</v>
      </c>
      <c r="EM313" t="s">
        <v>113</v>
      </c>
      <c r="EO313" t="s">
        <v>3</v>
      </c>
      <c r="EQ313">
        <v>0</v>
      </c>
      <c r="ER313">
        <v>18.55</v>
      </c>
      <c r="ES313">
        <v>18.55</v>
      </c>
      <c r="ET313">
        <v>0</v>
      </c>
      <c r="EU313">
        <v>0</v>
      </c>
      <c r="EV313">
        <v>0</v>
      </c>
      <c r="EW313">
        <v>0</v>
      </c>
      <c r="EX313">
        <v>0</v>
      </c>
      <c r="EZ313">
        <v>0</v>
      </c>
      <c r="FQ313">
        <v>0</v>
      </c>
      <c r="FR313">
        <f t="shared" si="330"/>
        <v>0</v>
      </c>
      <c r="FS313">
        <v>0</v>
      </c>
      <c r="FV313" t="s">
        <v>23</v>
      </c>
      <c r="FW313" t="s">
        <v>24</v>
      </c>
      <c r="FX313">
        <v>80</v>
      </c>
      <c r="FY313">
        <v>60</v>
      </c>
      <c r="GA313" t="s">
        <v>3</v>
      </c>
      <c r="GG313">
        <v>2</v>
      </c>
      <c r="GH313">
        <v>1</v>
      </c>
      <c r="GI313">
        <v>-2</v>
      </c>
      <c r="GJ313">
        <v>0</v>
      </c>
      <c r="GK313">
        <f>ROUND(R313*(R12)/100,2)</f>
        <v>0</v>
      </c>
      <c r="GL313">
        <f t="shared" si="331"/>
        <v>0</v>
      </c>
      <c r="GM313">
        <f t="shared" si="332"/>
        <v>315.35000000000002</v>
      </c>
      <c r="GN313">
        <f t="shared" si="333"/>
        <v>0</v>
      </c>
      <c r="GO313">
        <f t="shared" si="334"/>
        <v>315.35000000000002</v>
      </c>
      <c r="GP313">
        <f t="shared" si="335"/>
        <v>0</v>
      </c>
      <c r="GR313">
        <v>0</v>
      </c>
    </row>
    <row r="314" spans="1:200">
      <c r="A314">
        <v>18</v>
      </c>
      <c r="B314">
        <v>1</v>
      </c>
      <c r="C314">
        <v>762</v>
      </c>
      <c r="E314" t="s">
        <v>569</v>
      </c>
      <c r="F314" t="s">
        <v>362</v>
      </c>
      <c r="G314" t="s">
        <v>363</v>
      </c>
      <c r="H314" t="s">
        <v>117</v>
      </c>
      <c r="I314">
        <f>I312*J314</f>
        <v>50</v>
      </c>
      <c r="J314">
        <v>47.61904761904762</v>
      </c>
      <c r="O314">
        <f t="shared" si="301"/>
        <v>1248</v>
      </c>
      <c r="P314">
        <f t="shared" si="302"/>
        <v>1248</v>
      </c>
      <c r="Q314">
        <f t="shared" si="303"/>
        <v>0</v>
      </c>
      <c r="R314">
        <f t="shared" si="304"/>
        <v>0</v>
      </c>
      <c r="S314">
        <f t="shared" si="305"/>
        <v>0</v>
      </c>
      <c r="T314">
        <f t="shared" si="306"/>
        <v>0</v>
      </c>
      <c r="U314">
        <f t="shared" si="307"/>
        <v>0</v>
      </c>
      <c r="V314">
        <f t="shared" si="308"/>
        <v>0</v>
      </c>
      <c r="W314">
        <f t="shared" si="309"/>
        <v>2.5</v>
      </c>
      <c r="X314">
        <f t="shared" si="310"/>
        <v>0</v>
      </c>
      <c r="Y314">
        <f t="shared" si="311"/>
        <v>0</v>
      </c>
      <c r="AA314">
        <v>22723180</v>
      </c>
      <c r="AB314">
        <f t="shared" si="312"/>
        <v>24.96</v>
      </c>
      <c r="AC314">
        <f t="shared" si="313"/>
        <v>24.96</v>
      </c>
      <c r="AD314">
        <f t="shared" si="314"/>
        <v>0</v>
      </c>
      <c r="AE314">
        <f t="shared" si="315"/>
        <v>0</v>
      </c>
      <c r="AF314">
        <f t="shared" si="316"/>
        <v>0</v>
      </c>
      <c r="AG314">
        <f t="shared" si="317"/>
        <v>0</v>
      </c>
      <c r="AH314">
        <f t="shared" si="318"/>
        <v>0</v>
      </c>
      <c r="AI314">
        <f t="shared" si="319"/>
        <v>0</v>
      </c>
      <c r="AJ314">
        <f t="shared" si="320"/>
        <v>0.05</v>
      </c>
      <c r="AK314">
        <v>24.96</v>
      </c>
      <c r="AL314">
        <v>24.96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0.05</v>
      </c>
      <c r="AT314">
        <v>68</v>
      </c>
      <c r="AU314">
        <v>48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1</v>
      </c>
      <c r="BD314" t="s">
        <v>3</v>
      </c>
      <c r="BE314" t="s">
        <v>3</v>
      </c>
      <c r="BF314" t="s">
        <v>3</v>
      </c>
      <c r="BG314" t="s">
        <v>3</v>
      </c>
      <c r="BH314">
        <v>3</v>
      </c>
      <c r="BI314">
        <v>2</v>
      </c>
      <c r="BJ314" t="s">
        <v>364</v>
      </c>
      <c r="BM314">
        <v>112001</v>
      </c>
      <c r="BN314">
        <v>0</v>
      </c>
      <c r="BO314" t="s">
        <v>3</v>
      </c>
      <c r="BP314">
        <v>0</v>
      </c>
      <c r="BQ314">
        <v>3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3</v>
      </c>
      <c r="BZ314">
        <v>80</v>
      </c>
      <c r="CA314">
        <v>60</v>
      </c>
      <c r="CF314">
        <v>0</v>
      </c>
      <c r="CG314">
        <v>0</v>
      </c>
      <c r="CM314">
        <v>0</v>
      </c>
      <c r="CN314" t="s">
        <v>3</v>
      </c>
      <c r="CO314">
        <v>0</v>
      </c>
      <c r="CP314">
        <f t="shared" si="321"/>
        <v>1248</v>
      </c>
      <c r="CQ314">
        <f t="shared" si="322"/>
        <v>24.96</v>
      </c>
      <c r="CR314">
        <f t="shared" si="323"/>
        <v>0</v>
      </c>
      <c r="CS314">
        <f t="shared" si="324"/>
        <v>0</v>
      </c>
      <c r="CT314">
        <f t="shared" si="325"/>
        <v>0</v>
      </c>
      <c r="CU314">
        <f t="shared" si="326"/>
        <v>0</v>
      </c>
      <c r="CV314">
        <f t="shared" si="327"/>
        <v>0</v>
      </c>
      <c r="CW314">
        <f t="shared" si="328"/>
        <v>0</v>
      </c>
      <c r="CX314">
        <f t="shared" si="329"/>
        <v>0.05</v>
      </c>
      <c r="CY314">
        <f t="shared" ref="CY314:CY338" si="336">(((S314+R314)*AT314)/100)</f>
        <v>0</v>
      </c>
      <c r="CZ314">
        <f t="shared" ref="CZ314:CZ338" si="337">(((S314+R314)*AU314)/100)</f>
        <v>0</v>
      </c>
      <c r="DC314" t="s">
        <v>3</v>
      </c>
      <c r="DD314" t="s">
        <v>3</v>
      </c>
      <c r="DE314" t="s">
        <v>3</v>
      </c>
      <c r="DF314" t="s">
        <v>3</v>
      </c>
      <c r="DG314" t="s">
        <v>3</v>
      </c>
      <c r="DH314" t="s">
        <v>3</v>
      </c>
      <c r="DI314" t="s">
        <v>3</v>
      </c>
      <c r="DJ314" t="s">
        <v>3</v>
      </c>
      <c r="DK314" t="s">
        <v>3</v>
      </c>
      <c r="DL314" t="s">
        <v>3</v>
      </c>
      <c r="DM314" t="s">
        <v>3</v>
      </c>
      <c r="DN314">
        <v>0</v>
      </c>
      <c r="DO314">
        <v>0</v>
      </c>
      <c r="DP314">
        <v>1</v>
      </c>
      <c r="DQ314">
        <v>1</v>
      </c>
      <c r="DU314">
        <v>1003</v>
      </c>
      <c r="DV314" t="s">
        <v>117</v>
      </c>
      <c r="DW314" t="s">
        <v>117</v>
      </c>
      <c r="DX314">
        <v>1</v>
      </c>
      <c r="EE314">
        <v>20678545</v>
      </c>
      <c r="EF314">
        <v>3</v>
      </c>
      <c r="EG314" t="s">
        <v>111</v>
      </c>
      <c r="EH314">
        <v>0</v>
      </c>
      <c r="EI314" t="s">
        <v>3</v>
      </c>
      <c r="EJ314">
        <v>2</v>
      </c>
      <c r="EK314">
        <v>112001</v>
      </c>
      <c r="EL314" t="s">
        <v>112</v>
      </c>
      <c r="EM314" t="s">
        <v>113</v>
      </c>
      <c r="EO314" t="s">
        <v>3</v>
      </c>
      <c r="EQ314">
        <v>0</v>
      </c>
      <c r="ER314">
        <v>24.96</v>
      </c>
      <c r="ES314">
        <v>24.96</v>
      </c>
      <c r="ET314">
        <v>0</v>
      </c>
      <c r="EU314">
        <v>0</v>
      </c>
      <c r="EV314">
        <v>0</v>
      </c>
      <c r="EW314">
        <v>0</v>
      </c>
      <c r="EX314">
        <v>0</v>
      </c>
      <c r="EZ314">
        <v>0</v>
      </c>
      <c r="FQ314">
        <v>0</v>
      </c>
      <c r="FR314">
        <f t="shared" si="330"/>
        <v>0</v>
      </c>
      <c r="FS314">
        <v>0</v>
      </c>
      <c r="FV314" t="s">
        <v>23</v>
      </c>
      <c r="FW314" t="s">
        <v>24</v>
      </c>
      <c r="FX314">
        <v>80</v>
      </c>
      <c r="FY314">
        <v>60</v>
      </c>
      <c r="GA314" t="s">
        <v>3</v>
      </c>
      <c r="GG314">
        <v>2</v>
      </c>
      <c r="GH314">
        <v>1</v>
      </c>
      <c r="GI314">
        <v>-2</v>
      </c>
      <c r="GJ314">
        <v>0</v>
      </c>
      <c r="GK314">
        <f>ROUND(R314*(R12)/100,2)</f>
        <v>0</v>
      </c>
      <c r="GL314">
        <f t="shared" si="331"/>
        <v>0</v>
      </c>
      <c r="GM314">
        <f t="shared" si="332"/>
        <v>1248</v>
      </c>
      <c r="GN314">
        <f t="shared" si="333"/>
        <v>0</v>
      </c>
      <c r="GO314">
        <f t="shared" si="334"/>
        <v>1248</v>
      </c>
      <c r="GP314">
        <f t="shared" si="335"/>
        <v>0</v>
      </c>
      <c r="GR314">
        <v>0</v>
      </c>
    </row>
    <row r="315" spans="1:200">
      <c r="A315">
        <v>18</v>
      </c>
      <c r="B315">
        <v>1</v>
      </c>
      <c r="C315">
        <v>763</v>
      </c>
      <c r="E315" t="s">
        <v>570</v>
      </c>
      <c r="F315" t="s">
        <v>366</v>
      </c>
      <c r="G315" t="s">
        <v>367</v>
      </c>
      <c r="H315" t="s">
        <v>117</v>
      </c>
      <c r="I315">
        <f>I312*J315</f>
        <v>17</v>
      </c>
      <c r="J315">
        <v>16.19047619047619</v>
      </c>
      <c r="O315">
        <f t="shared" si="301"/>
        <v>453.56</v>
      </c>
      <c r="P315">
        <f t="shared" si="302"/>
        <v>453.56</v>
      </c>
      <c r="Q315">
        <f t="shared" si="303"/>
        <v>0</v>
      </c>
      <c r="R315">
        <f t="shared" si="304"/>
        <v>0</v>
      </c>
      <c r="S315">
        <f t="shared" si="305"/>
        <v>0</v>
      </c>
      <c r="T315">
        <f t="shared" si="306"/>
        <v>0</v>
      </c>
      <c r="U315">
        <f t="shared" si="307"/>
        <v>0</v>
      </c>
      <c r="V315">
        <f t="shared" si="308"/>
        <v>0</v>
      </c>
      <c r="W315">
        <f t="shared" si="309"/>
        <v>1.02</v>
      </c>
      <c r="X315">
        <f t="shared" si="310"/>
        <v>0</v>
      </c>
      <c r="Y315">
        <f t="shared" si="311"/>
        <v>0</v>
      </c>
      <c r="AA315">
        <v>22723180</v>
      </c>
      <c r="AB315">
        <f t="shared" si="312"/>
        <v>26.68</v>
      </c>
      <c r="AC315">
        <f t="shared" si="313"/>
        <v>26.68</v>
      </c>
      <c r="AD315">
        <f t="shared" si="314"/>
        <v>0</v>
      </c>
      <c r="AE315">
        <f t="shared" si="315"/>
        <v>0</v>
      </c>
      <c r="AF315">
        <f t="shared" si="316"/>
        <v>0</v>
      </c>
      <c r="AG315">
        <f t="shared" si="317"/>
        <v>0</v>
      </c>
      <c r="AH315">
        <f t="shared" si="318"/>
        <v>0</v>
      </c>
      <c r="AI315">
        <f t="shared" si="319"/>
        <v>0</v>
      </c>
      <c r="AJ315">
        <f t="shared" si="320"/>
        <v>0.06</v>
      </c>
      <c r="AK315">
        <v>26.68</v>
      </c>
      <c r="AL315">
        <v>26.68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0.06</v>
      </c>
      <c r="AT315">
        <v>68</v>
      </c>
      <c r="AU315">
        <v>48</v>
      </c>
      <c r="AV315">
        <v>1</v>
      </c>
      <c r="AW315">
        <v>1</v>
      </c>
      <c r="AZ315">
        <v>1</v>
      </c>
      <c r="BA315">
        <v>1</v>
      </c>
      <c r="BB315">
        <v>1</v>
      </c>
      <c r="BC315">
        <v>1</v>
      </c>
      <c r="BD315" t="s">
        <v>3</v>
      </c>
      <c r="BE315" t="s">
        <v>3</v>
      </c>
      <c r="BF315" t="s">
        <v>3</v>
      </c>
      <c r="BG315" t="s">
        <v>3</v>
      </c>
      <c r="BH315">
        <v>3</v>
      </c>
      <c r="BI315">
        <v>2</v>
      </c>
      <c r="BJ315" t="s">
        <v>368</v>
      </c>
      <c r="BM315">
        <v>112001</v>
      </c>
      <c r="BN315">
        <v>0</v>
      </c>
      <c r="BO315" t="s">
        <v>3</v>
      </c>
      <c r="BP315">
        <v>0</v>
      </c>
      <c r="BQ315">
        <v>3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3</v>
      </c>
      <c r="BZ315">
        <v>80</v>
      </c>
      <c r="CA315">
        <v>60</v>
      </c>
      <c r="CF315">
        <v>0</v>
      </c>
      <c r="CG315">
        <v>0</v>
      </c>
      <c r="CM315">
        <v>0</v>
      </c>
      <c r="CN315" t="s">
        <v>3</v>
      </c>
      <c r="CO315">
        <v>0</v>
      </c>
      <c r="CP315">
        <f t="shared" si="321"/>
        <v>453.56</v>
      </c>
      <c r="CQ315">
        <f t="shared" si="322"/>
        <v>26.68</v>
      </c>
      <c r="CR315">
        <f t="shared" si="323"/>
        <v>0</v>
      </c>
      <c r="CS315">
        <f t="shared" si="324"/>
        <v>0</v>
      </c>
      <c r="CT315">
        <f t="shared" si="325"/>
        <v>0</v>
      </c>
      <c r="CU315">
        <f t="shared" si="326"/>
        <v>0</v>
      </c>
      <c r="CV315">
        <f t="shared" si="327"/>
        <v>0</v>
      </c>
      <c r="CW315">
        <f t="shared" si="328"/>
        <v>0</v>
      </c>
      <c r="CX315">
        <f t="shared" si="329"/>
        <v>0.06</v>
      </c>
      <c r="CY315">
        <f t="shared" si="336"/>
        <v>0</v>
      </c>
      <c r="CZ315">
        <f t="shared" si="337"/>
        <v>0</v>
      </c>
      <c r="DC315" t="s">
        <v>3</v>
      </c>
      <c r="DD315" t="s">
        <v>3</v>
      </c>
      <c r="DE315" t="s">
        <v>3</v>
      </c>
      <c r="DF315" t="s">
        <v>3</v>
      </c>
      <c r="DG315" t="s">
        <v>3</v>
      </c>
      <c r="DH315" t="s">
        <v>3</v>
      </c>
      <c r="DI315" t="s">
        <v>3</v>
      </c>
      <c r="DJ315" t="s">
        <v>3</v>
      </c>
      <c r="DK315" t="s">
        <v>3</v>
      </c>
      <c r="DL315" t="s">
        <v>3</v>
      </c>
      <c r="DM315" t="s">
        <v>3</v>
      </c>
      <c r="DN315">
        <v>0</v>
      </c>
      <c r="DO315">
        <v>0</v>
      </c>
      <c r="DP315">
        <v>1</v>
      </c>
      <c r="DQ315">
        <v>1</v>
      </c>
      <c r="DU315">
        <v>1003</v>
      </c>
      <c r="DV315" t="s">
        <v>117</v>
      </c>
      <c r="DW315" t="s">
        <v>117</v>
      </c>
      <c r="DX315">
        <v>1</v>
      </c>
      <c r="EE315">
        <v>20678545</v>
      </c>
      <c r="EF315">
        <v>3</v>
      </c>
      <c r="EG315" t="s">
        <v>111</v>
      </c>
      <c r="EH315">
        <v>0</v>
      </c>
      <c r="EI315" t="s">
        <v>3</v>
      </c>
      <c r="EJ315">
        <v>2</v>
      </c>
      <c r="EK315">
        <v>112001</v>
      </c>
      <c r="EL315" t="s">
        <v>112</v>
      </c>
      <c r="EM315" t="s">
        <v>113</v>
      </c>
      <c r="EO315" t="s">
        <v>3</v>
      </c>
      <c r="EQ315">
        <v>0</v>
      </c>
      <c r="ER315">
        <v>26.68</v>
      </c>
      <c r="ES315">
        <v>26.68</v>
      </c>
      <c r="ET315">
        <v>0</v>
      </c>
      <c r="EU315">
        <v>0</v>
      </c>
      <c r="EV315">
        <v>0</v>
      </c>
      <c r="EW315">
        <v>0</v>
      </c>
      <c r="EX315">
        <v>0</v>
      </c>
      <c r="EZ315">
        <v>0</v>
      </c>
      <c r="FQ315">
        <v>0</v>
      </c>
      <c r="FR315">
        <f t="shared" si="330"/>
        <v>0</v>
      </c>
      <c r="FS315">
        <v>0</v>
      </c>
      <c r="FV315" t="s">
        <v>23</v>
      </c>
      <c r="FW315" t="s">
        <v>24</v>
      </c>
      <c r="FX315">
        <v>80</v>
      </c>
      <c r="FY315">
        <v>60</v>
      </c>
      <c r="GA315" t="s">
        <v>3</v>
      </c>
      <c r="GG315">
        <v>2</v>
      </c>
      <c r="GH315">
        <v>1</v>
      </c>
      <c r="GI315">
        <v>-2</v>
      </c>
      <c r="GJ315">
        <v>0</v>
      </c>
      <c r="GK315">
        <f>ROUND(R315*(R12)/100,2)</f>
        <v>0</v>
      </c>
      <c r="GL315">
        <f t="shared" si="331"/>
        <v>0</v>
      </c>
      <c r="GM315">
        <f t="shared" si="332"/>
        <v>453.56</v>
      </c>
      <c r="GN315">
        <f t="shared" si="333"/>
        <v>0</v>
      </c>
      <c r="GO315">
        <f t="shared" si="334"/>
        <v>453.56</v>
      </c>
      <c r="GP315">
        <f t="shared" si="335"/>
        <v>0</v>
      </c>
      <c r="GR315">
        <v>0</v>
      </c>
    </row>
    <row r="316" spans="1:200">
      <c r="A316">
        <v>18</v>
      </c>
      <c r="B316">
        <v>1</v>
      </c>
      <c r="C316">
        <v>764</v>
      </c>
      <c r="E316" t="s">
        <v>571</v>
      </c>
      <c r="F316" t="s">
        <v>370</v>
      </c>
      <c r="G316" t="s">
        <v>371</v>
      </c>
      <c r="H316" t="s">
        <v>117</v>
      </c>
      <c r="I316">
        <f>I312*J316</f>
        <v>16</v>
      </c>
      <c r="J316">
        <v>15.238095238095237</v>
      </c>
      <c r="O316">
        <f t="shared" si="301"/>
        <v>632.96</v>
      </c>
      <c r="P316">
        <f t="shared" si="302"/>
        <v>632.96</v>
      </c>
      <c r="Q316">
        <f t="shared" si="303"/>
        <v>0</v>
      </c>
      <c r="R316">
        <f t="shared" si="304"/>
        <v>0</v>
      </c>
      <c r="S316">
        <f t="shared" si="305"/>
        <v>0</v>
      </c>
      <c r="T316">
        <f t="shared" si="306"/>
        <v>0</v>
      </c>
      <c r="U316">
        <f t="shared" si="307"/>
        <v>0</v>
      </c>
      <c r="V316">
        <f t="shared" si="308"/>
        <v>0</v>
      </c>
      <c r="W316">
        <f t="shared" si="309"/>
        <v>1.44</v>
      </c>
      <c r="X316">
        <f t="shared" si="310"/>
        <v>0</v>
      </c>
      <c r="Y316">
        <f t="shared" si="311"/>
        <v>0</v>
      </c>
      <c r="AA316">
        <v>22723180</v>
      </c>
      <c r="AB316">
        <f t="shared" si="312"/>
        <v>39.56</v>
      </c>
      <c r="AC316">
        <f t="shared" si="313"/>
        <v>39.56</v>
      </c>
      <c r="AD316">
        <f t="shared" si="314"/>
        <v>0</v>
      </c>
      <c r="AE316">
        <f t="shared" si="315"/>
        <v>0</v>
      </c>
      <c r="AF316">
        <f t="shared" si="316"/>
        <v>0</v>
      </c>
      <c r="AG316">
        <f t="shared" si="317"/>
        <v>0</v>
      </c>
      <c r="AH316">
        <f t="shared" si="318"/>
        <v>0</v>
      </c>
      <c r="AI316">
        <f t="shared" si="319"/>
        <v>0</v>
      </c>
      <c r="AJ316">
        <f t="shared" si="320"/>
        <v>0.09</v>
      </c>
      <c r="AK316">
        <v>39.56</v>
      </c>
      <c r="AL316">
        <v>39.56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0.09</v>
      </c>
      <c r="AT316">
        <v>68</v>
      </c>
      <c r="AU316">
        <v>48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1</v>
      </c>
      <c r="BD316" t="s">
        <v>3</v>
      </c>
      <c r="BE316" t="s">
        <v>3</v>
      </c>
      <c r="BF316" t="s">
        <v>3</v>
      </c>
      <c r="BG316" t="s">
        <v>3</v>
      </c>
      <c r="BH316">
        <v>3</v>
      </c>
      <c r="BI316">
        <v>2</v>
      </c>
      <c r="BJ316" t="s">
        <v>372</v>
      </c>
      <c r="BM316">
        <v>112001</v>
      </c>
      <c r="BN316">
        <v>0</v>
      </c>
      <c r="BO316" t="s">
        <v>3</v>
      </c>
      <c r="BP316">
        <v>0</v>
      </c>
      <c r="BQ316">
        <v>3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3</v>
      </c>
      <c r="BZ316">
        <v>80</v>
      </c>
      <c r="CA316">
        <v>60</v>
      </c>
      <c r="CF316">
        <v>0</v>
      </c>
      <c r="CG316">
        <v>0</v>
      </c>
      <c r="CM316">
        <v>0</v>
      </c>
      <c r="CN316" t="s">
        <v>3</v>
      </c>
      <c r="CO316">
        <v>0</v>
      </c>
      <c r="CP316">
        <f t="shared" si="321"/>
        <v>632.96</v>
      </c>
      <c r="CQ316">
        <f t="shared" si="322"/>
        <v>39.56</v>
      </c>
      <c r="CR316">
        <f t="shared" si="323"/>
        <v>0</v>
      </c>
      <c r="CS316">
        <f t="shared" si="324"/>
        <v>0</v>
      </c>
      <c r="CT316">
        <f t="shared" si="325"/>
        <v>0</v>
      </c>
      <c r="CU316">
        <f t="shared" si="326"/>
        <v>0</v>
      </c>
      <c r="CV316">
        <f t="shared" si="327"/>
        <v>0</v>
      </c>
      <c r="CW316">
        <f t="shared" si="328"/>
        <v>0</v>
      </c>
      <c r="CX316">
        <f t="shared" si="329"/>
        <v>0.09</v>
      </c>
      <c r="CY316">
        <f t="shared" si="336"/>
        <v>0</v>
      </c>
      <c r="CZ316">
        <f t="shared" si="337"/>
        <v>0</v>
      </c>
      <c r="DC316" t="s">
        <v>3</v>
      </c>
      <c r="DD316" t="s">
        <v>3</v>
      </c>
      <c r="DE316" t="s">
        <v>3</v>
      </c>
      <c r="DF316" t="s">
        <v>3</v>
      </c>
      <c r="DG316" t="s">
        <v>3</v>
      </c>
      <c r="DH316" t="s">
        <v>3</v>
      </c>
      <c r="DI316" t="s">
        <v>3</v>
      </c>
      <c r="DJ316" t="s">
        <v>3</v>
      </c>
      <c r="DK316" t="s">
        <v>3</v>
      </c>
      <c r="DL316" t="s">
        <v>3</v>
      </c>
      <c r="DM316" t="s">
        <v>3</v>
      </c>
      <c r="DN316">
        <v>0</v>
      </c>
      <c r="DO316">
        <v>0</v>
      </c>
      <c r="DP316">
        <v>1</v>
      </c>
      <c r="DQ316">
        <v>1</v>
      </c>
      <c r="DU316">
        <v>1003</v>
      </c>
      <c r="DV316" t="s">
        <v>117</v>
      </c>
      <c r="DW316" t="s">
        <v>117</v>
      </c>
      <c r="DX316">
        <v>1</v>
      </c>
      <c r="EE316">
        <v>20678545</v>
      </c>
      <c r="EF316">
        <v>3</v>
      </c>
      <c r="EG316" t="s">
        <v>111</v>
      </c>
      <c r="EH316">
        <v>0</v>
      </c>
      <c r="EI316" t="s">
        <v>3</v>
      </c>
      <c r="EJ316">
        <v>2</v>
      </c>
      <c r="EK316">
        <v>112001</v>
      </c>
      <c r="EL316" t="s">
        <v>112</v>
      </c>
      <c r="EM316" t="s">
        <v>113</v>
      </c>
      <c r="EO316" t="s">
        <v>3</v>
      </c>
      <c r="EQ316">
        <v>0</v>
      </c>
      <c r="ER316">
        <v>39.56</v>
      </c>
      <c r="ES316">
        <v>39.56</v>
      </c>
      <c r="ET316">
        <v>0</v>
      </c>
      <c r="EU316">
        <v>0</v>
      </c>
      <c r="EV316">
        <v>0</v>
      </c>
      <c r="EW316">
        <v>0</v>
      </c>
      <c r="EX316">
        <v>0</v>
      </c>
      <c r="EZ316">
        <v>0</v>
      </c>
      <c r="FQ316">
        <v>0</v>
      </c>
      <c r="FR316">
        <f t="shared" si="330"/>
        <v>0</v>
      </c>
      <c r="FS316">
        <v>0</v>
      </c>
      <c r="FV316" t="s">
        <v>23</v>
      </c>
      <c r="FW316" t="s">
        <v>24</v>
      </c>
      <c r="FX316">
        <v>80</v>
      </c>
      <c r="FY316">
        <v>60</v>
      </c>
      <c r="GA316" t="s">
        <v>3</v>
      </c>
      <c r="GG316">
        <v>2</v>
      </c>
      <c r="GH316">
        <v>1</v>
      </c>
      <c r="GI316">
        <v>-2</v>
      </c>
      <c r="GJ316">
        <v>0</v>
      </c>
      <c r="GK316">
        <f>ROUND(R316*(R12)/100,2)</f>
        <v>0</v>
      </c>
      <c r="GL316">
        <f t="shared" si="331"/>
        <v>0</v>
      </c>
      <c r="GM316">
        <f t="shared" si="332"/>
        <v>632.96</v>
      </c>
      <c r="GN316">
        <f t="shared" si="333"/>
        <v>0</v>
      </c>
      <c r="GO316">
        <f t="shared" si="334"/>
        <v>632.96</v>
      </c>
      <c r="GP316">
        <f t="shared" si="335"/>
        <v>0</v>
      </c>
      <c r="GR316">
        <v>0</v>
      </c>
    </row>
    <row r="317" spans="1:200">
      <c r="A317">
        <v>18</v>
      </c>
      <c r="B317">
        <v>1</v>
      </c>
      <c r="C317">
        <v>765</v>
      </c>
      <c r="E317" t="s">
        <v>572</v>
      </c>
      <c r="F317" t="s">
        <v>374</v>
      </c>
      <c r="G317" t="s">
        <v>375</v>
      </c>
      <c r="H317" t="s">
        <v>117</v>
      </c>
      <c r="I317">
        <f>I312*J317</f>
        <v>5</v>
      </c>
      <c r="J317">
        <v>4.7619047619047619</v>
      </c>
      <c r="O317">
        <f t="shared" si="301"/>
        <v>304.5</v>
      </c>
      <c r="P317">
        <f t="shared" si="302"/>
        <v>304.5</v>
      </c>
      <c r="Q317">
        <f t="shared" si="303"/>
        <v>0</v>
      </c>
      <c r="R317">
        <f t="shared" si="304"/>
        <v>0</v>
      </c>
      <c r="S317">
        <f t="shared" si="305"/>
        <v>0</v>
      </c>
      <c r="T317">
        <f t="shared" si="306"/>
        <v>0</v>
      </c>
      <c r="U317">
        <f t="shared" si="307"/>
        <v>0</v>
      </c>
      <c r="V317">
        <f t="shared" si="308"/>
        <v>0</v>
      </c>
      <c r="W317">
        <f t="shared" si="309"/>
        <v>0.65</v>
      </c>
      <c r="X317">
        <f t="shared" si="310"/>
        <v>0</v>
      </c>
      <c r="Y317">
        <f t="shared" si="311"/>
        <v>0</v>
      </c>
      <c r="AA317">
        <v>22723180</v>
      </c>
      <c r="AB317">
        <f t="shared" si="312"/>
        <v>60.9</v>
      </c>
      <c r="AC317">
        <f t="shared" si="313"/>
        <v>60.9</v>
      </c>
      <c r="AD317">
        <f t="shared" si="314"/>
        <v>0</v>
      </c>
      <c r="AE317">
        <f t="shared" si="315"/>
        <v>0</v>
      </c>
      <c r="AF317">
        <f t="shared" si="316"/>
        <v>0</v>
      </c>
      <c r="AG317">
        <f t="shared" si="317"/>
        <v>0</v>
      </c>
      <c r="AH317">
        <f t="shared" si="318"/>
        <v>0</v>
      </c>
      <c r="AI317">
        <f t="shared" si="319"/>
        <v>0</v>
      </c>
      <c r="AJ317">
        <f t="shared" si="320"/>
        <v>0.13</v>
      </c>
      <c r="AK317">
        <v>60.9</v>
      </c>
      <c r="AL317">
        <v>60.9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0.13</v>
      </c>
      <c r="AT317">
        <v>68</v>
      </c>
      <c r="AU317">
        <v>48</v>
      </c>
      <c r="AV317">
        <v>1</v>
      </c>
      <c r="AW317">
        <v>1</v>
      </c>
      <c r="AZ317">
        <v>1</v>
      </c>
      <c r="BA317">
        <v>1</v>
      </c>
      <c r="BB317">
        <v>1</v>
      </c>
      <c r="BC317">
        <v>1</v>
      </c>
      <c r="BD317" t="s">
        <v>3</v>
      </c>
      <c r="BE317" t="s">
        <v>3</v>
      </c>
      <c r="BF317" t="s">
        <v>3</v>
      </c>
      <c r="BG317" t="s">
        <v>3</v>
      </c>
      <c r="BH317">
        <v>3</v>
      </c>
      <c r="BI317">
        <v>2</v>
      </c>
      <c r="BJ317" t="s">
        <v>376</v>
      </c>
      <c r="BM317">
        <v>112001</v>
      </c>
      <c r="BN317">
        <v>0</v>
      </c>
      <c r="BO317" t="s">
        <v>3</v>
      </c>
      <c r="BP317">
        <v>0</v>
      </c>
      <c r="BQ317">
        <v>3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3</v>
      </c>
      <c r="BZ317">
        <v>80</v>
      </c>
      <c r="CA317">
        <v>60</v>
      </c>
      <c r="CF317">
        <v>0</v>
      </c>
      <c r="CG317">
        <v>0</v>
      </c>
      <c r="CM317">
        <v>0</v>
      </c>
      <c r="CN317" t="s">
        <v>3</v>
      </c>
      <c r="CO317">
        <v>0</v>
      </c>
      <c r="CP317">
        <f t="shared" si="321"/>
        <v>304.5</v>
      </c>
      <c r="CQ317">
        <f t="shared" si="322"/>
        <v>60.9</v>
      </c>
      <c r="CR317">
        <f t="shared" si="323"/>
        <v>0</v>
      </c>
      <c r="CS317">
        <f t="shared" si="324"/>
        <v>0</v>
      </c>
      <c r="CT317">
        <f t="shared" si="325"/>
        <v>0</v>
      </c>
      <c r="CU317">
        <f t="shared" si="326"/>
        <v>0</v>
      </c>
      <c r="CV317">
        <f t="shared" si="327"/>
        <v>0</v>
      </c>
      <c r="CW317">
        <f t="shared" si="328"/>
        <v>0</v>
      </c>
      <c r="CX317">
        <f t="shared" si="329"/>
        <v>0.13</v>
      </c>
      <c r="CY317">
        <f t="shared" si="336"/>
        <v>0</v>
      </c>
      <c r="CZ317">
        <f t="shared" si="337"/>
        <v>0</v>
      </c>
      <c r="DC317" t="s">
        <v>3</v>
      </c>
      <c r="DD317" t="s">
        <v>3</v>
      </c>
      <c r="DE317" t="s">
        <v>3</v>
      </c>
      <c r="DF317" t="s">
        <v>3</v>
      </c>
      <c r="DG317" t="s">
        <v>3</v>
      </c>
      <c r="DH317" t="s">
        <v>3</v>
      </c>
      <c r="DI317" t="s">
        <v>3</v>
      </c>
      <c r="DJ317" t="s">
        <v>3</v>
      </c>
      <c r="DK317" t="s">
        <v>3</v>
      </c>
      <c r="DL317" t="s">
        <v>3</v>
      </c>
      <c r="DM317" t="s">
        <v>3</v>
      </c>
      <c r="DN317">
        <v>0</v>
      </c>
      <c r="DO317">
        <v>0</v>
      </c>
      <c r="DP317">
        <v>1</v>
      </c>
      <c r="DQ317">
        <v>1</v>
      </c>
      <c r="DU317">
        <v>1003</v>
      </c>
      <c r="DV317" t="s">
        <v>117</v>
      </c>
      <c r="DW317" t="s">
        <v>117</v>
      </c>
      <c r="DX317">
        <v>1</v>
      </c>
      <c r="EE317">
        <v>20678545</v>
      </c>
      <c r="EF317">
        <v>3</v>
      </c>
      <c r="EG317" t="s">
        <v>111</v>
      </c>
      <c r="EH317">
        <v>0</v>
      </c>
      <c r="EI317" t="s">
        <v>3</v>
      </c>
      <c r="EJ317">
        <v>2</v>
      </c>
      <c r="EK317">
        <v>112001</v>
      </c>
      <c r="EL317" t="s">
        <v>112</v>
      </c>
      <c r="EM317" t="s">
        <v>113</v>
      </c>
      <c r="EO317" t="s">
        <v>3</v>
      </c>
      <c r="EQ317">
        <v>0</v>
      </c>
      <c r="ER317">
        <v>60.9</v>
      </c>
      <c r="ES317">
        <v>60.9</v>
      </c>
      <c r="ET317">
        <v>0</v>
      </c>
      <c r="EU317">
        <v>0</v>
      </c>
      <c r="EV317">
        <v>0</v>
      </c>
      <c r="EW317">
        <v>0</v>
      </c>
      <c r="EX317">
        <v>0</v>
      </c>
      <c r="EZ317">
        <v>0</v>
      </c>
      <c r="FQ317">
        <v>0</v>
      </c>
      <c r="FR317">
        <f t="shared" si="330"/>
        <v>0</v>
      </c>
      <c r="FS317">
        <v>0</v>
      </c>
      <c r="FV317" t="s">
        <v>23</v>
      </c>
      <c r="FW317" t="s">
        <v>24</v>
      </c>
      <c r="FX317">
        <v>80</v>
      </c>
      <c r="FY317">
        <v>60</v>
      </c>
      <c r="GA317" t="s">
        <v>3</v>
      </c>
      <c r="GG317">
        <v>2</v>
      </c>
      <c r="GH317">
        <v>1</v>
      </c>
      <c r="GI317">
        <v>-2</v>
      </c>
      <c r="GJ317">
        <v>0</v>
      </c>
      <c r="GK317">
        <f>ROUND(R317*(R12)/100,2)</f>
        <v>0</v>
      </c>
      <c r="GL317">
        <f t="shared" si="331"/>
        <v>0</v>
      </c>
      <c r="GM317">
        <f t="shared" si="332"/>
        <v>304.5</v>
      </c>
      <c r="GN317">
        <f t="shared" si="333"/>
        <v>0</v>
      </c>
      <c r="GO317">
        <f t="shared" si="334"/>
        <v>304.5</v>
      </c>
      <c r="GP317">
        <f t="shared" si="335"/>
        <v>0</v>
      </c>
      <c r="GR317">
        <v>0</v>
      </c>
    </row>
    <row r="318" spans="1:200">
      <c r="A318">
        <v>17</v>
      </c>
      <c r="B318">
        <v>1</v>
      </c>
      <c r="C318">
        <f>ROW(SmtRes!A782)</f>
        <v>782</v>
      </c>
      <c r="D318">
        <f>ROW(EtalonRes!A722)</f>
        <v>722</v>
      </c>
      <c r="E318" t="s">
        <v>573</v>
      </c>
      <c r="F318" t="s">
        <v>378</v>
      </c>
      <c r="G318" t="s">
        <v>379</v>
      </c>
      <c r="H318" t="s">
        <v>380</v>
      </c>
      <c r="I318">
        <v>67.400000000000006</v>
      </c>
      <c r="J318">
        <v>0</v>
      </c>
      <c r="O318">
        <f t="shared" si="301"/>
        <v>26174.79</v>
      </c>
      <c r="P318">
        <f t="shared" si="302"/>
        <v>5564.54</v>
      </c>
      <c r="Q318">
        <f t="shared" si="303"/>
        <v>17675.650000000001</v>
      </c>
      <c r="R318">
        <f t="shared" si="304"/>
        <v>2375.1799999999998</v>
      </c>
      <c r="S318">
        <f t="shared" si="305"/>
        <v>2934.6</v>
      </c>
      <c r="T318">
        <f t="shared" si="306"/>
        <v>0</v>
      </c>
      <c r="U318">
        <f t="shared" si="307"/>
        <v>323.52000000000004</v>
      </c>
      <c r="V318">
        <f t="shared" si="308"/>
        <v>175.91400000000002</v>
      </c>
      <c r="W318">
        <f t="shared" si="309"/>
        <v>0</v>
      </c>
      <c r="X318">
        <f t="shared" si="310"/>
        <v>5893.86</v>
      </c>
      <c r="Y318">
        <f t="shared" si="311"/>
        <v>3769.94</v>
      </c>
      <c r="AA318">
        <v>22723180</v>
      </c>
      <c r="AB318">
        <f t="shared" si="312"/>
        <v>388.35</v>
      </c>
      <c r="AC318">
        <f t="shared" si="313"/>
        <v>82.56</v>
      </c>
      <c r="AD318">
        <f t="shared" si="314"/>
        <v>262.25</v>
      </c>
      <c r="AE318">
        <f t="shared" si="315"/>
        <v>35.24</v>
      </c>
      <c r="AF318">
        <f t="shared" si="316"/>
        <v>43.54</v>
      </c>
      <c r="AG318">
        <f t="shared" si="317"/>
        <v>0</v>
      </c>
      <c r="AH318">
        <f t="shared" si="318"/>
        <v>4.8</v>
      </c>
      <c r="AI318">
        <f t="shared" si="319"/>
        <v>2.61</v>
      </c>
      <c r="AJ318">
        <f t="shared" si="320"/>
        <v>0</v>
      </c>
      <c r="AK318">
        <v>388.35</v>
      </c>
      <c r="AL318">
        <v>82.56</v>
      </c>
      <c r="AM318">
        <v>262.25</v>
      </c>
      <c r="AN318">
        <v>35.24</v>
      </c>
      <c r="AO318">
        <v>43.54</v>
      </c>
      <c r="AP318">
        <v>0</v>
      </c>
      <c r="AQ318">
        <v>4.8</v>
      </c>
      <c r="AR318">
        <v>2.61</v>
      </c>
      <c r="AS318">
        <v>0</v>
      </c>
      <c r="AT318">
        <v>111</v>
      </c>
      <c r="AU318">
        <v>71</v>
      </c>
      <c r="AV318">
        <v>1</v>
      </c>
      <c r="AW318">
        <v>1</v>
      </c>
      <c r="AZ318">
        <v>1</v>
      </c>
      <c r="BA318">
        <v>1</v>
      </c>
      <c r="BB318">
        <v>1</v>
      </c>
      <c r="BC318">
        <v>1</v>
      </c>
      <c r="BD318" t="s">
        <v>3</v>
      </c>
      <c r="BE318" t="s">
        <v>3</v>
      </c>
      <c r="BF318" t="s">
        <v>3</v>
      </c>
      <c r="BG318" t="s">
        <v>3</v>
      </c>
      <c r="BH318">
        <v>0</v>
      </c>
      <c r="BI318">
        <v>1</v>
      </c>
      <c r="BJ318" t="s">
        <v>381</v>
      </c>
      <c r="BM318">
        <v>22001</v>
      </c>
      <c r="BN318">
        <v>0</v>
      </c>
      <c r="BO318" t="s">
        <v>3</v>
      </c>
      <c r="BP318">
        <v>0</v>
      </c>
      <c r="BQ318">
        <v>2</v>
      </c>
      <c r="BS318">
        <v>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3</v>
      </c>
      <c r="BZ318">
        <v>130</v>
      </c>
      <c r="CA318">
        <v>89</v>
      </c>
      <c r="CF318">
        <v>0</v>
      </c>
      <c r="CG318">
        <v>0</v>
      </c>
      <c r="CM318">
        <v>0</v>
      </c>
      <c r="CN318" t="s">
        <v>3</v>
      </c>
      <c r="CO318">
        <v>0</v>
      </c>
      <c r="CP318">
        <f t="shared" si="321"/>
        <v>26174.79</v>
      </c>
      <c r="CQ318">
        <f t="shared" si="322"/>
        <v>82.56</v>
      </c>
      <c r="CR318">
        <f t="shared" si="323"/>
        <v>262.25</v>
      </c>
      <c r="CS318">
        <f t="shared" si="324"/>
        <v>35.24</v>
      </c>
      <c r="CT318">
        <f t="shared" si="325"/>
        <v>43.54</v>
      </c>
      <c r="CU318">
        <f t="shared" si="326"/>
        <v>0</v>
      </c>
      <c r="CV318">
        <f t="shared" si="327"/>
        <v>4.8</v>
      </c>
      <c r="CW318">
        <f t="shared" si="328"/>
        <v>2.61</v>
      </c>
      <c r="CX318">
        <f t="shared" si="329"/>
        <v>0</v>
      </c>
      <c r="CY318">
        <f t="shared" si="336"/>
        <v>5893.8557999999994</v>
      </c>
      <c r="CZ318">
        <f t="shared" si="337"/>
        <v>3769.9438</v>
      </c>
      <c r="DC318" t="s">
        <v>3</v>
      </c>
      <c r="DD318" t="s">
        <v>3</v>
      </c>
      <c r="DE318" t="s">
        <v>3</v>
      </c>
      <c r="DF318" t="s">
        <v>3</v>
      </c>
      <c r="DG318" t="s">
        <v>3</v>
      </c>
      <c r="DH318" t="s">
        <v>3</v>
      </c>
      <c r="DI318" t="s">
        <v>3</v>
      </c>
      <c r="DJ318" t="s">
        <v>3</v>
      </c>
      <c r="DK318" t="s">
        <v>3</v>
      </c>
      <c r="DL318" t="s">
        <v>3</v>
      </c>
      <c r="DM318" t="s">
        <v>3</v>
      </c>
      <c r="DN318">
        <v>0</v>
      </c>
      <c r="DO318">
        <v>0</v>
      </c>
      <c r="DP318">
        <v>1</v>
      </c>
      <c r="DQ318">
        <v>1</v>
      </c>
      <c r="DU318">
        <v>1013</v>
      </c>
      <c r="DV318" t="s">
        <v>380</v>
      </c>
      <c r="DW318" t="s">
        <v>380</v>
      </c>
      <c r="DX318">
        <v>1</v>
      </c>
      <c r="EE318">
        <v>20678689</v>
      </c>
      <c r="EF318">
        <v>2</v>
      </c>
      <c r="EG318" t="s">
        <v>20</v>
      </c>
      <c r="EH318">
        <v>0</v>
      </c>
      <c r="EI318" t="s">
        <v>3</v>
      </c>
      <c r="EJ318">
        <v>1</v>
      </c>
      <c r="EK318">
        <v>22001</v>
      </c>
      <c r="EL318" t="s">
        <v>301</v>
      </c>
      <c r="EM318" t="s">
        <v>302</v>
      </c>
      <c r="EO318" t="s">
        <v>3</v>
      </c>
      <c r="EQ318">
        <v>0</v>
      </c>
      <c r="ER318">
        <v>388.35</v>
      </c>
      <c r="ES318">
        <v>82.56</v>
      </c>
      <c r="ET318">
        <v>262.25</v>
      </c>
      <c r="EU318">
        <v>35.24</v>
      </c>
      <c r="EV318">
        <v>43.54</v>
      </c>
      <c r="EW318">
        <v>4.8</v>
      </c>
      <c r="EX318">
        <v>2.61</v>
      </c>
      <c r="EY318">
        <v>0</v>
      </c>
      <c r="EZ318">
        <v>0</v>
      </c>
      <c r="FQ318">
        <v>0</v>
      </c>
      <c r="FR318">
        <f t="shared" si="330"/>
        <v>0</v>
      </c>
      <c r="FS318">
        <v>0</v>
      </c>
      <c r="FV318" t="s">
        <v>23</v>
      </c>
      <c r="FW318" t="s">
        <v>24</v>
      </c>
      <c r="FX318">
        <v>130</v>
      </c>
      <c r="FY318">
        <v>89</v>
      </c>
      <c r="GA318" t="s">
        <v>3</v>
      </c>
      <c r="GG318">
        <v>2</v>
      </c>
      <c r="GH318">
        <v>1</v>
      </c>
      <c r="GI318">
        <v>-2</v>
      </c>
      <c r="GJ318">
        <v>0</v>
      </c>
      <c r="GK318">
        <f>ROUND(R318*(R12)/100,2)</f>
        <v>0</v>
      </c>
      <c r="GL318">
        <f t="shared" si="331"/>
        <v>0</v>
      </c>
      <c r="GM318">
        <f t="shared" si="332"/>
        <v>35838.590000000004</v>
      </c>
      <c r="GN318">
        <f t="shared" si="333"/>
        <v>35838.589999999997</v>
      </c>
      <c r="GO318">
        <f t="shared" si="334"/>
        <v>0</v>
      </c>
      <c r="GP318">
        <f t="shared" si="335"/>
        <v>0</v>
      </c>
      <c r="GR318">
        <v>0</v>
      </c>
    </row>
    <row r="319" spans="1:200">
      <c r="A319">
        <v>18</v>
      </c>
      <c r="B319">
        <v>1</v>
      </c>
      <c r="C319">
        <v>781</v>
      </c>
      <c r="E319" t="s">
        <v>574</v>
      </c>
      <c r="F319" t="s">
        <v>383</v>
      </c>
      <c r="G319" t="s">
        <v>384</v>
      </c>
      <c r="H319" t="s">
        <v>28</v>
      </c>
      <c r="I319">
        <f>I318*J319</f>
        <v>70</v>
      </c>
      <c r="J319">
        <v>1.0385756676557862</v>
      </c>
      <c r="O319">
        <f t="shared" si="301"/>
        <v>315.7</v>
      </c>
      <c r="P319">
        <f t="shared" si="302"/>
        <v>315.7</v>
      </c>
      <c r="Q319">
        <f t="shared" si="303"/>
        <v>0</v>
      </c>
      <c r="R319">
        <f t="shared" si="304"/>
        <v>0</v>
      </c>
      <c r="S319">
        <f t="shared" si="305"/>
        <v>0</v>
      </c>
      <c r="T319">
        <f t="shared" si="306"/>
        <v>0</v>
      </c>
      <c r="U319">
        <f t="shared" si="307"/>
        <v>0</v>
      </c>
      <c r="V319">
        <f t="shared" si="308"/>
        <v>0</v>
      </c>
      <c r="W319">
        <f t="shared" si="309"/>
        <v>0</v>
      </c>
      <c r="X319">
        <f t="shared" si="310"/>
        <v>0</v>
      </c>
      <c r="Y319">
        <f t="shared" si="311"/>
        <v>0</v>
      </c>
      <c r="AA319">
        <v>22723180</v>
      </c>
      <c r="AB319">
        <f t="shared" si="312"/>
        <v>4.51</v>
      </c>
      <c r="AC319">
        <f t="shared" si="313"/>
        <v>4.51</v>
      </c>
      <c r="AD319">
        <f t="shared" si="314"/>
        <v>0</v>
      </c>
      <c r="AE319">
        <f t="shared" si="315"/>
        <v>0</v>
      </c>
      <c r="AF319">
        <f t="shared" si="316"/>
        <v>0</v>
      </c>
      <c r="AG319">
        <f t="shared" si="317"/>
        <v>0</v>
      </c>
      <c r="AH319">
        <f t="shared" si="318"/>
        <v>0</v>
      </c>
      <c r="AI319">
        <f t="shared" si="319"/>
        <v>0</v>
      </c>
      <c r="AJ319">
        <f t="shared" si="320"/>
        <v>0</v>
      </c>
      <c r="AK319">
        <v>4.51</v>
      </c>
      <c r="AL319">
        <v>4.51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111</v>
      </c>
      <c r="AU319">
        <v>71</v>
      </c>
      <c r="AV319">
        <v>1</v>
      </c>
      <c r="AW319">
        <v>1</v>
      </c>
      <c r="AZ319">
        <v>1</v>
      </c>
      <c r="BA319">
        <v>1</v>
      </c>
      <c r="BB319">
        <v>1</v>
      </c>
      <c r="BC319">
        <v>1</v>
      </c>
      <c r="BD319" t="s">
        <v>3</v>
      </c>
      <c r="BE319" t="s">
        <v>3</v>
      </c>
      <c r="BF319" t="s">
        <v>3</v>
      </c>
      <c r="BG319" t="s">
        <v>3</v>
      </c>
      <c r="BH319">
        <v>3</v>
      </c>
      <c r="BI319">
        <v>1</v>
      </c>
      <c r="BJ319" t="s">
        <v>385</v>
      </c>
      <c r="BM319">
        <v>22001</v>
      </c>
      <c r="BN319">
        <v>0</v>
      </c>
      <c r="BO319" t="s">
        <v>3</v>
      </c>
      <c r="BP319">
        <v>0</v>
      </c>
      <c r="BQ319">
        <v>2</v>
      </c>
      <c r="BS319">
        <v>1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130</v>
      </c>
      <c r="CA319">
        <v>89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si="321"/>
        <v>315.7</v>
      </c>
      <c r="CQ319">
        <f t="shared" si="322"/>
        <v>4.51</v>
      </c>
      <c r="CR319">
        <f t="shared" si="323"/>
        <v>0</v>
      </c>
      <c r="CS319">
        <f t="shared" si="324"/>
        <v>0</v>
      </c>
      <c r="CT319">
        <f t="shared" si="325"/>
        <v>0</v>
      </c>
      <c r="CU319">
        <f t="shared" si="326"/>
        <v>0</v>
      </c>
      <c r="CV319">
        <f t="shared" si="327"/>
        <v>0</v>
      </c>
      <c r="CW319">
        <f t="shared" si="328"/>
        <v>0</v>
      </c>
      <c r="CX319">
        <f t="shared" si="329"/>
        <v>0</v>
      </c>
      <c r="CY319">
        <f t="shared" si="336"/>
        <v>0</v>
      </c>
      <c r="CZ319">
        <f t="shared" si="337"/>
        <v>0</v>
      </c>
      <c r="DC319" t="s">
        <v>3</v>
      </c>
      <c r="DD319" t="s">
        <v>3</v>
      </c>
      <c r="DE319" t="s">
        <v>3</v>
      </c>
      <c r="DF319" t="s">
        <v>3</v>
      </c>
      <c r="DG319" t="s">
        <v>3</v>
      </c>
      <c r="DH319" t="s">
        <v>3</v>
      </c>
      <c r="DI319" t="s">
        <v>3</v>
      </c>
      <c r="DJ319" t="s">
        <v>3</v>
      </c>
      <c r="DK319" t="s">
        <v>3</v>
      </c>
      <c r="DL319" t="s">
        <v>3</v>
      </c>
      <c r="DM319" t="s">
        <v>3</v>
      </c>
      <c r="DN319">
        <v>0</v>
      </c>
      <c r="DO319">
        <v>0</v>
      </c>
      <c r="DP319">
        <v>1</v>
      </c>
      <c r="DQ319">
        <v>1</v>
      </c>
      <c r="DU319">
        <v>1010</v>
      </c>
      <c r="DV319" t="s">
        <v>28</v>
      </c>
      <c r="DW319" t="s">
        <v>28</v>
      </c>
      <c r="DX319">
        <v>1</v>
      </c>
      <c r="EE319">
        <v>20678689</v>
      </c>
      <c r="EF319">
        <v>2</v>
      </c>
      <c r="EG319" t="s">
        <v>20</v>
      </c>
      <c r="EH319">
        <v>0</v>
      </c>
      <c r="EI319" t="s">
        <v>3</v>
      </c>
      <c r="EJ319">
        <v>1</v>
      </c>
      <c r="EK319">
        <v>22001</v>
      </c>
      <c r="EL319" t="s">
        <v>301</v>
      </c>
      <c r="EM319" t="s">
        <v>302</v>
      </c>
      <c r="EO319" t="s">
        <v>3</v>
      </c>
      <c r="EQ319">
        <v>0</v>
      </c>
      <c r="ER319">
        <v>4.51</v>
      </c>
      <c r="ES319">
        <v>4.51</v>
      </c>
      <c r="ET319">
        <v>0</v>
      </c>
      <c r="EU319">
        <v>0</v>
      </c>
      <c r="EV319">
        <v>0</v>
      </c>
      <c r="EW319">
        <v>0</v>
      </c>
      <c r="EX319">
        <v>0</v>
      </c>
      <c r="EZ319">
        <v>0</v>
      </c>
      <c r="FQ319">
        <v>0</v>
      </c>
      <c r="FR319">
        <f t="shared" si="330"/>
        <v>0</v>
      </c>
      <c r="FS319">
        <v>0</v>
      </c>
      <c r="FV319" t="s">
        <v>23</v>
      </c>
      <c r="FW319" t="s">
        <v>24</v>
      </c>
      <c r="FX319">
        <v>130</v>
      </c>
      <c r="FY319">
        <v>89</v>
      </c>
      <c r="GA319" t="s">
        <v>3</v>
      </c>
      <c r="GG319">
        <v>2</v>
      </c>
      <c r="GH319">
        <v>1</v>
      </c>
      <c r="GI319">
        <v>-2</v>
      </c>
      <c r="GJ319">
        <v>0</v>
      </c>
      <c r="GK319">
        <f>ROUND(R319*(R12)/100,2)</f>
        <v>0</v>
      </c>
      <c r="GL319">
        <f t="shared" si="331"/>
        <v>0</v>
      </c>
      <c r="GM319">
        <f t="shared" si="332"/>
        <v>315.7</v>
      </c>
      <c r="GN319">
        <f t="shared" si="333"/>
        <v>315.7</v>
      </c>
      <c r="GO319">
        <f t="shared" si="334"/>
        <v>0</v>
      </c>
      <c r="GP319">
        <f t="shared" si="335"/>
        <v>0</v>
      </c>
      <c r="GR319">
        <v>0</v>
      </c>
    </row>
    <row r="320" spans="1:200">
      <c r="A320">
        <v>18</v>
      </c>
      <c r="B320">
        <v>1</v>
      </c>
      <c r="C320">
        <v>780</v>
      </c>
      <c r="E320" t="s">
        <v>575</v>
      </c>
      <c r="F320" t="s">
        <v>387</v>
      </c>
      <c r="G320" t="s">
        <v>388</v>
      </c>
      <c r="H320" t="s">
        <v>28</v>
      </c>
      <c r="I320">
        <f>I318*J320</f>
        <v>120</v>
      </c>
      <c r="J320">
        <v>1.7804154302670621</v>
      </c>
      <c r="O320">
        <f t="shared" si="301"/>
        <v>154.80000000000001</v>
      </c>
      <c r="P320">
        <f t="shared" si="302"/>
        <v>154.80000000000001</v>
      </c>
      <c r="Q320">
        <f t="shared" si="303"/>
        <v>0</v>
      </c>
      <c r="R320">
        <f t="shared" si="304"/>
        <v>0</v>
      </c>
      <c r="S320">
        <f t="shared" si="305"/>
        <v>0</v>
      </c>
      <c r="T320">
        <f t="shared" si="306"/>
        <v>0</v>
      </c>
      <c r="U320">
        <f t="shared" si="307"/>
        <v>0</v>
      </c>
      <c r="V320">
        <f t="shared" si="308"/>
        <v>0</v>
      </c>
      <c r="W320">
        <f t="shared" si="309"/>
        <v>0</v>
      </c>
      <c r="X320">
        <f t="shared" si="310"/>
        <v>0</v>
      </c>
      <c r="Y320">
        <f t="shared" si="311"/>
        <v>0</v>
      </c>
      <c r="AA320">
        <v>22723180</v>
      </c>
      <c r="AB320">
        <f t="shared" si="312"/>
        <v>1.29</v>
      </c>
      <c r="AC320">
        <f t="shared" si="313"/>
        <v>1.29</v>
      </c>
      <c r="AD320">
        <f t="shared" si="314"/>
        <v>0</v>
      </c>
      <c r="AE320">
        <f t="shared" si="315"/>
        <v>0</v>
      </c>
      <c r="AF320">
        <f t="shared" si="316"/>
        <v>0</v>
      </c>
      <c r="AG320">
        <f t="shared" si="317"/>
        <v>0</v>
      </c>
      <c r="AH320">
        <f t="shared" si="318"/>
        <v>0</v>
      </c>
      <c r="AI320">
        <f t="shared" si="319"/>
        <v>0</v>
      </c>
      <c r="AJ320">
        <f t="shared" si="320"/>
        <v>0</v>
      </c>
      <c r="AK320">
        <v>1.29</v>
      </c>
      <c r="AL320">
        <v>1.29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111</v>
      </c>
      <c r="AU320">
        <v>71</v>
      </c>
      <c r="AV320">
        <v>1</v>
      </c>
      <c r="AW320">
        <v>1</v>
      </c>
      <c r="AZ320">
        <v>1</v>
      </c>
      <c r="BA320">
        <v>1</v>
      </c>
      <c r="BB320">
        <v>1</v>
      </c>
      <c r="BC320">
        <v>1</v>
      </c>
      <c r="BD320" t="s">
        <v>3</v>
      </c>
      <c r="BE320" t="s">
        <v>3</v>
      </c>
      <c r="BF320" t="s">
        <v>3</v>
      </c>
      <c r="BG320" t="s">
        <v>3</v>
      </c>
      <c r="BH320">
        <v>3</v>
      </c>
      <c r="BI320">
        <v>1</v>
      </c>
      <c r="BJ320" t="s">
        <v>389</v>
      </c>
      <c r="BM320">
        <v>22001</v>
      </c>
      <c r="BN320">
        <v>0</v>
      </c>
      <c r="BO320" t="s">
        <v>3</v>
      </c>
      <c r="BP320">
        <v>0</v>
      </c>
      <c r="BQ320">
        <v>2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3</v>
      </c>
      <c r="BZ320">
        <v>130</v>
      </c>
      <c r="CA320">
        <v>89</v>
      </c>
      <c r="CF320">
        <v>0</v>
      </c>
      <c r="CG320">
        <v>0</v>
      </c>
      <c r="CM320">
        <v>0</v>
      </c>
      <c r="CN320" t="s">
        <v>3</v>
      </c>
      <c r="CO320">
        <v>0</v>
      </c>
      <c r="CP320">
        <f t="shared" si="321"/>
        <v>154.80000000000001</v>
      </c>
      <c r="CQ320">
        <f t="shared" si="322"/>
        <v>1.29</v>
      </c>
      <c r="CR320">
        <f t="shared" si="323"/>
        <v>0</v>
      </c>
      <c r="CS320">
        <f t="shared" si="324"/>
        <v>0</v>
      </c>
      <c r="CT320">
        <f t="shared" si="325"/>
        <v>0</v>
      </c>
      <c r="CU320">
        <f t="shared" si="326"/>
        <v>0</v>
      </c>
      <c r="CV320">
        <f t="shared" si="327"/>
        <v>0</v>
      </c>
      <c r="CW320">
        <f t="shared" si="328"/>
        <v>0</v>
      </c>
      <c r="CX320">
        <f t="shared" si="329"/>
        <v>0</v>
      </c>
      <c r="CY320">
        <f t="shared" si="336"/>
        <v>0</v>
      </c>
      <c r="CZ320">
        <f t="shared" si="337"/>
        <v>0</v>
      </c>
      <c r="DC320" t="s">
        <v>3</v>
      </c>
      <c r="DD320" t="s">
        <v>3</v>
      </c>
      <c r="DE320" t="s">
        <v>3</v>
      </c>
      <c r="DF320" t="s">
        <v>3</v>
      </c>
      <c r="DG320" t="s">
        <v>3</v>
      </c>
      <c r="DH320" t="s">
        <v>3</v>
      </c>
      <c r="DI320" t="s">
        <v>3</v>
      </c>
      <c r="DJ320" t="s">
        <v>3</v>
      </c>
      <c r="DK320" t="s">
        <v>3</v>
      </c>
      <c r="DL320" t="s">
        <v>3</v>
      </c>
      <c r="DM320" t="s">
        <v>3</v>
      </c>
      <c r="DN320">
        <v>0</v>
      </c>
      <c r="DO320">
        <v>0</v>
      </c>
      <c r="DP320">
        <v>1</v>
      </c>
      <c r="DQ320">
        <v>1</v>
      </c>
      <c r="DU320">
        <v>1010</v>
      </c>
      <c r="DV320" t="s">
        <v>28</v>
      </c>
      <c r="DW320" t="s">
        <v>28</v>
      </c>
      <c r="DX320">
        <v>1</v>
      </c>
      <c r="EE320">
        <v>20678689</v>
      </c>
      <c r="EF320">
        <v>2</v>
      </c>
      <c r="EG320" t="s">
        <v>20</v>
      </c>
      <c r="EH320">
        <v>0</v>
      </c>
      <c r="EI320" t="s">
        <v>3</v>
      </c>
      <c r="EJ320">
        <v>1</v>
      </c>
      <c r="EK320">
        <v>22001</v>
      </c>
      <c r="EL320" t="s">
        <v>301</v>
      </c>
      <c r="EM320" t="s">
        <v>302</v>
      </c>
      <c r="EO320" t="s">
        <v>3</v>
      </c>
      <c r="EQ320">
        <v>0</v>
      </c>
      <c r="ER320">
        <v>1.29</v>
      </c>
      <c r="ES320">
        <v>1.29</v>
      </c>
      <c r="ET320">
        <v>0</v>
      </c>
      <c r="EU320">
        <v>0</v>
      </c>
      <c r="EV320">
        <v>0</v>
      </c>
      <c r="EW320">
        <v>0</v>
      </c>
      <c r="EX320">
        <v>0</v>
      </c>
      <c r="EZ320">
        <v>0</v>
      </c>
      <c r="FQ320">
        <v>0</v>
      </c>
      <c r="FR320">
        <f t="shared" si="330"/>
        <v>0</v>
      </c>
      <c r="FS320">
        <v>0</v>
      </c>
      <c r="FV320" t="s">
        <v>23</v>
      </c>
      <c r="FW320" t="s">
        <v>24</v>
      </c>
      <c r="FX320">
        <v>130</v>
      </c>
      <c r="FY320">
        <v>89</v>
      </c>
      <c r="GA320" t="s">
        <v>3</v>
      </c>
      <c r="GG320">
        <v>2</v>
      </c>
      <c r="GH320">
        <v>1</v>
      </c>
      <c r="GI320">
        <v>-2</v>
      </c>
      <c r="GJ320">
        <v>0</v>
      </c>
      <c r="GK320">
        <f>ROUND(R320*(R12)/100,2)</f>
        <v>0</v>
      </c>
      <c r="GL320">
        <f t="shared" si="331"/>
        <v>0</v>
      </c>
      <c r="GM320">
        <f t="shared" si="332"/>
        <v>154.80000000000001</v>
      </c>
      <c r="GN320">
        <f t="shared" si="333"/>
        <v>154.80000000000001</v>
      </c>
      <c r="GO320">
        <f t="shared" si="334"/>
        <v>0</v>
      </c>
      <c r="GP320">
        <f t="shared" si="335"/>
        <v>0</v>
      </c>
      <c r="GR320">
        <v>0</v>
      </c>
    </row>
    <row r="321" spans="1:200">
      <c r="A321">
        <v>18</v>
      </c>
      <c r="B321">
        <v>1</v>
      </c>
      <c r="C321">
        <v>779</v>
      </c>
      <c r="E321" t="s">
        <v>576</v>
      </c>
      <c r="F321" t="s">
        <v>391</v>
      </c>
      <c r="G321" t="s">
        <v>392</v>
      </c>
      <c r="H321" t="s">
        <v>28</v>
      </c>
      <c r="I321">
        <f>I318*J321</f>
        <v>150</v>
      </c>
      <c r="J321">
        <v>2.2255192878338277</v>
      </c>
      <c r="O321">
        <f t="shared" si="301"/>
        <v>141</v>
      </c>
      <c r="P321">
        <f t="shared" si="302"/>
        <v>141</v>
      </c>
      <c r="Q321">
        <f t="shared" si="303"/>
        <v>0</v>
      </c>
      <c r="R321">
        <f t="shared" si="304"/>
        <v>0</v>
      </c>
      <c r="S321">
        <f t="shared" si="305"/>
        <v>0</v>
      </c>
      <c r="T321">
        <f t="shared" si="306"/>
        <v>0</v>
      </c>
      <c r="U321">
        <f t="shared" si="307"/>
        <v>0</v>
      </c>
      <c r="V321">
        <f t="shared" si="308"/>
        <v>0</v>
      </c>
      <c r="W321">
        <f t="shared" si="309"/>
        <v>0</v>
      </c>
      <c r="X321">
        <f t="shared" si="310"/>
        <v>0</v>
      </c>
      <c r="Y321">
        <f t="shared" si="311"/>
        <v>0</v>
      </c>
      <c r="AA321">
        <v>22723180</v>
      </c>
      <c r="AB321">
        <f t="shared" si="312"/>
        <v>0.94</v>
      </c>
      <c r="AC321">
        <f t="shared" si="313"/>
        <v>0.94</v>
      </c>
      <c r="AD321">
        <f t="shared" si="314"/>
        <v>0</v>
      </c>
      <c r="AE321">
        <f t="shared" si="315"/>
        <v>0</v>
      </c>
      <c r="AF321">
        <f t="shared" si="316"/>
        <v>0</v>
      </c>
      <c r="AG321">
        <f t="shared" si="317"/>
        <v>0</v>
      </c>
      <c r="AH321">
        <f t="shared" si="318"/>
        <v>0</v>
      </c>
      <c r="AI321">
        <f t="shared" si="319"/>
        <v>0</v>
      </c>
      <c r="AJ321">
        <f t="shared" si="320"/>
        <v>0</v>
      </c>
      <c r="AK321">
        <v>0.94</v>
      </c>
      <c r="AL321">
        <v>0.94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111</v>
      </c>
      <c r="AU321">
        <v>71</v>
      </c>
      <c r="AV321">
        <v>1</v>
      </c>
      <c r="AW321">
        <v>1</v>
      </c>
      <c r="AZ321">
        <v>1</v>
      </c>
      <c r="BA321">
        <v>1</v>
      </c>
      <c r="BB321">
        <v>1</v>
      </c>
      <c r="BC321">
        <v>1</v>
      </c>
      <c r="BD321" t="s">
        <v>3</v>
      </c>
      <c r="BE321" t="s">
        <v>3</v>
      </c>
      <c r="BF321" t="s">
        <v>3</v>
      </c>
      <c r="BG321" t="s">
        <v>3</v>
      </c>
      <c r="BH321">
        <v>3</v>
      </c>
      <c r="BI321">
        <v>1</v>
      </c>
      <c r="BJ321" t="s">
        <v>393</v>
      </c>
      <c r="BM321">
        <v>22001</v>
      </c>
      <c r="BN321">
        <v>0</v>
      </c>
      <c r="BO321" t="s">
        <v>3</v>
      </c>
      <c r="BP321">
        <v>0</v>
      </c>
      <c r="BQ321">
        <v>2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3</v>
      </c>
      <c r="BZ321">
        <v>130</v>
      </c>
      <c r="CA321">
        <v>89</v>
      </c>
      <c r="CF321">
        <v>0</v>
      </c>
      <c r="CG321">
        <v>0</v>
      </c>
      <c r="CM321">
        <v>0</v>
      </c>
      <c r="CN321" t="s">
        <v>3</v>
      </c>
      <c r="CO321">
        <v>0</v>
      </c>
      <c r="CP321">
        <f t="shared" si="321"/>
        <v>141</v>
      </c>
      <c r="CQ321">
        <f t="shared" si="322"/>
        <v>0.94</v>
      </c>
      <c r="CR321">
        <f t="shared" si="323"/>
        <v>0</v>
      </c>
      <c r="CS321">
        <f t="shared" si="324"/>
        <v>0</v>
      </c>
      <c r="CT321">
        <f t="shared" si="325"/>
        <v>0</v>
      </c>
      <c r="CU321">
        <f t="shared" si="326"/>
        <v>0</v>
      </c>
      <c r="CV321">
        <f t="shared" si="327"/>
        <v>0</v>
      </c>
      <c r="CW321">
        <f t="shared" si="328"/>
        <v>0</v>
      </c>
      <c r="CX321">
        <f t="shared" si="329"/>
        <v>0</v>
      </c>
      <c r="CY321">
        <f t="shared" si="336"/>
        <v>0</v>
      </c>
      <c r="CZ321">
        <f t="shared" si="337"/>
        <v>0</v>
      </c>
      <c r="DC321" t="s">
        <v>3</v>
      </c>
      <c r="DD321" t="s">
        <v>3</v>
      </c>
      <c r="DE321" t="s">
        <v>3</v>
      </c>
      <c r="DF321" t="s">
        <v>3</v>
      </c>
      <c r="DG321" t="s">
        <v>3</v>
      </c>
      <c r="DH321" t="s">
        <v>3</v>
      </c>
      <c r="DI321" t="s">
        <v>3</v>
      </c>
      <c r="DJ321" t="s">
        <v>3</v>
      </c>
      <c r="DK321" t="s">
        <v>3</v>
      </c>
      <c r="DL321" t="s">
        <v>3</v>
      </c>
      <c r="DM321" t="s">
        <v>3</v>
      </c>
      <c r="DN321">
        <v>0</v>
      </c>
      <c r="DO321">
        <v>0</v>
      </c>
      <c r="DP321">
        <v>1</v>
      </c>
      <c r="DQ321">
        <v>1</v>
      </c>
      <c r="DU321">
        <v>1010</v>
      </c>
      <c r="DV321" t="s">
        <v>28</v>
      </c>
      <c r="DW321" t="s">
        <v>28</v>
      </c>
      <c r="DX321">
        <v>1</v>
      </c>
      <c r="EE321">
        <v>20678689</v>
      </c>
      <c r="EF321">
        <v>2</v>
      </c>
      <c r="EG321" t="s">
        <v>20</v>
      </c>
      <c r="EH321">
        <v>0</v>
      </c>
      <c r="EI321" t="s">
        <v>3</v>
      </c>
      <c r="EJ321">
        <v>1</v>
      </c>
      <c r="EK321">
        <v>22001</v>
      </c>
      <c r="EL321" t="s">
        <v>301</v>
      </c>
      <c r="EM321" t="s">
        <v>302</v>
      </c>
      <c r="EO321" t="s">
        <v>3</v>
      </c>
      <c r="EQ321">
        <v>0</v>
      </c>
      <c r="ER321">
        <v>0.94</v>
      </c>
      <c r="ES321">
        <v>0.94</v>
      </c>
      <c r="ET321">
        <v>0</v>
      </c>
      <c r="EU321">
        <v>0</v>
      </c>
      <c r="EV321">
        <v>0</v>
      </c>
      <c r="EW321">
        <v>0</v>
      </c>
      <c r="EX321">
        <v>0</v>
      </c>
      <c r="EZ321">
        <v>0</v>
      </c>
      <c r="FQ321">
        <v>0</v>
      </c>
      <c r="FR321">
        <f t="shared" si="330"/>
        <v>0</v>
      </c>
      <c r="FS321">
        <v>0</v>
      </c>
      <c r="FV321" t="s">
        <v>23</v>
      </c>
      <c r="FW321" t="s">
        <v>24</v>
      </c>
      <c r="FX321">
        <v>130</v>
      </c>
      <c r="FY321">
        <v>89</v>
      </c>
      <c r="GA321" t="s">
        <v>3</v>
      </c>
      <c r="GG321">
        <v>2</v>
      </c>
      <c r="GH321">
        <v>1</v>
      </c>
      <c r="GI321">
        <v>-2</v>
      </c>
      <c r="GJ321">
        <v>0</v>
      </c>
      <c r="GK321">
        <f>ROUND(R321*(R12)/100,2)</f>
        <v>0</v>
      </c>
      <c r="GL321">
        <f t="shared" si="331"/>
        <v>0</v>
      </c>
      <c r="GM321">
        <f t="shared" si="332"/>
        <v>141</v>
      </c>
      <c r="GN321">
        <f t="shared" si="333"/>
        <v>141</v>
      </c>
      <c r="GO321">
        <f t="shared" si="334"/>
        <v>0</v>
      </c>
      <c r="GP321">
        <f t="shared" si="335"/>
        <v>0</v>
      </c>
      <c r="GR321">
        <v>0</v>
      </c>
    </row>
    <row r="322" spans="1:200">
      <c r="A322">
        <v>18</v>
      </c>
      <c r="B322">
        <v>1</v>
      </c>
      <c r="C322">
        <v>778</v>
      </c>
      <c r="E322" t="s">
        <v>577</v>
      </c>
      <c r="F322" t="s">
        <v>578</v>
      </c>
      <c r="G322" t="s">
        <v>579</v>
      </c>
      <c r="H322" t="s">
        <v>28</v>
      </c>
      <c r="I322">
        <f>I318*J322</f>
        <v>135</v>
      </c>
      <c r="J322">
        <v>2.0029673590504449</v>
      </c>
      <c r="O322">
        <f t="shared" si="301"/>
        <v>90.45</v>
      </c>
      <c r="P322">
        <f t="shared" si="302"/>
        <v>90.45</v>
      </c>
      <c r="Q322">
        <f t="shared" si="303"/>
        <v>0</v>
      </c>
      <c r="R322">
        <f t="shared" si="304"/>
        <v>0</v>
      </c>
      <c r="S322">
        <f t="shared" si="305"/>
        <v>0</v>
      </c>
      <c r="T322">
        <f t="shared" si="306"/>
        <v>0</v>
      </c>
      <c r="U322">
        <f t="shared" si="307"/>
        <v>0</v>
      </c>
      <c r="V322">
        <f t="shared" si="308"/>
        <v>0</v>
      </c>
      <c r="W322">
        <f t="shared" si="309"/>
        <v>0</v>
      </c>
      <c r="X322">
        <f t="shared" si="310"/>
        <v>0</v>
      </c>
      <c r="Y322">
        <f t="shared" si="311"/>
        <v>0</v>
      </c>
      <c r="AA322">
        <v>22723180</v>
      </c>
      <c r="AB322">
        <f t="shared" si="312"/>
        <v>0.67</v>
      </c>
      <c r="AC322">
        <f t="shared" si="313"/>
        <v>0.67</v>
      </c>
      <c r="AD322">
        <f t="shared" si="314"/>
        <v>0</v>
      </c>
      <c r="AE322">
        <f t="shared" si="315"/>
        <v>0</v>
      </c>
      <c r="AF322">
        <f t="shared" si="316"/>
        <v>0</v>
      </c>
      <c r="AG322">
        <f t="shared" si="317"/>
        <v>0</v>
      </c>
      <c r="AH322">
        <f t="shared" si="318"/>
        <v>0</v>
      </c>
      <c r="AI322">
        <f t="shared" si="319"/>
        <v>0</v>
      </c>
      <c r="AJ322">
        <f t="shared" si="320"/>
        <v>0</v>
      </c>
      <c r="AK322">
        <v>0.67</v>
      </c>
      <c r="AL322">
        <v>0.67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111</v>
      </c>
      <c r="AU322">
        <v>71</v>
      </c>
      <c r="AV322">
        <v>1</v>
      </c>
      <c r="AW322">
        <v>1</v>
      </c>
      <c r="AZ322">
        <v>1</v>
      </c>
      <c r="BA322">
        <v>1</v>
      </c>
      <c r="BB322">
        <v>1</v>
      </c>
      <c r="BC322">
        <v>1</v>
      </c>
      <c r="BD322" t="s">
        <v>3</v>
      </c>
      <c r="BE322" t="s">
        <v>3</v>
      </c>
      <c r="BF322" t="s">
        <v>3</v>
      </c>
      <c r="BG322" t="s">
        <v>3</v>
      </c>
      <c r="BH322">
        <v>3</v>
      </c>
      <c r="BI322">
        <v>1</v>
      </c>
      <c r="BJ322" t="s">
        <v>580</v>
      </c>
      <c r="BM322">
        <v>22001</v>
      </c>
      <c r="BN322">
        <v>0</v>
      </c>
      <c r="BO322" t="s">
        <v>3</v>
      </c>
      <c r="BP322">
        <v>0</v>
      </c>
      <c r="BQ322">
        <v>2</v>
      </c>
      <c r="BS322">
        <v>1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3</v>
      </c>
      <c r="BZ322">
        <v>130</v>
      </c>
      <c r="CA322">
        <v>89</v>
      </c>
      <c r="CF322">
        <v>0</v>
      </c>
      <c r="CG322">
        <v>0</v>
      </c>
      <c r="CM322">
        <v>0</v>
      </c>
      <c r="CN322" t="s">
        <v>3</v>
      </c>
      <c r="CO322">
        <v>0</v>
      </c>
      <c r="CP322">
        <f t="shared" si="321"/>
        <v>90.45</v>
      </c>
      <c r="CQ322">
        <f t="shared" si="322"/>
        <v>0.67</v>
      </c>
      <c r="CR322">
        <f t="shared" si="323"/>
        <v>0</v>
      </c>
      <c r="CS322">
        <f t="shared" si="324"/>
        <v>0</v>
      </c>
      <c r="CT322">
        <f t="shared" si="325"/>
        <v>0</v>
      </c>
      <c r="CU322">
        <f t="shared" si="326"/>
        <v>0</v>
      </c>
      <c r="CV322">
        <f t="shared" si="327"/>
        <v>0</v>
      </c>
      <c r="CW322">
        <f t="shared" si="328"/>
        <v>0</v>
      </c>
      <c r="CX322">
        <f t="shared" si="329"/>
        <v>0</v>
      </c>
      <c r="CY322">
        <f t="shared" si="336"/>
        <v>0</v>
      </c>
      <c r="CZ322">
        <f t="shared" si="337"/>
        <v>0</v>
      </c>
      <c r="DC322" t="s">
        <v>3</v>
      </c>
      <c r="DD322" t="s">
        <v>3</v>
      </c>
      <c r="DE322" t="s">
        <v>3</v>
      </c>
      <c r="DF322" t="s">
        <v>3</v>
      </c>
      <c r="DG322" t="s">
        <v>3</v>
      </c>
      <c r="DH322" t="s">
        <v>3</v>
      </c>
      <c r="DI322" t="s">
        <v>3</v>
      </c>
      <c r="DJ322" t="s">
        <v>3</v>
      </c>
      <c r="DK322" t="s">
        <v>3</v>
      </c>
      <c r="DL322" t="s">
        <v>3</v>
      </c>
      <c r="DM322" t="s">
        <v>3</v>
      </c>
      <c r="DN322">
        <v>0</v>
      </c>
      <c r="DO322">
        <v>0</v>
      </c>
      <c r="DP322">
        <v>1</v>
      </c>
      <c r="DQ322">
        <v>1</v>
      </c>
      <c r="DU322">
        <v>1010</v>
      </c>
      <c r="DV322" t="s">
        <v>28</v>
      </c>
      <c r="DW322" t="s">
        <v>28</v>
      </c>
      <c r="DX322">
        <v>1</v>
      </c>
      <c r="EE322">
        <v>20678689</v>
      </c>
      <c r="EF322">
        <v>2</v>
      </c>
      <c r="EG322" t="s">
        <v>20</v>
      </c>
      <c r="EH322">
        <v>0</v>
      </c>
      <c r="EI322" t="s">
        <v>3</v>
      </c>
      <c r="EJ322">
        <v>1</v>
      </c>
      <c r="EK322">
        <v>22001</v>
      </c>
      <c r="EL322" t="s">
        <v>301</v>
      </c>
      <c r="EM322" t="s">
        <v>302</v>
      </c>
      <c r="EO322" t="s">
        <v>3</v>
      </c>
      <c r="EQ322">
        <v>0</v>
      </c>
      <c r="ER322">
        <v>0.67</v>
      </c>
      <c r="ES322">
        <v>0.67</v>
      </c>
      <c r="ET322">
        <v>0</v>
      </c>
      <c r="EU322">
        <v>0</v>
      </c>
      <c r="EV322">
        <v>0</v>
      </c>
      <c r="EW322">
        <v>0</v>
      </c>
      <c r="EX322">
        <v>0</v>
      </c>
      <c r="EZ322">
        <v>0</v>
      </c>
      <c r="FQ322">
        <v>0</v>
      </c>
      <c r="FR322">
        <f t="shared" si="330"/>
        <v>0</v>
      </c>
      <c r="FS322">
        <v>0</v>
      </c>
      <c r="FV322" t="s">
        <v>23</v>
      </c>
      <c r="FW322" t="s">
        <v>24</v>
      </c>
      <c r="FX322">
        <v>130</v>
      </c>
      <c r="FY322">
        <v>89</v>
      </c>
      <c r="GA322" t="s">
        <v>3</v>
      </c>
      <c r="GG322">
        <v>2</v>
      </c>
      <c r="GH322">
        <v>1</v>
      </c>
      <c r="GI322">
        <v>-2</v>
      </c>
      <c r="GJ322">
        <v>0</v>
      </c>
      <c r="GK322">
        <f>ROUND(R322*(R12)/100,2)</f>
        <v>0</v>
      </c>
      <c r="GL322">
        <f t="shared" si="331"/>
        <v>0</v>
      </c>
      <c r="GM322">
        <f t="shared" si="332"/>
        <v>90.45</v>
      </c>
      <c r="GN322">
        <f t="shared" si="333"/>
        <v>90.45</v>
      </c>
      <c r="GO322">
        <f t="shared" si="334"/>
        <v>0</v>
      </c>
      <c r="GP322">
        <f t="shared" si="335"/>
        <v>0</v>
      </c>
      <c r="GR322">
        <v>0</v>
      </c>
    </row>
    <row r="323" spans="1:200">
      <c r="A323">
        <v>18</v>
      </c>
      <c r="B323">
        <v>1</v>
      </c>
      <c r="C323">
        <v>782</v>
      </c>
      <c r="E323" t="s">
        <v>581</v>
      </c>
      <c r="F323" t="s">
        <v>395</v>
      </c>
      <c r="G323" t="s">
        <v>396</v>
      </c>
      <c r="H323" t="s">
        <v>28</v>
      </c>
      <c r="I323">
        <f>I318*J323</f>
        <v>40</v>
      </c>
      <c r="J323">
        <v>0.59347181008902072</v>
      </c>
      <c r="O323">
        <f t="shared" si="301"/>
        <v>930</v>
      </c>
      <c r="P323">
        <f t="shared" si="302"/>
        <v>930</v>
      </c>
      <c r="Q323">
        <f t="shared" si="303"/>
        <v>0</v>
      </c>
      <c r="R323">
        <f t="shared" si="304"/>
        <v>0</v>
      </c>
      <c r="S323">
        <f t="shared" si="305"/>
        <v>0</v>
      </c>
      <c r="T323">
        <f t="shared" si="306"/>
        <v>0</v>
      </c>
      <c r="U323">
        <f t="shared" si="307"/>
        <v>0</v>
      </c>
      <c r="V323">
        <f t="shared" si="308"/>
        <v>0</v>
      </c>
      <c r="W323">
        <f t="shared" si="309"/>
        <v>0.8</v>
      </c>
      <c r="X323">
        <f t="shared" si="310"/>
        <v>0</v>
      </c>
      <c r="Y323">
        <f t="shared" si="311"/>
        <v>0</v>
      </c>
      <c r="AA323">
        <v>22723180</v>
      </c>
      <c r="AB323">
        <f t="shared" si="312"/>
        <v>23.25</v>
      </c>
      <c r="AC323">
        <f t="shared" si="313"/>
        <v>23.25</v>
      </c>
      <c r="AD323">
        <f t="shared" si="314"/>
        <v>0</v>
      </c>
      <c r="AE323">
        <f t="shared" si="315"/>
        <v>0</v>
      </c>
      <c r="AF323">
        <f t="shared" si="316"/>
        <v>0</v>
      </c>
      <c r="AG323">
        <f t="shared" si="317"/>
        <v>0</v>
      </c>
      <c r="AH323">
        <f t="shared" si="318"/>
        <v>0</v>
      </c>
      <c r="AI323">
        <f t="shared" si="319"/>
        <v>0</v>
      </c>
      <c r="AJ323">
        <f t="shared" si="320"/>
        <v>0.02</v>
      </c>
      <c r="AK323">
        <v>23.25</v>
      </c>
      <c r="AL323">
        <v>23.25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0.02</v>
      </c>
      <c r="AT323">
        <v>111</v>
      </c>
      <c r="AU323">
        <v>71</v>
      </c>
      <c r="AV323">
        <v>1</v>
      </c>
      <c r="AW323">
        <v>1</v>
      </c>
      <c r="AZ323">
        <v>1</v>
      </c>
      <c r="BA323">
        <v>1</v>
      </c>
      <c r="BB323">
        <v>1</v>
      </c>
      <c r="BC323">
        <v>1</v>
      </c>
      <c r="BD323" t="s">
        <v>3</v>
      </c>
      <c r="BE323" t="s">
        <v>3</v>
      </c>
      <c r="BF323" t="s">
        <v>3</v>
      </c>
      <c r="BG323" t="s">
        <v>3</v>
      </c>
      <c r="BH323">
        <v>3</v>
      </c>
      <c r="BI323">
        <v>1</v>
      </c>
      <c r="BJ323" t="s">
        <v>397</v>
      </c>
      <c r="BM323">
        <v>22001</v>
      </c>
      <c r="BN323">
        <v>0</v>
      </c>
      <c r="BO323" t="s">
        <v>3</v>
      </c>
      <c r="BP323">
        <v>0</v>
      </c>
      <c r="BQ323">
        <v>2</v>
      </c>
      <c r="BS323">
        <v>1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3</v>
      </c>
      <c r="BZ323">
        <v>130</v>
      </c>
      <c r="CA323">
        <v>89</v>
      </c>
      <c r="CF323">
        <v>0</v>
      </c>
      <c r="CG323">
        <v>0</v>
      </c>
      <c r="CM323">
        <v>0</v>
      </c>
      <c r="CN323" t="s">
        <v>3</v>
      </c>
      <c r="CO323">
        <v>0</v>
      </c>
      <c r="CP323">
        <f t="shared" si="321"/>
        <v>930</v>
      </c>
      <c r="CQ323">
        <f t="shared" si="322"/>
        <v>23.25</v>
      </c>
      <c r="CR323">
        <f t="shared" si="323"/>
        <v>0</v>
      </c>
      <c r="CS323">
        <f t="shared" si="324"/>
        <v>0</v>
      </c>
      <c r="CT323">
        <f t="shared" si="325"/>
        <v>0</v>
      </c>
      <c r="CU323">
        <f t="shared" si="326"/>
        <v>0</v>
      </c>
      <c r="CV323">
        <f t="shared" si="327"/>
        <v>0</v>
      </c>
      <c r="CW323">
        <f t="shared" si="328"/>
        <v>0</v>
      </c>
      <c r="CX323">
        <f t="shared" si="329"/>
        <v>0.02</v>
      </c>
      <c r="CY323">
        <f t="shared" si="336"/>
        <v>0</v>
      </c>
      <c r="CZ323">
        <f t="shared" si="337"/>
        <v>0</v>
      </c>
      <c r="DC323" t="s">
        <v>3</v>
      </c>
      <c r="DD323" t="s">
        <v>3</v>
      </c>
      <c r="DE323" t="s">
        <v>3</v>
      </c>
      <c r="DF323" t="s">
        <v>3</v>
      </c>
      <c r="DG323" t="s">
        <v>3</v>
      </c>
      <c r="DH323" t="s">
        <v>3</v>
      </c>
      <c r="DI323" t="s">
        <v>3</v>
      </c>
      <c r="DJ323" t="s">
        <v>3</v>
      </c>
      <c r="DK323" t="s">
        <v>3</v>
      </c>
      <c r="DL323" t="s">
        <v>3</v>
      </c>
      <c r="DM323" t="s">
        <v>3</v>
      </c>
      <c r="DN323">
        <v>0</v>
      </c>
      <c r="DO323">
        <v>0</v>
      </c>
      <c r="DP323">
        <v>1</v>
      </c>
      <c r="DQ323">
        <v>1</v>
      </c>
      <c r="DU323">
        <v>1010</v>
      </c>
      <c r="DV323" t="s">
        <v>28</v>
      </c>
      <c r="DW323" t="s">
        <v>28</v>
      </c>
      <c r="DX323">
        <v>1</v>
      </c>
      <c r="EE323">
        <v>20678689</v>
      </c>
      <c r="EF323">
        <v>2</v>
      </c>
      <c r="EG323" t="s">
        <v>20</v>
      </c>
      <c r="EH323">
        <v>0</v>
      </c>
      <c r="EI323" t="s">
        <v>3</v>
      </c>
      <c r="EJ323">
        <v>1</v>
      </c>
      <c r="EK323">
        <v>22001</v>
      </c>
      <c r="EL323" t="s">
        <v>301</v>
      </c>
      <c r="EM323" t="s">
        <v>302</v>
      </c>
      <c r="EO323" t="s">
        <v>3</v>
      </c>
      <c r="EQ323">
        <v>0</v>
      </c>
      <c r="ER323">
        <v>23.25</v>
      </c>
      <c r="ES323">
        <v>23.25</v>
      </c>
      <c r="ET323">
        <v>0</v>
      </c>
      <c r="EU323">
        <v>0</v>
      </c>
      <c r="EV323">
        <v>0</v>
      </c>
      <c r="EW323">
        <v>0</v>
      </c>
      <c r="EX323">
        <v>0</v>
      </c>
      <c r="EZ323">
        <v>0</v>
      </c>
      <c r="FQ323">
        <v>0</v>
      </c>
      <c r="FR323">
        <f t="shared" si="330"/>
        <v>0</v>
      </c>
      <c r="FS323">
        <v>0</v>
      </c>
      <c r="FV323" t="s">
        <v>23</v>
      </c>
      <c r="FW323" t="s">
        <v>24</v>
      </c>
      <c r="FX323">
        <v>130</v>
      </c>
      <c r="FY323">
        <v>89</v>
      </c>
      <c r="GA323" t="s">
        <v>3</v>
      </c>
      <c r="GG323">
        <v>2</v>
      </c>
      <c r="GH323">
        <v>1</v>
      </c>
      <c r="GI323">
        <v>-2</v>
      </c>
      <c r="GJ323">
        <v>0</v>
      </c>
      <c r="GK323">
        <f>ROUND(R323*(R12)/100,2)</f>
        <v>0</v>
      </c>
      <c r="GL323">
        <f t="shared" si="331"/>
        <v>0</v>
      </c>
      <c r="GM323">
        <f t="shared" si="332"/>
        <v>930</v>
      </c>
      <c r="GN323">
        <f t="shared" si="333"/>
        <v>930</v>
      </c>
      <c r="GO323">
        <f t="shared" si="334"/>
        <v>0</v>
      </c>
      <c r="GP323">
        <f t="shared" si="335"/>
        <v>0</v>
      </c>
      <c r="GR323">
        <v>0</v>
      </c>
    </row>
    <row r="324" spans="1:200">
      <c r="A324">
        <v>18</v>
      </c>
      <c r="B324">
        <v>1</v>
      </c>
      <c r="C324">
        <v>776</v>
      </c>
      <c r="E324" t="s">
        <v>582</v>
      </c>
      <c r="F324" t="s">
        <v>399</v>
      </c>
      <c r="G324" t="s">
        <v>400</v>
      </c>
      <c r="H324" t="s">
        <v>28</v>
      </c>
      <c r="I324">
        <f>I318*J324</f>
        <v>54</v>
      </c>
      <c r="J324">
        <v>0.80118694362017795</v>
      </c>
      <c r="O324">
        <f t="shared" si="301"/>
        <v>608.58000000000004</v>
      </c>
      <c r="P324">
        <f t="shared" si="302"/>
        <v>608.58000000000004</v>
      </c>
      <c r="Q324">
        <f t="shared" si="303"/>
        <v>0</v>
      </c>
      <c r="R324">
        <f t="shared" si="304"/>
        <v>0</v>
      </c>
      <c r="S324">
        <f t="shared" si="305"/>
        <v>0</v>
      </c>
      <c r="T324">
        <f t="shared" si="306"/>
        <v>0</v>
      </c>
      <c r="U324">
        <f t="shared" si="307"/>
        <v>0</v>
      </c>
      <c r="V324">
        <f t="shared" si="308"/>
        <v>0</v>
      </c>
      <c r="W324">
        <f t="shared" si="309"/>
        <v>0</v>
      </c>
      <c r="X324">
        <f t="shared" si="310"/>
        <v>0</v>
      </c>
      <c r="Y324">
        <f t="shared" si="311"/>
        <v>0</v>
      </c>
      <c r="AA324">
        <v>22723180</v>
      </c>
      <c r="AB324">
        <f t="shared" si="312"/>
        <v>11.27</v>
      </c>
      <c r="AC324">
        <f t="shared" si="313"/>
        <v>11.27</v>
      </c>
      <c r="AD324">
        <f t="shared" si="314"/>
        <v>0</v>
      </c>
      <c r="AE324">
        <f t="shared" si="315"/>
        <v>0</v>
      </c>
      <c r="AF324">
        <f t="shared" si="316"/>
        <v>0</v>
      </c>
      <c r="AG324">
        <f t="shared" si="317"/>
        <v>0</v>
      </c>
      <c r="AH324">
        <f t="shared" si="318"/>
        <v>0</v>
      </c>
      <c r="AI324">
        <f t="shared" si="319"/>
        <v>0</v>
      </c>
      <c r="AJ324">
        <f t="shared" si="320"/>
        <v>0</v>
      </c>
      <c r="AK324">
        <v>11.27</v>
      </c>
      <c r="AL324">
        <v>11.27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111</v>
      </c>
      <c r="AU324">
        <v>71</v>
      </c>
      <c r="AV324">
        <v>1</v>
      </c>
      <c r="AW324">
        <v>1</v>
      </c>
      <c r="AZ324">
        <v>1</v>
      </c>
      <c r="BA324">
        <v>1</v>
      </c>
      <c r="BB324">
        <v>1</v>
      </c>
      <c r="BC324">
        <v>1</v>
      </c>
      <c r="BD324" t="s">
        <v>3</v>
      </c>
      <c r="BE324" t="s">
        <v>3</v>
      </c>
      <c r="BF324" t="s">
        <v>3</v>
      </c>
      <c r="BG324" t="s">
        <v>3</v>
      </c>
      <c r="BH324">
        <v>3</v>
      </c>
      <c r="BI324">
        <v>1</v>
      </c>
      <c r="BJ324" t="s">
        <v>401</v>
      </c>
      <c r="BM324">
        <v>22001</v>
      </c>
      <c r="BN324">
        <v>0</v>
      </c>
      <c r="BO324" t="s">
        <v>3</v>
      </c>
      <c r="BP324">
        <v>0</v>
      </c>
      <c r="BQ324">
        <v>2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3</v>
      </c>
      <c r="BZ324">
        <v>130</v>
      </c>
      <c r="CA324">
        <v>89</v>
      </c>
      <c r="CF324">
        <v>0</v>
      </c>
      <c r="CG324">
        <v>0</v>
      </c>
      <c r="CM324">
        <v>0</v>
      </c>
      <c r="CN324" t="s">
        <v>3</v>
      </c>
      <c r="CO324">
        <v>0</v>
      </c>
      <c r="CP324">
        <f t="shared" si="321"/>
        <v>608.58000000000004</v>
      </c>
      <c r="CQ324">
        <f t="shared" si="322"/>
        <v>11.27</v>
      </c>
      <c r="CR324">
        <f t="shared" si="323"/>
        <v>0</v>
      </c>
      <c r="CS324">
        <f t="shared" si="324"/>
        <v>0</v>
      </c>
      <c r="CT324">
        <f t="shared" si="325"/>
        <v>0</v>
      </c>
      <c r="CU324">
        <f t="shared" si="326"/>
        <v>0</v>
      </c>
      <c r="CV324">
        <f t="shared" si="327"/>
        <v>0</v>
      </c>
      <c r="CW324">
        <f t="shared" si="328"/>
        <v>0</v>
      </c>
      <c r="CX324">
        <f t="shared" si="329"/>
        <v>0</v>
      </c>
      <c r="CY324">
        <f t="shared" si="336"/>
        <v>0</v>
      </c>
      <c r="CZ324">
        <f t="shared" si="337"/>
        <v>0</v>
      </c>
      <c r="DC324" t="s">
        <v>3</v>
      </c>
      <c r="DD324" t="s">
        <v>3</v>
      </c>
      <c r="DE324" t="s">
        <v>3</v>
      </c>
      <c r="DF324" t="s">
        <v>3</v>
      </c>
      <c r="DG324" t="s">
        <v>3</v>
      </c>
      <c r="DH324" t="s">
        <v>3</v>
      </c>
      <c r="DI324" t="s">
        <v>3</v>
      </c>
      <c r="DJ324" t="s">
        <v>3</v>
      </c>
      <c r="DK324" t="s">
        <v>3</v>
      </c>
      <c r="DL324" t="s">
        <v>3</v>
      </c>
      <c r="DM324" t="s">
        <v>3</v>
      </c>
      <c r="DN324">
        <v>0</v>
      </c>
      <c r="DO324">
        <v>0</v>
      </c>
      <c r="DP324">
        <v>1</v>
      </c>
      <c r="DQ324">
        <v>1</v>
      </c>
      <c r="DU324">
        <v>1010</v>
      </c>
      <c r="DV324" t="s">
        <v>28</v>
      </c>
      <c r="DW324" t="s">
        <v>28</v>
      </c>
      <c r="DX324">
        <v>1</v>
      </c>
      <c r="EE324">
        <v>20678689</v>
      </c>
      <c r="EF324">
        <v>2</v>
      </c>
      <c r="EG324" t="s">
        <v>20</v>
      </c>
      <c r="EH324">
        <v>0</v>
      </c>
      <c r="EI324" t="s">
        <v>3</v>
      </c>
      <c r="EJ324">
        <v>1</v>
      </c>
      <c r="EK324">
        <v>22001</v>
      </c>
      <c r="EL324" t="s">
        <v>301</v>
      </c>
      <c r="EM324" t="s">
        <v>302</v>
      </c>
      <c r="EO324" t="s">
        <v>3</v>
      </c>
      <c r="EQ324">
        <v>0</v>
      </c>
      <c r="ER324">
        <v>11.27</v>
      </c>
      <c r="ES324">
        <v>11.27</v>
      </c>
      <c r="ET324">
        <v>0</v>
      </c>
      <c r="EU324">
        <v>0</v>
      </c>
      <c r="EV324">
        <v>0</v>
      </c>
      <c r="EW324">
        <v>0</v>
      </c>
      <c r="EX324">
        <v>0</v>
      </c>
      <c r="EZ324">
        <v>0</v>
      </c>
      <c r="FQ324">
        <v>0</v>
      </c>
      <c r="FR324">
        <f t="shared" si="330"/>
        <v>0</v>
      </c>
      <c r="FS324">
        <v>0</v>
      </c>
      <c r="FV324" t="s">
        <v>23</v>
      </c>
      <c r="FW324" t="s">
        <v>24</v>
      </c>
      <c r="FX324">
        <v>130</v>
      </c>
      <c r="FY324">
        <v>89</v>
      </c>
      <c r="GA324" t="s">
        <v>3</v>
      </c>
      <c r="GG324">
        <v>2</v>
      </c>
      <c r="GH324">
        <v>1</v>
      </c>
      <c r="GI324">
        <v>-2</v>
      </c>
      <c r="GJ324">
        <v>0</v>
      </c>
      <c r="GK324">
        <f>ROUND(R324*(R12)/100,2)</f>
        <v>0</v>
      </c>
      <c r="GL324">
        <f t="shared" si="331"/>
        <v>0</v>
      </c>
      <c r="GM324">
        <f t="shared" si="332"/>
        <v>608.58000000000004</v>
      </c>
      <c r="GN324">
        <f t="shared" si="333"/>
        <v>608.58000000000004</v>
      </c>
      <c r="GO324">
        <f t="shared" si="334"/>
        <v>0</v>
      </c>
      <c r="GP324">
        <f t="shared" si="335"/>
        <v>0</v>
      </c>
      <c r="GR324">
        <v>0</v>
      </c>
    </row>
    <row r="325" spans="1:200">
      <c r="A325">
        <v>18</v>
      </c>
      <c r="B325">
        <v>1</v>
      </c>
      <c r="C325">
        <v>777</v>
      </c>
      <c r="E325" t="s">
        <v>583</v>
      </c>
      <c r="F325" t="s">
        <v>403</v>
      </c>
      <c r="G325" t="s">
        <v>404</v>
      </c>
      <c r="H325" t="s">
        <v>28</v>
      </c>
      <c r="I325">
        <f>I318*J325</f>
        <v>145</v>
      </c>
      <c r="J325">
        <v>2.1513353115727001</v>
      </c>
      <c r="O325">
        <f t="shared" si="301"/>
        <v>523.45000000000005</v>
      </c>
      <c r="P325">
        <f t="shared" si="302"/>
        <v>523.45000000000005</v>
      </c>
      <c r="Q325">
        <f t="shared" si="303"/>
        <v>0</v>
      </c>
      <c r="R325">
        <f t="shared" si="304"/>
        <v>0</v>
      </c>
      <c r="S325">
        <f t="shared" si="305"/>
        <v>0</v>
      </c>
      <c r="T325">
        <f t="shared" si="306"/>
        <v>0</v>
      </c>
      <c r="U325">
        <f t="shared" si="307"/>
        <v>0</v>
      </c>
      <c r="V325">
        <f t="shared" si="308"/>
        <v>0</v>
      </c>
      <c r="W325">
        <f t="shared" si="309"/>
        <v>0</v>
      </c>
      <c r="X325">
        <f t="shared" si="310"/>
        <v>0</v>
      </c>
      <c r="Y325">
        <f t="shared" si="311"/>
        <v>0</v>
      </c>
      <c r="AA325">
        <v>22723180</v>
      </c>
      <c r="AB325">
        <f t="shared" si="312"/>
        <v>3.61</v>
      </c>
      <c r="AC325">
        <f t="shared" si="313"/>
        <v>3.61</v>
      </c>
      <c r="AD325">
        <f t="shared" si="314"/>
        <v>0</v>
      </c>
      <c r="AE325">
        <f t="shared" si="315"/>
        <v>0</v>
      </c>
      <c r="AF325">
        <f t="shared" si="316"/>
        <v>0</v>
      </c>
      <c r="AG325">
        <f t="shared" si="317"/>
        <v>0</v>
      </c>
      <c r="AH325">
        <f t="shared" si="318"/>
        <v>0</v>
      </c>
      <c r="AI325">
        <f t="shared" si="319"/>
        <v>0</v>
      </c>
      <c r="AJ325">
        <f t="shared" si="320"/>
        <v>0</v>
      </c>
      <c r="AK325">
        <v>3.61</v>
      </c>
      <c r="AL325">
        <v>3.61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111</v>
      </c>
      <c r="AU325">
        <v>71</v>
      </c>
      <c r="AV325">
        <v>1</v>
      </c>
      <c r="AW325">
        <v>1</v>
      </c>
      <c r="AZ325">
        <v>1</v>
      </c>
      <c r="BA325">
        <v>1</v>
      </c>
      <c r="BB325">
        <v>1</v>
      </c>
      <c r="BC325">
        <v>1</v>
      </c>
      <c r="BD325" t="s">
        <v>3</v>
      </c>
      <c r="BE325" t="s">
        <v>3</v>
      </c>
      <c r="BF325" t="s">
        <v>3</v>
      </c>
      <c r="BG325" t="s">
        <v>3</v>
      </c>
      <c r="BH325">
        <v>3</v>
      </c>
      <c r="BI325">
        <v>1</v>
      </c>
      <c r="BJ325" t="s">
        <v>405</v>
      </c>
      <c r="BM325">
        <v>22001</v>
      </c>
      <c r="BN325">
        <v>0</v>
      </c>
      <c r="BO325" t="s">
        <v>3</v>
      </c>
      <c r="BP325">
        <v>0</v>
      </c>
      <c r="BQ325">
        <v>2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3</v>
      </c>
      <c r="BZ325">
        <v>130</v>
      </c>
      <c r="CA325">
        <v>89</v>
      </c>
      <c r="CF325">
        <v>0</v>
      </c>
      <c r="CG325">
        <v>0</v>
      </c>
      <c r="CM325">
        <v>0</v>
      </c>
      <c r="CN325" t="s">
        <v>3</v>
      </c>
      <c r="CO325">
        <v>0</v>
      </c>
      <c r="CP325">
        <f t="shared" si="321"/>
        <v>523.45000000000005</v>
      </c>
      <c r="CQ325">
        <f t="shared" si="322"/>
        <v>3.61</v>
      </c>
      <c r="CR325">
        <f t="shared" si="323"/>
        <v>0</v>
      </c>
      <c r="CS325">
        <f t="shared" si="324"/>
        <v>0</v>
      </c>
      <c r="CT325">
        <f t="shared" si="325"/>
        <v>0</v>
      </c>
      <c r="CU325">
        <f t="shared" si="326"/>
        <v>0</v>
      </c>
      <c r="CV325">
        <f t="shared" si="327"/>
        <v>0</v>
      </c>
      <c r="CW325">
        <f t="shared" si="328"/>
        <v>0</v>
      </c>
      <c r="CX325">
        <f t="shared" si="329"/>
        <v>0</v>
      </c>
      <c r="CY325">
        <f t="shared" si="336"/>
        <v>0</v>
      </c>
      <c r="CZ325">
        <f t="shared" si="337"/>
        <v>0</v>
      </c>
      <c r="DC325" t="s">
        <v>3</v>
      </c>
      <c r="DD325" t="s">
        <v>3</v>
      </c>
      <c r="DE325" t="s">
        <v>3</v>
      </c>
      <c r="DF325" t="s">
        <v>3</v>
      </c>
      <c r="DG325" t="s">
        <v>3</v>
      </c>
      <c r="DH325" t="s">
        <v>3</v>
      </c>
      <c r="DI325" t="s">
        <v>3</v>
      </c>
      <c r="DJ325" t="s">
        <v>3</v>
      </c>
      <c r="DK325" t="s">
        <v>3</v>
      </c>
      <c r="DL325" t="s">
        <v>3</v>
      </c>
      <c r="DM325" t="s">
        <v>3</v>
      </c>
      <c r="DN325">
        <v>0</v>
      </c>
      <c r="DO325">
        <v>0</v>
      </c>
      <c r="DP325">
        <v>1</v>
      </c>
      <c r="DQ325">
        <v>1</v>
      </c>
      <c r="DU325">
        <v>1010</v>
      </c>
      <c r="DV325" t="s">
        <v>28</v>
      </c>
      <c r="DW325" t="s">
        <v>28</v>
      </c>
      <c r="DX325">
        <v>1</v>
      </c>
      <c r="EE325">
        <v>20678689</v>
      </c>
      <c r="EF325">
        <v>2</v>
      </c>
      <c r="EG325" t="s">
        <v>20</v>
      </c>
      <c r="EH325">
        <v>0</v>
      </c>
      <c r="EI325" t="s">
        <v>3</v>
      </c>
      <c r="EJ325">
        <v>1</v>
      </c>
      <c r="EK325">
        <v>22001</v>
      </c>
      <c r="EL325" t="s">
        <v>301</v>
      </c>
      <c r="EM325" t="s">
        <v>302</v>
      </c>
      <c r="EO325" t="s">
        <v>3</v>
      </c>
      <c r="EQ325">
        <v>0</v>
      </c>
      <c r="ER325">
        <v>3.61</v>
      </c>
      <c r="ES325">
        <v>3.61</v>
      </c>
      <c r="ET325">
        <v>0</v>
      </c>
      <c r="EU325">
        <v>0</v>
      </c>
      <c r="EV325">
        <v>0</v>
      </c>
      <c r="EW325">
        <v>0</v>
      </c>
      <c r="EX325">
        <v>0</v>
      </c>
      <c r="EZ325">
        <v>0</v>
      </c>
      <c r="FQ325">
        <v>0</v>
      </c>
      <c r="FR325">
        <f t="shared" si="330"/>
        <v>0</v>
      </c>
      <c r="FS325">
        <v>0</v>
      </c>
      <c r="FV325" t="s">
        <v>23</v>
      </c>
      <c r="FW325" t="s">
        <v>24</v>
      </c>
      <c r="FX325">
        <v>130</v>
      </c>
      <c r="FY325">
        <v>89</v>
      </c>
      <c r="GA325" t="s">
        <v>3</v>
      </c>
      <c r="GG325">
        <v>2</v>
      </c>
      <c r="GH325">
        <v>1</v>
      </c>
      <c r="GI325">
        <v>-2</v>
      </c>
      <c r="GJ325">
        <v>0</v>
      </c>
      <c r="GK325">
        <f>ROUND(R325*(R12)/100,2)</f>
        <v>0</v>
      </c>
      <c r="GL325">
        <f t="shared" si="331"/>
        <v>0</v>
      </c>
      <c r="GM325">
        <f t="shared" si="332"/>
        <v>523.45000000000005</v>
      </c>
      <c r="GN325">
        <f t="shared" si="333"/>
        <v>523.45000000000005</v>
      </c>
      <c r="GO325">
        <f t="shared" si="334"/>
        <v>0</v>
      </c>
      <c r="GP325">
        <f t="shared" si="335"/>
        <v>0</v>
      </c>
      <c r="GR325">
        <v>0</v>
      </c>
    </row>
    <row r="326" spans="1:200">
      <c r="A326">
        <v>18</v>
      </c>
      <c r="B326">
        <v>1</v>
      </c>
      <c r="C326">
        <v>775</v>
      </c>
      <c r="E326" t="s">
        <v>584</v>
      </c>
      <c r="F326" t="s">
        <v>407</v>
      </c>
      <c r="G326" t="s">
        <v>408</v>
      </c>
      <c r="H326" t="s">
        <v>28</v>
      </c>
      <c r="I326">
        <f>I318*J326</f>
        <v>93</v>
      </c>
      <c r="J326">
        <v>1.3798219584569731</v>
      </c>
      <c r="O326">
        <f t="shared" si="301"/>
        <v>4119.8999999999996</v>
      </c>
      <c r="P326">
        <f t="shared" si="302"/>
        <v>4119.8999999999996</v>
      </c>
      <c r="Q326">
        <f t="shared" si="303"/>
        <v>0</v>
      </c>
      <c r="R326">
        <f t="shared" si="304"/>
        <v>0</v>
      </c>
      <c r="S326">
        <f t="shared" si="305"/>
        <v>0</v>
      </c>
      <c r="T326">
        <f t="shared" si="306"/>
        <v>0</v>
      </c>
      <c r="U326">
        <f t="shared" si="307"/>
        <v>0</v>
      </c>
      <c r="V326">
        <f t="shared" si="308"/>
        <v>0</v>
      </c>
      <c r="W326">
        <f t="shared" si="309"/>
        <v>1.86</v>
      </c>
      <c r="X326">
        <f t="shared" si="310"/>
        <v>0</v>
      </c>
      <c r="Y326">
        <f t="shared" si="311"/>
        <v>0</v>
      </c>
      <c r="AA326">
        <v>22723180</v>
      </c>
      <c r="AB326">
        <f t="shared" si="312"/>
        <v>44.3</v>
      </c>
      <c r="AC326">
        <f t="shared" si="313"/>
        <v>44.3</v>
      </c>
      <c r="AD326">
        <f t="shared" si="314"/>
        <v>0</v>
      </c>
      <c r="AE326">
        <f t="shared" si="315"/>
        <v>0</v>
      </c>
      <c r="AF326">
        <f t="shared" si="316"/>
        <v>0</v>
      </c>
      <c r="AG326">
        <f t="shared" si="317"/>
        <v>0</v>
      </c>
      <c r="AH326">
        <f t="shared" si="318"/>
        <v>0</v>
      </c>
      <c r="AI326">
        <f t="shared" si="319"/>
        <v>0</v>
      </c>
      <c r="AJ326">
        <f t="shared" si="320"/>
        <v>0.02</v>
      </c>
      <c r="AK326">
        <v>44.3</v>
      </c>
      <c r="AL326">
        <v>44.3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0.02</v>
      </c>
      <c r="AT326">
        <v>111</v>
      </c>
      <c r="AU326">
        <v>71</v>
      </c>
      <c r="AV326">
        <v>1</v>
      </c>
      <c r="AW326">
        <v>1</v>
      </c>
      <c r="AZ326">
        <v>1</v>
      </c>
      <c r="BA326">
        <v>1</v>
      </c>
      <c r="BB326">
        <v>1</v>
      </c>
      <c r="BC326">
        <v>1</v>
      </c>
      <c r="BD326" t="s">
        <v>3</v>
      </c>
      <c r="BE326" t="s">
        <v>3</v>
      </c>
      <c r="BF326" t="s">
        <v>3</v>
      </c>
      <c r="BG326" t="s">
        <v>3</v>
      </c>
      <c r="BH326">
        <v>3</v>
      </c>
      <c r="BI326">
        <v>1</v>
      </c>
      <c r="BJ326" t="s">
        <v>409</v>
      </c>
      <c r="BM326">
        <v>22001</v>
      </c>
      <c r="BN326">
        <v>0</v>
      </c>
      <c r="BO326" t="s">
        <v>3</v>
      </c>
      <c r="BP326">
        <v>0</v>
      </c>
      <c r="BQ326">
        <v>2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3</v>
      </c>
      <c r="BZ326">
        <v>130</v>
      </c>
      <c r="CA326">
        <v>89</v>
      </c>
      <c r="CF326">
        <v>0</v>
      </c>
      <c r="CG326">
        <v>0</v>
      </c>
      <c r="CM326">
        <v>0</v>
      </c>
      <c r="CN326" t="s">
        <v>3</v>
      </c>
      <c r="CO326">
        <v>0</v>
      </c>
      <c r="CP326">
        <f t="shared" si="321"/>
        <v>4119.8999999999996</v>
      </c>
      <c r="CQ326">
        <f t="shared" si="322"/>
        <v>44.3</v>
      </c>
      <c r="CR326">
        <f t="shared" si="323"/>
        <v>0</v>
      </c>
      <c r="CS326">
        <f t="shared" si="324"/>
        <v>0</v>
      </c>
      <c r="CT326">
        <f t="shared" si="325"/>
        <v>0</v>
      </c>
      <c r="CU326">
        <f t="shared" si="326"/>
        <v>0</v>
      </c>
      <c r="CV326">
        <f t="shared" si="327"/>
        <v>0</v>
      </c>
      <c r="CW326">
        <f t="shared" si="328"/>
        <v>0</v>
      </c>
      <c r="CX326">
        <f t="shared" si="329"/>
        <v>0.02</v>
      </c>
      <c r="CY326">
        <f t="shared" si="336"/>
        <v>0</v>
      </c>
      <c r="CZ326">
        <f t="shared" si="337"/>
        <v>0</v>
      </c>
      <c r="DC326" t="s">
        <v>3</v>
      </c>
      <c r="DD326" t="s">
        <v>3</v>
      </c>
      <c r="DE326" t="s">
        <v>3</v>
      </c>
      <c r="DF326" t="s">
        <v>3</v>
      </c>
      <c r="DG326" t="s">
        <v>3</v>
      </c>
      <c r="DH326" t="s">
        <v>3</v>
      </c>
      <c r="DI326" t="s">
        <v>3</v>
      </c>
      <c r="DJ326" t="s">
        <v>3</v>
      </c>
      <c r="DK326" t="s">
        <v>3</v>
      </c>
      <c r="DL326" t="s">
        <v>3</v>
      </c>
      <c r="DM326" t="s">
        <v>3</v>
      </c>
      <c r="DN326">
        <v>0</v>
      </c>
      <c r="DO326">
        <v>0</v>
      </c>
      <c r="DP326">
        <v>1</v>
      </c>
      <c r="DQ326">
        <v>1</v>
      </c>
      <c r="DU326">
        <v>1010</v>
      </c>
      <c r="DV326" t="s">
        <v>28</v>
      </c>
      <c r="DW326" t="s">
        <v>28</v>
      </c>
      <c r="DX326">
        <v>1</v>
      </c>
      <c r="EE326">
        <v>20678689</v>
      </c>
      <c r="EF326">
        <v>2</v>
      </c>
      <c r="EG326" t="s">
        <v>20</v>
      </c>
      <c r="EH326">
        <v>0</v>
      </c>
      <c r="EI326" t="s">
        <v>3</v>
      </c>
      <c r="EJ326">
        <v>1</v>
      </c>
      <c r="EK326">
        <v>22001</v>
      </c>
      <c r="EL326" t="s">
        <v>301</v>
      </c>
      <c r="EM326" t="s">
        <v>302</v>
      </c>
      <c r="EO326" t="s">
        <v>3</v>
      </c>
      <c r="EQ326">
        <v>0</v>
      </c>
      <c r="ER326">
        <v>44.3</v>
      </c>
      <c r="ES326">
        <v>44.3</v>
      </c>
      <c r="ET326">
        <v>0</v>
      </c>
      <c r="EU326">
        <v>0</v>
      </c>
      <c r="EV326">
        <v>0</v>
      </c>
      <c r="EW326">
        <v>0</v>
      </c>
      <c r="EX326">
        <v>0</v>
      </c>
      <c r="EZ326">
        <v>0</v>
      </c>
      <c r="FQ326">
        <v>0</v>
      </c>
      <c r="FR326">
        <f t="shared" si="330"/>
        <v>0</v>
      </c>
      <c r="FS326">
        <v>0</v>
      </c>
      <c r="FV326" t="s">
        <v>23</v>
      </c>
      <c r="FW326" t="s">
        <v>24</v>
      </c>
      <c r="FX326">
        <v>130</v>
      </c>
      <c r="FY326">
        <v>89</v>
      </c>
      <c r="GA326" t="s">
        <v>3</v>
      </c>
      <c r="GG326">
        <v>2</v>
      </c>
      <c r="GH326">
        <v>1</v>
      </c>
      <c r="GI326">
        <v>-2</v>
      </c>
      <c r="GJ326">
        <v>0</v>
      </c>
      <c r="GK326">
        <f>ROUND(R326*(R12)/100,2)</f>
        <v>0</v>
      </c>
      <c r="GL326">
        <f t="shared" si="331"/>
        <v>0</v>
      </c>
      <c r="GM326">
        <f t="shared" si="332"/>
        <v>4119.8999999999996</v>
      </c>
      <c r="GN326">
        <f t="shared" si="333"/>
        <v>4119.8999999999996</v>
      </c>
      <c r="GO326">
        <f t="shared" si="334"/>
        <v>0</v>
      </c>
      <c r="GP326">
        <f t="shared" si="335"/>
        <v>0</v>
      </c>
      <c r="GR326">
        <v>0</v>
      </c>
    </row>
    <row r="327" spans="1:200">
      <c r="A327">
        <v>18</v>
      </c>
      <c r="B327">
        <v>1</v>
      </c>
      <c r="C327">
        <v>774</v>
      </c>
      <c r="E327" t="s">
        <v>585</v>
      </c>
      <c r="F327" t="s">
        <v>411</v>
      </c>
      <c r="G327" t="s">
        <v>412</v>
      </c>
      <c r="H327" t="s">
        <v>413</v>
      </c>
      <c r="I327">
        <f>I318*J327</f>
        <v>-67.400000000000006</v>
      </c>
      <c r="J327">
        <v>-1</v>
      </c>
      <c r="O327">
        <f t="shared" si="301"/>
        <v>-5564.54</v>
      </c>
      <c r="P327">
        <f t="shared" si="302"/>
        <v>-5564.54</v>
      </c>
      <c r="Q327">
        <f t="shared" si="303"/>
        <v>0</v>
      </c>
      <c r="R327">
        <f t="shared" si="304"/>
        <v>0</v>
      </c>
      <c r="S327">
        <f t="shared" si="305"/>
        <v>0</v>
      </c>
      <c r="T327">
        <f t="shared" si="306"/>
        <v>0</v>
      </c>
      <c r="U327">
        <f t="shared" si="307"/>
        <v>0</v>
      </c>
      <c r="V327">
        <f t="shared" si="308"/>
        <v>0</v>
      </c>
      <c r="W327">
        <f t="shared" si="309"/>
        <v>-15.5</v>
      </c>
      <c r="X327">
        <f t="shared" si="310"/>
        <v>0</v>
      </c>
      <c r="Y327">
        <f t="shared" si="311"/>
        <v>0</v>
      </c>
      <c r="AA327">
        <v>22723180</v>
      </c>
      <c r="AB327">
        <f t="shared" si="312"/>
        <v>82.56</v>
      </c>
      <c r="AC327">
        <f t="shared" si="313"/>
        <v>82.56</v>
      </c>
      <c r="AD327">
        <f t="shared" si="314"/>
        <v>0</v>
      </c>
      <c r="AE327">
        <f t="shared" si="315"/>
        <v>0</v>
      </c>
      <c r="AF327">
        <f t="shared" si="316"/>
        <v>0</v>
      </c>
      <c r="AG327">
        <f t="shared" si="317"/>
        <v>0</v>
      </c>
      <c r="AH327">
        <f t="shared" si="318"/>
        <v>0</v>
      </c>
      <c r="AI327">
        <f t="shared" si="319"/>
        <v>0</v>
      </c>
      <c r="AJ327">
        <f t="shared" si="320"/>
        <v>0.23</v>
      </c>
      <c r="AK327">
        <v>82.56</v>
      </c>
      <c r="AL327">
        <v>82.56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0.23</v>
      </c>
      <c r="AT327">
        <v>111</v>
      </c>
      <c r="AU327">
        <v>71</v>
      </c>
      <c r="AV327">
        <v>1</v>
      </c>
      <c r="AW327">
        <v>1</v>
      </c>
      <c r="AZ327">
        <v>1</v>
      </c>
      <c r="BA327">
        <v>1</v>
      </c>
      <c r="BB327">
        <v>1</v>
      </c>
      <c r="BC327">
        <v>1</v>
      </c>
      <c r="BD327" t="s">
        <v>3</v>
      </c>
      <c r="BE327" t="s">
        <v>3</v>
      </c>
      <c r="BF327" t="s">
        <v>3</v>
      </c>
      <c r="BG327" t="s">
        <v>3</v>
      </c>
      <c r="BH327">
        <v>3</v>
      </c>
      <c r="BI327">
        <v>1</v>
      </c>
      <c r="BJ327" t="s">
        <v>414</v>
      </c>
      <c r="BM327">
        <v>22001</v>
      </c>
      <c r="BN327">
        <v>0</v>
      </c>
      <c r="BO327" t="s">
        <v>3</v>
      </c>
      <c r="BP327">
        <v>0</v>
      </c>
      <c r="BQ327">
        <v>2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3</v>
      </c>
      <c r="BZ327">
        <v>130</v>
      </c>
      <c r="CA327">
        <v>89</v>
      </c>
      <c r="CF327">
        <v>0</v>
      </c>
      <c r="CG327">
        <v>0</v>
      </c>
      <c r="CM327">
        <v>0</v>
      </c>
      <c r="CN327" t="s">
        <v>3</v>
      </c>
      <c r="CO327">
        <v>0</v>
      </c>
      <c r="CP327">
        <f t="shared" si="321"/>
        <v>-5564.54</v>
      </c>
      <c r="CQ327">
        <f t="shared" si="322"/>
        <v>82.56</v>
      </c>
      <c r="CR327">
        <f t="shared" si="323"/>
        <v>0</v>
      </c>
      <c r="CS327">
        <f t="shared" si="324"/>
        <v>0</v>
      </c>
      <c r="CT327">
        <f t="shared" si="325"/>
        <v>0</v>
      </c>
      <c r="CU327">
        <f t="shared" si="326"/>
        <v>0</v>
      </c>
      <c r="CV327">
        <f t="shared" si="327"/>
        <v>0</v>
      </c>
      <c r="CW327">
        <f t="shared" si="328"/>
        <v>0</v>
      </c>
      <c r="CX327">
        <f t="shared" si="329"/>
        <v>0.23</v>
      </c>
      <c r="CY327">
        <f t="shared" si="336"/>
        <v>0</v>
      </c>
      <c r="CZ327">
        <f t="shared" si="337"/>
        <v>0</v>
      </c>
      <c r="DC327" t="s">
        <v>3</v>
      </c>
      <c r="DD327" t="s">
        <v>3</v>
      </c>
      <c r="DE327" t="s">
        <v>3</v>
      </c>
      <c r="DF327" t="s">
        <v>3</v>
      </c>
      <c r="DG327" t="s">
        <v>3</v>
      </c>
      <c r="DH327" t="s">
        <v>3</v>
      </c>
      <c r="DI327" t="s">
        <v>3</v>
      </c>
      <c r="DJ327" t="s">
        <v>3</v>
      </c>
      <c r="DK327" t="s">
        <v>3</v>
      </c>
      <c r="DL327" t="s">
        <v>3</v>
      </c>
      <c r="DM327" t="s">
        <v>3</v>
      </c>
      <c r="DN327">
        <v>0</v>
      </c>
      <c r="DO327">
        <v>0</v>
      </c>
      <c r="DP327">
        <v>1</v>
      </c>
      <c r="DQ327">
        <v>1</v>
      </c>
      <c r="DU327">
        <v>1010</v>
      </c>
      <c r="DV327" t="s">
        <v>413</v>
      </c>
      <c r="DW327" t="s">
        <v>413</v>
      </c>
      <c r="DX327">
        <v>10</v>
      </c>
      <c r="EE327">
        <v>20678689</v>
      </c>
      <c r="EF327">
        <v>2</v>
      </c>
      <c r="EG327" t="s">
        <v>20</v>
      </c>
      <c r="EH327">
        <v>0</v>
      </c>
      <c r="EI327" t="s">
        <v>3</v>
      </c>
      <c r="EJ327">
        <v>1</v>
      </c>
      <c r="EK327">
        <v>22001</v>
      </c>
      <c r="EL327" t="s">
        <v>301</v>
      </c>
      <c r="EM327" t="s">
        <v>302</v>
      </c>
      <c r="EO327" t="s">
        <v>3</v>
      </c>
      <c r="EQ327">
        <v>0</v>
      </c>
      <c r="ER327">
        <v>82.56</v>
      </c>
      <c r="ES327">
        <v>82.56</v>
      </c>
      <c r="ET327">
        <v>0</v>
      </c>
      <c r="EU327">
        <v>0</v>
      </c>
      <c r="EV327">
        <v>0</v>
      </c>
      <c r="EW327">
        <v>0</v>
      </c>
      <c r="EX327">
        <v>0</v>
      </c>
      <c r="EZ327">
        <v>0</v>
      </c>
      <c r="FQ327">
        <v>0</v>
      </c>
      <c r="FR327">
        <f t="shared" si="330"/>
        <v>0</v>
      </c>
      <c r="FS327">
        <v>0</v>
      </c>
      <c r="FV327" t="s">
        <v>23</v>
      </c>
      <c r="FW327" t="s">
        <v>24</v>
      </c>
      <c r="FX327">
        <v>130</v>
      </c>
      <c r="FY327">
        <v>89</v>
      </c>
      <c r="GA327" t="s">
        <v>3</v>
      </c>
      <c r="GG327">
        <v>2</v>
      </c>
      <c r="GH327">
        <v>1</v>
      </c>
      <c r="GI327">
        <v>-2</v>
      </c>
      <c r="GJ327">
        <v>0</v>
      </c>
      <c r="GK327">
        <f>ROUND(R327*(R12)/100,2)</f>
        <v>0</v>
      </c>
      <c r="GL327">
        <f t="shared" si="331"/>
        <v>0</v>
      </c>
      <c r="GM327">
        <f t="shared" si="332"/>
        <v>-5564.54</v>
      </c>
      <c r="GN327">
        <f t="shared" si="333"/>
        <v>-5564.54</v>
      </c>
      <c r="GO327">
        <f t="shared" si="334"/>
        <v>0</v>
      </c>
      <c r="GP327">
        <f t="shared" si="335"/>
        <v>0</v>
      </c>
      <c r="GR327">
        <v>0</v>
      </c>
    </row>
    <row r="328" spans="1:200">
      <c r="A328">
        <v>17</v>
      </c>
      <c r="B328">
        <v>1</v>
      </c>
      <c r="C328">
        <f>ROW(SmtRes!A789)</f>
        <v>789</v>
      </c>
      <c r="D328">
        <f>ROW(EtalonRes!A728)</f>
        <v>728</v>
      </c>
      <c r="E328" t="s">
        <v>586</v>
      </c>
      <c r="F328" t="s">
        <v>416</v>
      </c>
      <c r="G328" t="s">
        <v>417</v>
      </c>
      <c r="H328" t="s">
        <v>380</v>
      </c>
      <c r="I328">
        <v>4.5</v>
      </c>
      <c r="J328">
        <v>0</v>
      </c>
      <c r="O328">
        <f t="shared" si="301"/>
        <v>3712.33</v>
      </c>
      <c r="P328">
        <f t="shared" si="302"/>
        <v>1684.8</v>
      </c>
      <c r="Q328">
        <f t="shared" si="303"/>
        <v>1738.13</v>
      </c>
      <c r="R328">
        <f t="shared" si="304"/>
        <v>233.28</v>
      </c>
      <c r="S328">
        <f t="shared" si="305"/>
        <v>289.39999999999998</v>
      </c>
      <c r="T328">
        <f t="shared" si="306"/>
        <v>0</v>
      </c>
      <c r="U328">
        <f t="shared" si="307"/>
        <v>31.905000000000001</v>
      </c>
      <c r="V328">
        <f t="shared" si="308"/>
        <v>17.28</v>
      </c>
      <c r="W328">
        <f t="shared" si="309"/>
        <v>0</v>
      </c>
      <c r="X328">
        <f t="shared" si="310"/>
        <v>580.16999999999996</v>
      </c>
      <c r="Y328">
        <f t="shared" si="311"/>
        <v>371.1</v>
      </c>
      <c r="AA328">
        <v>22723180</v>
      </c>
      <c r="AB328">
        <f t="shared" si="312"/>
        <v>824.96</v>
      </c>
      <c r="AC328">
        <f t="shared" si="313"/>
        <v>374.4</v>
      </c>
      <c r="AD328">
        <f t="shared" si="314"/>
        <v>386.25</v>
      </c>
      <c r="AE328">
        <f t="shared" si="315"/>
        <v>51.84</v>
      </c>
      <c r="AF328">
        <f t="shared" si="316"/>
        <v>64.31</v>
      </c>
      <c r="AG328">
        <f t="shared" si="317"/>
        <v>0</v>
      </c>
      <c r="AH328">
        <f t="shared" si="318"/>
        <v>7.09</v>
      </c>
      <c r="AI328">
        <f t="shared" si="319"/>
        <v>3.84</v>
      </c>
      <c r="AJ328">
        <f t="shared" si="320"/>
        <v>0</v>
      </c>
      <c r="AK328">
        <v>824.96</v>
      </c>
      <c r="AL328">
        <v>374.4</v>
      </c>
      <c r="AM328">
        <v>386.25</v>
      </c>
      <c r="AN328">
        <v>51.84</v>
      </c>
      <c r="AO328">
        <v>64.31</v>
      </c>
      <c r="AP328">
        <v>0</v>
      </c>
      <c r="AQ328">
        <v>7.09</v>
      </c>
      <c r="AR328">
        <v>3.84</v>
      </c>
      <c r="AS328">
        <v>0</v>
      </c>
      <c r="AT328">
        <v>111</v>
      </c>
      <c r="AU328">
        <v>71</v>
      </c>
      <c r="AV328">
        <v>1</v>
      </c>
      <c r="AW328">
        <v>1</v>
      </c>
      <c r="AZ328">
        <v>1</v>
      </c>
      <c r="BA328">
        <v>1</v>
      </c>
      <c r="BB328">
        <v>1</v>
      </c>
      <c r="BC328">
        <v>1</v>
      </c>
      <c r="BD328" t="s">
        <v>3</v>
      </c>
      <c r="BE328" t="s">
        <v>3</v>
      </c>
      <c r="BF328" t="s">
        <v>3</v>
      </c>
      <c r="BG328" t="s">
        <v>3</v>
      </c>
      <c r="BH328">
        <v>0</v>
      </c>
      <c r="BI328">
        <v>1</v>
      </c>
      <c r="BJ328" t="s">
        <v>418</v>
      </c>
      <c r="BM328">
        <v>22001</v>
      </c>
      <c r="BN328">
        <v>0</v>
      </c>
      <c r="BO328" t="s">
        <v>3</v>
      </c>
      <c r="BP328">
        <v>0</v>
      </c>
      <c r="BQ328">
        <v>2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3</v>
      </c>
      <c r="BZ328">
        <v>130</v>
      </c>
      <c r="CA328">
        <v>89</v>
      </c>
      <c r="CF328">
        <v>0</v>
      </c>
      <c r="CG328">
        <v>0</v>
      </c>
      <c r="CM328">
        <v>0</v>
      </c>
      <c r="CN328" t="s">
        <v>3</v>
      </c>
      <c r="CO328">
        <v>0</v>
      </c>
      <c r="CP328">
        <f t="shared" si="321"/>
        <v>3712.3300000000004</v>
      </c>
      <c r="CQ328">
        <f t="shared" si="322"/>
        <v>374.4</v>
      </c>
      <c r="CR328">
        <f t="shared" si="323"/>
        <v>386.25</v>
      </c>
      <c r="CS328">
        <f t="shared" si="324"/>
        <v>51.84</v>
      </c>
      <c r="CT328">
        <f t="shared" si="325"/>
        <v>64.31</v>
      </c>
      <c r="CU328">
        <f t="shared" si="326"/>
        <v>0</v>
      </c>
      <c r="CV328">
        <f t="shared" si="327"/>
        <v>7.09</v>
      </c>
      <c r="CW328">
        <f t="shared" si="328"/>
        <v>3.84</v>
      </c>
      <c r="CX328">
        <f t="shared" si="329"/>
        <v>0</v>
      </c>
      <c r="CY328">
        <f t="shared" si="336"/>
        <v>580.1748</v>
      </c>
      <c r="CZ328">
        <f t="shared" si="337"/>
        <v>371.1028</v>
      </c>
      <c r="DC328" t="s">
        <v>3</v>
      </c>
      <c r="DD328" t="s">
        <v>3</v>
      </c>
      <c r="DE328" t="s">
        <v>3</v>
      </c>
      <c r="DF328" t="s">
        <v>3</v>
      </c>
      <c r="DG328" t="s">
        <v>3</v>
      </c>
      <c r="DH328" t="s">
        <v>3</v>
      </c>
      <c r="DI328" t="s">
        <v>3</v>
      </c>
      <c r="DJ328" t="s">
        <v>3</v>
      </c>
      <c r="DK328" t="s">
        <v>3</v>
      </c>
      <c r="DL328" t="s">
        <v>3</v>
      </c>
      <c r="DM328" t="s">
        <v>3</v>
      </c>
      <c r="DN328">
        <v>0</v>
      </c>
      <c r="DO328">
        <v>0</v>
      </c>
      <c r="DP328">
        <v>1</v>
      </c>
      <c r="DQ328">
        <v>1</v>
      </c>
      <c r="DU328">
        <v>1013</v>
      </c>
      <c r="DV328" t="s">
        <v>380</v>
      </c>
      <c r="DW328" t="s">
        <v>380</v>
      </c>
      <c r="DX328">
        <v>1</v>
      </c>
      <c r="EE328">
        <v>20678689</v>
      </c>
      <c r="EF328">
        <v>2</v>
      </c>
      <c r="EG328" t="s">
        <v>20</v>
      </c>
      <c r="EH328">
        <v>0</v>
      </c>
      <c r="EI328" t="s">
        <v>3</v>
      </c>
      <c r="EJ328">
        <v>1</v>
      </c>
      <c r="EK328">
        <v>22001</v>
      </c>
      <c r="EL328" t="s">
        <v>301</v>
      </c>
      <c r="EM328" t="s">
        <v>302</v>
      </c>
      <c r="EO328" t="s">
        <v>3</v>
      </c>
      <c r="EQ328">
        <v>0</v>
      </c>
      <c r="ER328">
        <v>824.96</v>
      </c>
      <c r="ES328">
        <v>374.4</v>
      </c>
      <c r="ET328">
        <v>386.25</v>
      </c>
      <c r="EU328">
        <v>51.84</v>
      </c>
      <c r="EV328">
        <v>64.31</v>
      </c>
      <c r="EW328">
        <v>7.09</v>
      </c>
      <c r="EX328">
        <v>3.84</v>
      </c>
      <c r="EY328">
        <v>0</v>
      </c>
      <c r="EZ328">
        <v>0</v>
      </c>
      <c r="FQ328">
        <v>0</v>
      </c>
      <c r="FR328">
        <f t="shared" si="330"/>
        <v>0</v>
      </c>
      <c r="FS328">
        <v>0</v>
      </c>
      <c r="FV328" t="s">
        <v>23</v>
      </c>
      <c r="FW328" t="s">
        <v>24</v>
      </c>
      <c r="FX328">
        <v>130</v>
      </c>
      <c r="FY328">
        <v>89</v>
      </c>
      <c r="GA328" t="s">
        <v>3</v>
      </c>
      <c r="GG328">
        <v>2</v>
      </c>
      <c r="GH328">
        <v>1</v>
      </c>
      <c r="GI328">
        <v>-2</v>
      </c>
      <c r="GJ328">
        <v>0</v>
      </c>
      <c r="GK328">
        <f>ROUND(R328*(R12)/100,2)</f>
        <v>0</v>
      </c>
      <c r="GL328">
        <f t="shared" si="331"/>
        <v>0</v>
      </c>
      <c r="GM328">
        <f t="shared" si="332"/>
        <v>4663.6000000000004</v>
      </c>
      <c r="GN328">
        <f t="shared" si="333"/>
        <v>4663.6000000000004</v>
      </c>
      <c r="GO328">
        <f t="shared" si="334"/>
        <v>0</v>
      </c>
      <c r="GP328">
        <f t="shared" si="335"/>
        <v>0</v>
      </c>
      <c r="GR328">
        <v>0</v>
      </c>
    </row>
    <row r="329" spans="1:200">
      <c r="A329">
        <v>18</v>
      </c>
      <c r="B329">
        <v>1</v>
      </c>
      <c r="C329">
        <v>789</v>
      </c>
      <c r="E329" t="s">
        <v>587</v>
      </c>
      <c r="F329" t="s">
        <v>420</v>
      </c>
      <c r="G329" t="s">
        <v>421</v>
      </c>
      <c r="H329" t="s">
        <v>28</v>
      </c>
      <c r="I329">
        <f>I328*J329</f>
        <v>45</v>
      </c>
      <c r="J329">
        <v>10</v>
      </c>
      <c r="O329">
        <f t="shared" si="301"/>
        <v>499.05</v>
      </c>
      <c r="P329">
        <f t="shared" si="302"/>
        <v>499.05</v>
      </c>
      <c r="Q329">
        <f t="shared" si="303"/>
        <v>0</v>
      </c>
      <c r="R329">
        <f t="shared" si="304"/>
        <v>0</v>
      </c>
      <c r="S329">
        <f t="shared" si="305"/>
        <v>0</v>
      </c>
      <c r="T329">
        <f t="shared" si="306"/>
        <v>0</v>
      </c>
      <c r="U329">
        <f t="shared" si="307"/>
        <v>0</v>
      </c>
      <c r="V329">
        <f t="shared" si="308"/>
        <v>0</v>
      </c>
      <c r="W329">
        <f t="shared" si="309"/>
        <v>0.45</v>
      </c>
      <c r="X329">
        <f t="shared" si="310"/>
        <v>0</v>
      </c>
      <c r="Y329">
        <f t="shared" si="311"/>
        <v>0</v>
      </c>
      <c r="AA329">
        <v>22723180</v>
      </c>
      <c r="AB329">
        <f t="shared" si="312"/>
        <v>11.09</v>
      </c>
      <c r="AC329">
        <f t="shared" si="313"/>
        <v>11.09</v>
      </c>
      <c r="AD329">
        <f t="shared" si="314"/>
        <v>0</v>
      </c>
      <c r="AE329">
        <f t="shared" si="315"/>
        <v>0</v>
      </c>
      <c r="AF329">
        <f t="shared" si="316"/>
        <v>0</v>
      </c>
      <c r="AG329">
        <f t="shared" si="317"/>
        <v>0</v>
      </c>
      <c r="AH329">
        <f t="shared" si="318"/>
        <v>0</v>
      </c>
      <c r="AI329">
        <f t="shared" si="319"/>
        <v>0</v>
      </c>
      <c r="AJ329">
        <f t="shared" si="320"/>
        <v>0.01</v>
      </c>
      <c r="AK329">
        <v>11.09</v>
      </c>
      <c r="AL329">
        <v>11.09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0.01</v>
      </c>
      <c r="AT329">
        <v>111</v>
      </c>
      <c r="AU329">
        <v>71</v>
      </c>
      <c r="AV329">
        <v>1</v>
      </c>
      <c r="AW329">
        <v>1</v>
      </c>
      <c r="AZ329">
        <v>1</v>
      </c>
      <c r="BA329">
        <v>1</v>
      </c>
      <c r="BB329">
        <v>1</v>
      </c>
      <c r="BC329">
        <v>1</v>
      </c>
      <c r="BD329" t="s">
        <v>3</v>
      </c>
      <c r="BE329" t="s">
        <v>3</v>
      </c>
      <c r="BF329" t="s">
        <v>3</v>
      </c>
      <c r="BG329" t="s">
        <v>3</v>
      </c>
      <c r="BH329">
        <v>3</v>
      </c>
      <c r="BI329">
        <v>1</v>
      </c>
      <c r="BJ329" t="s">
        <v>422</v>
      </c>
      <c r="BM329">
        <v>22001</v>
      </c>
      <c r="BN329">
        <v>0</v>
      </c>
      <c r="BO329" t="s">
        <v>3</v>
      </c>
      <c r="BP329">
        <v>0</v>
      </c>
      <c r="BQ329">
        <v>2</v>
      </c>
      <c r="BS329">
        <v>1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3</v>
      </c>
      <c r="BZ329">
        <v>130</v>
      </c>
      <c r="CA329">
        <v>89</v>
      </c>
      <c r="CF329">
        <v>0</v>
      </c>
      <c r="CG329">
        <v>0</v>
      </c>
      <c r="CM329">
        <v>0</v>
      </c>
      <c r="CN329" t="s">
        <v>3</v>
      </c>
      <c r="CO329">
        <v>0</v>
      </c>
      <c r="CP329">
        <f t="shared" si="321"/>
        <v>499.05</v>
      </c>
      <c r="CQ329">
        <f t="shared" si="322"/>
        <v>11.09</v>
      </c>
      <c r="CR329">
        <f t="shared" si="323"/>
        <v>0</v>
      </c>
      <c r="CS329">
        <f t="shared" si="324"/>
        <v>0</v>
      </c>
      <c r="CT329">
        <f t="shared" si="325"/>
        <v>0</v>
      </c>
      <c r="CU329">
        <f t="shared" si="326"/>
        <v>0</v>
      </c>
      <c r="CV329">
        <f t="shared" si="327"/>
        <v>0</v>
      </c>
      <c r="CW329">
        <f t="shared" si="328"/>
        <v>0</v>
      </c>
      <c r="CX329">
        <f t="shared" si="329"/>
        <v>0.01</v>
      </c>
      <c r="CY329">
        <f t="shared" si="336"/>
        <v>0</v>
      </c>
      <c r="CZ329">
        <f t="shared" si="337"/>
        <v>0</v>
      </c>
      <c r="DC329" t="s">
        <v>3</v>
      </c>
      <c r="DD329" t="s">
        <v>3</v>
      </c>
      <c r="DE329" t="s">
        <v>3</v>
      </c>
      <c r="DF329" t="s">
        <v>3</v>
      </c>
      <c r="DG329" t="s">
        <v>3</v>
      </c>
      <c r="DH329" t="s">
        <v>3</v>
      </c>
      <c r="DI329" t="s">
        <v>3</v>
      </c>
      <c r="DJ329" t="s">
        <v>3</v>
      </c>
      <c r="DK329" t="s">
        <v>3</v>
      </c>
      <c r="DL329" t="s">
        <v>3</v>
      </c>
      <c r="DM329" t="s">
        <v>3</v>
      </c>
      <c r="DN329">
        <v>0</v>
      </c>
      <c r="DO329">
        <v>0</v>
      </c>
      <c r="DP329">
        <v>1</v>
      </c>
      <c r="DQ329">
        <v>1</v>
      </c>
      <c r="DU329">
        <v>1010</v>
      </c>
      <c r="DV329" t="s">
        <v>28</v>
      </c>
      <c r="DW329" t="s">
        <v>28</v>
      </c>
      <c r="DX329">
        <v>1</v>
      </c>
      <c r="EE329">
        <v>20678689</v>
      </c>
      <c r="EF329">
        <v>2</v>
      </c>
      <c r="EG329" t="s">
        <v>20</v>
      </c>
      <c r="EH329">
        <v>0</v>
      </c>
      <c r="EI329" t="s">
        <v>3</v>
      </c>
      <c r="EJ329">
        <v>1</v>
      </c>
      <c r="EK329">
        <v>22001</v>
      </c>
      <c r="EL329" t="s">
        <v>301</v>
      </c>
      <c r="EM329" t="s">
        <v>302</v>
      </c>
      <c r="EO329" t="s">
        <v>3</v>
      </c>
      <c r="EQ329">
        <v>0</v>
      </c>
      <c r="ER329">
        <v>11.09</v>
      </c>
      <c r="ES329">
        <v>11.09</v>
      </c>
      <c r="ET329">
        <v>0</v>
      </c>
      <c r="EU329">
        <v>0</v>
      </c>
      <c r="EV329">
        <v>0</v>
      </c>
      <c r="EW329">
        <v>0</v>
      </c>
      <c r="EX329">
        <v>0</v>
      </c>
      <c r="EZ329">
        <v>0</v>
      </c>
      <c r="FQ329">
        <v>0</v>
      </c>
      <c r="FR329">
        <f t="shared" si="330"/>
        <v>0</v>
      </c>
      <c r="FS329">
        <v>0</v>
      </c>
      <c r="FV329" t="s">
        <v>23</v>
      </c>
      <c r="FW329" t="s">
        <v>24</v>
      </c>
      <c r="FX329">
        <v>130</v>
      </c>
      <c r="FY329">
        <v>89</v>
      </c>
      <c r="GA329" t="s">
        <v>3</v>
      </c>
      <c r="GG329">
        <v>2</v>
      </c>
      <c r="GH329">
        <v>1</v>
      </c>
      <c r="GI329">
        <v>-2</v>
      </c>
      <c r="GJ329">
        <v>0</v>
      </c>
      <c r="GK329">
        <f>ROUND(R329*(R12)/100,2)</f>
        <v>0</v>
      </c>
      <c r="GL329">
        <f t="shared" si="331"/>
        <v>0</v>
      </c>
      <c r="GM329">
        <f t="shared" si="332"/>
        <v>499.05</v>
      </c>
      <c r="GN329">
        <f t="shared" si="333"/>
        <v>499.05</v>
      </c>
      <c r="GO329">
        <f t="shared" si="334"/>
        <v>0</v>
      </c>
      <c r="GP329">
        <f t="shared" si="335"/>
        <v>0</v>
      </c>
      <c r="GR329">
        <v>0</v>
      </c>
    </row>
    <row r="330" spans="1:200">
      <c r="A330">
        <v>18</v>
      </c>
      <c r="B330">
        <v>1</v>
      </c>
      <c r="C330">
        <v>788</v>
      </c>
      <c r="E330" t="s">
        <v>588</v>
      </c>
      <c r="F330" t="s">
        <v>424</v>
      </c>
      <c r="G330" t="s">
        <v>425</v>
      </c>
      <c r="H330" t="s">
        <v>413</v>
      </c>
      <c r="I330">
        <f>I328*J330</f>
        <v>-4.5</v>
      </c>
      <c r="J330">
        <v>-1</v>
      </c>
      <c r="O330">
        <f t="shared" si="301"/>
        <v>-1684.8</v>
      </c>
      <c r="P330">
        <f t="shared" si="302"/>
        <v>-1684.8</v>
      </c>
      <c r="Q330">
        <f t="shared" si="303"/>
        <v>0</v>
      </c>
      <c r="R330">
        <f t="shared" si="304"/>
        <v>0</v>
      </c>
      <c r="S330">
        <f t="shared" si="305"/>
        <v>0</v>
      </c>
      <c r="T330">
        <f t="shared" si="306"/>
        <v>0</v>
      </c>
      <c r="U330">
        <f t="shared" si="307"/>
        <v>0</v>
      </c>
      <c r="V330">
        <f t="shared" si="308"/>
        <v>0</v>
      </c>
      <c r="W330">
        <f t="shared" si="309"/>
        <v>-0.81</v>
      </c>
      <c r="X330">
        <f t="shared" si="310"/>
        <v>0</v>
      </c>
      <c r="Y330">
        <f t="shared" si="311"/>
        <v>0</v>
      </c>
      <c r="AA330">
        <v>22723180</v>
      </c>
      <c r="AB330">
        <f t="shared" si="312"/>
        <v>374.4</v>
      </c>
      <c r="AC330">
        <f t="shared" si="313"/>
        <v>374.4</v>
      </c>
      <c r="AD330">
        <f t="shared" si="314"/>
        <v>0</v>
      </c>
      <c r="AE330">
        <f t="shared" si="315"/>
        <v>0</v>
      </c>
      <c r="AF330">
        <f t="shared" si="316"/>
        <v>0</v>
      </c>
      <c r="AG330">
        <f t="shared" si="317"/>
        <v>0</v>
      </c>
      <c r="AH330">
        <f t="shared" si="318"/>
        <v>0</v>
      </c>
      <c r="AI330">
        <f t="shared" si="319"/>
        <v>0</v>
      </c>
      <c r="AJ330">
        <f t="shared" si="320"/>
        <v>0.18</v>
      </c>
      <c r="AK330">
        <v>374.4</v>
      </c>
      <c r="AL330">
        <v>374.4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0.18</v>
      </c>
      <c r="AT330">
        <v>111</v>
      </c>
      <c r="AU330">
        <v>71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1</v>
      </c>
      <c r="BD330" t="s">
        <v>3</v>
      </c>
      <c r="BE330" t="s">
        <v>3</v>
      </c>
      <c r="BF330" t="s">
        <v>3</v>
      </c>
      <c r="BG330" t="s">
        <v>3</v>
      </c>
      <c r="BH330">
        <v>3</v>
      </c>
      <c r="BI330">
        <v>1</v>
      </c>
      <c r="BJ330" t="s">
        <v>426</v>
      </c>
      <c r="BM330">
        <v>22001</v>
      </c>
      <c r="BN330">
        <v>0</v>
      </c>
      <c r="BO330" t="s">
        <v>3</v>
      </c>
      <c r="BP330">
        <v>0</v>
      </c>
      <c r="BQ330">
        <v>2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130</v>
      </c>
      <c r="CA330">
        <v>89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321"/>
        <v>-1684.8</v>
      </c>
      <c r="CQ330">
        <f t="shared" si="322"/>
        <v>374.4</v>
      </c>
      <c r="CR330">
        <f t="shared" si="323"/>
        <v>0</v>
      </c>
      <c r="CS330">
        <f t="shared" si="324"/>
        <v>0</v>
      </c>
      <c r="CT330">
        <f t="shared" si="325"/>
        <v>0</v>
      </c>
      <c r="CU330">
        <f t="shared" si="326"/>
        <v>0</v>
      </c>
      <c r="CV330">
        <f t="shared" si="327"/>
        <v>0</v>
      </c>
      <c r="CW330">
        <f t="shared" si="328"/>
        <v>0</v>
      </c>
      <c r="CX330">
        <f t="shared" si="329"/>
        <v>0.18</v>
      </c>
      <c r="CY330">
        <f t="shared" si="336"/>
        <v>0</v>
      </c>
      <c r="CZ330">
        <f t="shared" si="337"/>
        <v>0</v>
      </c>
      <c r="DC330" t="s">
        <v>3</v>
      </c>
      <c r="DD330" t="s">
        <v>3</v>
      </c>
      <c r="DE330" t="s">
        <v>3</v>
      </c>
      <c r="DF330" t="s">
        <v>3</v>
      </c>
      <c r="DG330" t="s">
        <v>3</v>
      </c>
      <c r="DH330" t="s">
        <v>3</v>
      </c>
      <c r="DI330" t="s">
        <v>3</v>
      </c>
      <c r="DJ330" t="s">
        <v>3</v>
      </c>
      <c r="DK330" t="s">
        <v>3</v>
      </c>
      <c r="DL330" t="s">
        <v>3</v>
      </c>
      <c r="DM330" t="s">
        <v>3</v>
      </c>
      <c r="DN330">
        <v>0</v>
      </c>
      <c r="DO330">
        <v>0</v>
      </c>
      <c r="DP330">
        <v>1</v>
      </c>
      <c r="DQ330">
        <v>1</v>
      </c>
      <c r="DU330">
        <v>1010</v>
      </c>
      <c r="DV330" t="s">
        <v>413</v>
      </c>
      <c r="DW330" t="s">
        <v>413</v>
      </c>
      <c r="DX330">
        <v>10</v>
      </c>
      <c r="EE330">
        <v>20678689</v>
      </c>
      <c r="EF330">
        <v>2</v>
      </c>
      <c r="EG330" t="s">
        <v>20</v>
      </c>
      <c r="EH330">
        <v>0</v>
      </c>
      <c r="EI330" t="s">
        <v>3</v>
      </c>
      <c r="EJ330">
        <v>1</v>
      </c>
      <c r="EK330">
        <v>22001</v>
      </c>
      <c r="EL330" t="s">
        <v>301</v>
      </c>
      <c r="EM330" t="s">
        <v>302</v>
      </c>
      <c r="EO330" t="s">
        <v>3</v>
      </c>
      <c r="EQ330">
        <v>0</v>
      </c>
      <c r="ER330">
        <v>374.4</v>
      </c>
      <c r="ES330">
        <v>374.4</v>
      </c>
      <c r="ET330">
        <v>0</v>
      </c>
      <c r="EU330">
        <v>0</v>
      </c>
      <c r="EV330">
        <v>0</v>
      </c>
      <c r="EW330">
        <v>0</v>
      </c>
      <c r="EX330">
        <v>0</v>
      </c>
      <c r="EZ330">
        <v>0</v>
      </c>
      <c r="FQ330">
        <v>0</v>
      </c>
      <c r="FR330">
        <f t="shared" si="330"/>
        <v>0</v>
      </c>
      <c r="FS330">
        <v>0</v>
      </c>
      <c r="FV330" t="s">
        <v>23</v>
      </c>
      <c r="FW330" t="s">
        <v>24</v>
      </c>
      <c r="FX330">
        <v>130</v>
      </c>
      <c r="FY330">
        <v>89</v>
      </c>
      <c r="GA330" t="s">
        <v>3</v>
      </c>
      <c r="GG330">
        <v>2</v>
      </c>
      <c r="GH330">
        <v>1</v>
      </c>
      <c r="GI330">
        <v>-2</v>
      </c>
      <c r="GJ330">
        <v>0</v>
      </c>
      <c r="GK330">
        <f>ROUND(R330*(R12)/100,2)</f>
        <v>0</v>
      </c>
      <c r="GL330">
        <f t="shared" si="331"/>
        <v>0</v>
      </c>
      <c r="GM330">
        <f t="shared" si="332"/>
        <v>-1684.8</v>
      </c>
      <c r="GN330">
        <f t="shared" si="333"/>
        <v>-1684.8</v>
      </c>
      <c r="GO330">
        <f t="shared" si="334"/>
        <v>0</v>
      </c>
      <c r="GP330">
        <f t="shared" si="335"/>
        <v>0</v>
      </c>
      <c r="GR330">
        <v>0</v>
      </c>
    </row>
    <row r="331" spans="1:200">
      <c r="A331">
        <v>17</v>
      </c>
      <c r="B331">
        <v>1</v>
      </c>
      <c r="C331">
        <f>ROW(SmtRes!A803)</f>
        <v>803</v>
      </c>
      <c r="D331">
        <f>ROW(EtalonRes!A740)</f>
        <v>740</v>
      </c>
      <c r="E331" t="s">
        <v>589</v>
      </c>
      <c r="F331" t="s">
        <v>590</v>
      </c>
      <c r="G331" t="s">
        <v>591</v>
      </c>
      <c r="H331" t="s">
        <v>592</v>
      </c>
      <c r="I331">
        <v>0.36</v>
      </c>
      <c r="J331">
        <v>0</v>
      </c>
      <c r="O331">
        <f t="shared" si="301"/>
        <v>433.28</v>
      </c>
      <c r="P331">
        <f t="shared" si="302"/>
        <v>21.44</v>
      </c>
      <c r="Q331">
        <f t="shared" si="303"/>
        <v>106.04</v>
      </c>
      <c r="R331">
        <f t="shared" si="304"/>
        <v>6.71</v>
      </c>
      <c r="S331">
        <f t="shared" si="305"/>
        <v>305.8</v>
      </c>
      <c r="T331">
        <f t="shared" si="306"/>
        <v>0</v>
      </c>
      <c r="U331">
        <f t="shared" si="307"/>
        <v>31.787999999999997</v>
      </c>
      <c r="V331">
        <f t="shared" si="308"/>
        <v>0.54359999999999997</v>
      </c>
      <c r="W331">
        <f t="shared" si="309"/>
        <v>0</v>
      </c>
      <c r="X331">
        <f t="shared" si="310"/>
        <v>212.51</v>
      </c>
      <c r="Y331">
        <f t="shared" si="311"/>
        <v>150</v>
      </c>
      <c r="AA331">
        <v>22723180</v>
      </c>
      <c r="AB331">
        <f t="shared" si="312"/>
        <v>1203.56</v>
      </c>
      <c r="AC331">
        <f t="shared" si="313"/>
        <v>59.55</v>
      </c>
      <c r="AD331">
        <f t="shared" si="314"/>
        <v>294.56</v>
      </c>
      <c r="AE331">
        <f t="shared" si="315"/>
        <v>18.63</v>
      </c>
      <c r="AF331">
        <f t="shared" si="316"/>
        <v>849.45</v>
      </c>
      <c r="AG331">
        <f t="shared" si="317"/>
        <v>0</v>
      </c>
      <c r="AH331">
        <f t="shared" si="318"/>
        <v>88.3</v>
      </c>
      <c r="AI331">
        <f t="shared" si="319"/>
        <v>1.51</v>
      </c>
      <c r="AJ331">
        <f t="shared" si="320"/>
        <v>0</v>
      </c>
      <c r="AK331">
        <v>1203.56</v>
      </c>
      <c r="AL331">
        <v>59.55</v>
      </c>
      <c r="AM331">
        <v>294.56</v>
      </c>
      <c r="AN331">
        <v>18.63</v>
      </c>
      <c r="AO331">
        <v>849.45</v>
      </c>
      <c r="AP331">
        <v>0</v>
      </c>
      <c r="AQ331">
        <v>88.3</v>
      </c>
      <c r="AR331">
        <v>1.51</v>
      </c>
      <c r="AS331">
        <v>0</v>
      </c>
      <c r="AT331">
        <v>68</v>
      </c>
      <c r="AU331">
        <v>48</v>
      </c>
      <c r="AV331">
        <v>1</v>
      </c>
      <c r="AW331">
        <v>1</v>
      </c>
      <c r="AZ331">
        <v>1</v>
      </c>
      <c r="BA331">
        <v>1</v>
      </c>
      <c r="BB331">
        <v>1</v>
      </c>
      <c r="BC331">
        <v>1</v>
      </c>
      <c r="BD331" t="s">
        <v>3</v>
      </c>
      <c r="BE331" t="s">
        <v>3</v>
      </c>
      <c r="BF331" t="s">
        <v>3</v>
      </c>
      <c r="BG331" t="s">
        <v>3</v>
      </c>
      <c r="BH331">
        <v>0</v>
      </c>
      <c r="BI331">
        <v>2</v>
      </c>
      <c r="BJ331" t="s">
        <v>593</v>
      </c>
      <c r="BM331">
        <v>112001</v>
      </c>
      <c r="BN331">
        <v>0</v>
      </c>
      <c r="BO331" t="s">
        <v>3</v>
      </c>
      <c r="BP331">
        <v>0</v>
      </c>
      <c r="BQ331">
        <v>3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3</v>
      </c>
      <c r="BZ331">
        <v>80</v>
      </c>
      <c r="CA331">
        <v>60</v>
      </c>
      <c r="CF331">
        <v>0</v>
      </c>
      <c r="CG331">
        <v>0</v>
      </c>
      <c r="CM331">
        <v>0</v>
      </c>
      <c r="CN331" t="s">
        <v>3</v>
      </c>
      <c r="CO331">
        <v>0</v>
      </c>
      <c r="CP331">
        <f t="shared" si="321"/>
        <v>433.28000000000003</v>
      </c>
      <c r="CQ331">
        <f t="shared" si="322"/>
        <v>59.55</v>
      </c>
      <c r="CR331">
        <f t="shared" si="323"/>
        <v>294.56</v>
      </c>
      <c r="CS331">
        <f t="shared" si="324"/>
        <v>18.63</v>
      </c>
      <c r="CT331">
        <f t="shared" si="325"/>
        <v>849.45</v>
      </c>
      <c r="CU331">
        <f t="shared" si="326"/>
        <v>0</v>
      </c>
      <c r="CV331">
        <f t="shared" si="327"/>
        <v>88.3</v>
      </c>
      <c r="CW331">
        <f t="shared" si="328"/>
        <v>1.51</v>
      </c>
      <c r="CX331">
        <f t="shared" si="329"/>
        <v>0</v>
      </c>
      <c r="CY331">
        <f t="shared" si="336"/>
        <v>212.5068</v>
      </c>
      <c r="CZ331">
        <f t="shared" si="337"/>
        <v>150.00479999999999</v>
      </c>
      <c r="DC331" t="s">
        <v>3</v>
      </c>
      <c r="DD331" t="s">
        <v>3</v>
      </c>
      <c r="DE331" t="s">
        <v>3</v>
      </c>
      <c r="DF331" t="s">
        <v>3</v>
      </c>
      <c r="DG331" t="s">
        <v>3</v>
      </c>
      <c r="DH331" t="s">
        <v>3</v>
      </c>
      <c r="DI331" t="s">
        <v>3</v>
      </c>
      <c r="DJ331" t="s">
        <v>3</v>
      </c>
      <c r="DK331" t="s">
        <v>3</v>
      </c>
      <c r="DL331" t="s">
        <v>3</v>
      </c>
      <c r="DM331" t="s">
        <v>3</v>
      </c>
      <c r="DN331">
        <v>0</v>
      </c>
      <c r="DO331">
        <v>0</v>
      </c>
      <c r="DP331">
        <v>1</v>
      </c>
      <c r="DQ331">
        <v>1</v>
      </c>
      <c r="DU331">
        <v>1003</v>
      </c>
      <c r="DV331" t="s">
        <v>592</v>
      </c>
      <c r="DW331" t="s">
        <v>592</v>
      </c>
      <c r="DX331">
        <v>100</v>
      </c>
      <c r="EE331">
        <v>20678545</v>
      </c>
      <c r="EF331">
        <v>3</v>
      </c>
      <c r="EG331" t="s">
        <v>111</v>
      </c>
      <c r="EH331">
        <v>0</v>
      </c>
      <c r="EI331" t="s">
        <v>3</v>
      </c>
      <c r="EJ331">
        <v>2</v>
      </c>
      <c r="EK331">
        <v>112001</v>
      </c>
      <c r="EL331" t="s">
        <v>112</v>
      </c>
      <c r="EM331" t="s">
        <v>113</v>
      </c>
      <c r="EO331" t="s">
        <v>3</v>
      </c>
      <c r="EQ331">
        <v>0</v>
      </c>
      <c r="ER331">
        <v>1203.56</v>
      </c>
      <c r="ES331">
        <v>59.55</v>
      </c>
      <c r="ET331">
        <v>294.56</v>
      </c>
      <c r="EU331">
        <v>18.63</v>
      </c>
      <c r="EV331">
        <v>849.45</v>
      </c>
      <c r="EW331">
        <v>88.3</v>
      </c>
      <c r="EX331">
        <v>1.51</v>
      </c>
      <c r="EY331">
        <v>0</v>
      </c>
      <c r="EZ331">
        <v>0</v>
      </c>
      <c r="FQ331">
        <v>0</v>
      </c>
      <c r="FR331">
        <f t="shared" si="330"/>
        <v>0</v>
      </c>
      <c r="FS331">
        <v>0</v>
      </c>
      <c r="FV331" t="s">
        <v>23</v>
      </c>
      <c r="FW331" t="s">
        <v>24</v>
      </c>
      <c r="FX331">
        <v>80</v>
      </c>
      <c r="FY331">
        <v>60</v>
      </c>
      <c r="GA331" t="s">
        <v>3</v>
      </c>
      <c r="GG331">
        <v>2</v>
      </c>
      <c r="GH331">
        <v>1</v>
      </c>
      <c r="GI331">
        <v>-2</v>
      </c>
      <c r="GJ331">
        <v>0</v>
      </c>
      <c r="GK331">
        <f>ROUND(R331*(R12)/100,2)</f>
        <v>0</v>
      </c>
      <c r="GL331">
        <f t="shared" si="331"/>
        <v>0</v>
      </c>
      <c r="GM331">
        <f t="shared" si="332"/>
        <v>795.79</v>
      </c>
      <c r="GN331">
        <f t="shared" si="333"/>
        <v>0</v>
      </c>
      <c r="GO331">
        <f t="shared" si="334"/>
        <v>795.79</v>
      </c>
      <c r="GP331">
        <f t="shared" si="335"/>
        <v>0</v>
      </c>
      <c r="GR331">
        <v>0</v>
      </c>
    </row>
    <row r="332" spans="1:200">
      <c r="A332">
        <v>18</v>
      </c>
      <c r="B332">
        <v>1</v>
      </c>
      <c r="C332">
        <v>800</v>
      </c>
      <c r="E332" t="s">
        <v>594</v>
      </c>
      <c r="F332" t="s">
        <v>595</v>
      </c>
      <c r="G332" t="s">
        <v>596</v>
      </c>
      <c r="H332" t="s">
        <v>117</v>
      </c>
      <c r="I332">
        <f>I331*J332</f>
        <v>18</v>
      </c>
      <c r="J332">
        <v>50</v>
      </c>
      <c r="O332">
        <f t="shared" si="301"/>
        <v>668.16</v>
      </c>
      <c r="P332">
        <f t="shared" si="302"/>
        <v>668.16</v>
      </c>
      <c r="Q332">
        <f t="shared" si="303"/>
        <v>0</v>
      </c>
      <c r="R332">
        <f t="shared" si="304"/>
        <v>0</v>
      </c>
      <c r="S332">
        <f t="shared" si="305"/>
        <v>0</v>
      </c>
      <c r="T332">
        <f t="shared" si="306"/>
        <v>0</v>
      </c>
      <c r="U332">
        <f t="shared" si="307"/>
        <v>0</v>
      </c>
      <c r="V332">
        <f t="shared" si="308"/>
        <v>0</v>
      </c>
      <c r="W332">
        <f t="shared" si="309"/>
        <v>0.54</v>
      </c>
      <c r="X332">
        <f t="shared" si="310"/>
        <v>0</v>
      </c>
      <c r="Y332">
        <f t="shared" si="311"/>
        <v>0</v>
      </c>
      <c r="AA332">
        <v>22723180</v>
      </c>
      <c r="AB332">
        <f t="shared" si="312"/>
        <v>37.119999999999997</v>
      </c>
      <c r="AC332">
        <f t="shared" si="313"/>
        <v>37.119999999999997</v>
      </c>
      <c r="AD332">
        <f t="shared" si="314"/>
        <v>0</v>
      </c>
      <c r="AE332">
        <f t="shared" si="315"/>
        <v>0</v>
      </c>
      <c r="AF332">
        <f t="shared" si="316"/>
        <v>0</v>
      </c>
      <c r="AG332">
        <f t="shared" si="317"/>
        <v>0</v>
      </c>
      <c r="AH332">
        <f t="shared" si="318"/>
        <v>0</v>
      </c>
      <c r="AI332">
        <f t="shared" si="319"/>
        <v>0</v>
      </c>
      <c r="AJ332">
        <f t="shared" si="320"/>
        <v>0.03</v>
      </c>
      <c r="AK332">
        <v>37.119999999999997</v>
      </c>
      <c r="AL332">
        <v>37.119999999999997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0.03</v>
      </c>
      <c r="AT332">
        <v>68</v>
      </c>
      <c r="AU332">
        <v>48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1</v>
      </c>
      <c r="BD332" t="s">
        <v>3</v>
      </c>
      <c r="BE332" t="s">
        <v>3</v>
      </c>
      <c r="BF332" t="s">
        <v>3</v>
      </c>
      <c r="BG332" t="s">
        <v>3</v>
      </c>
      <c r="BH332">
        <v>3</v>
      </c>
      <c r="BI332">
        <v>2</v>
      </c>
      <c r="BJ332" t="s">
        <v>597</v>
      </c>
      <c r="BM332">
        <v>112001</v>
      </c>
      <c r="BN332">
        <v>0</v>
      </c>
      <c r="BO332" t="s">
        <v>3</v>
      </c>
      <c r="BP332">
        <v>0</v>
      </c>
      <c r="BQ332">
        <v>3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80</v>
      </c>
      <c r="CA332">
        <v>60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321"/>
        <v>668.16</v>
      </c>
      <c r="CQ332">
        <f t="shared" si="322"/>
        <v>37.119999999999997</v>
      </c>
      <c r="CR332">
        <f t="shared" si="323"/>
        <v>0</v>
      </c>
      <c r="CS332">
        <f t="shared" si="324"/>
        <v>0</v>
      </c>
      <c r="CT332">
        <f t="shared" si="325"/>
        <v>0</v>
      </c>
      <c r="CU332">
        <f t="shared" si="326"/>
        <v>0</v>
      </c>
      <c r="CV332">
        <f t="shared" si="327"/>
        <v>0</v>
      </c>
      <c r="CW332">
        <f t="shared" si="328"/>
        <v>0</v>
      </c>
      <c r="CX332">
        <f t="shared" si="329"/>
        <v>0.03</v>
      </c>
      <c r="CY332">
        <f t="shared" si="336"/>
        <v>0</v>
      </c>
      <c r="CZ332">
        <f t="shared" si="337"/>
        <v>0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0</v>
      </c>
      <c r="DO332">
        <v>0</v>
      </c>
      <c r="DP332">
        <v>1</v>
      </c>
      <c r="DQ332">
        <v>1</v>
      </c>
      <c r="DU332">
        <v>1003</v>
      </c>
      <c r="DV332" t="s">
        <v>117</v>
      </c>
      <c r="DW332" t="s">
        <v>117</v>
      </c>
      <c r="DX332">
        <v>1</v>
      </c>
      <c r="EE332">
        <v>20678545</v>
      </c>
      <c r="EF332">
        <v>3</v>
      </c>
      <c r="EG332" t="s">
        <v>111</v>
      </c>
      <c r="EH332">
        <v>0</v>
      </c>
      <c r="EI332" t="s">
        <v>3</v>
      </c>
      <c r="EJ332">
        <v>2</v>
      </c>
      <c r="EK332">
        <v>112001</v>
      </c>
      <c r="EL332" t="s">
        <v>112</v>
      </c>
      <c r="EM332" t="s">
        <v>113</v>
      </c>
      <c r="EO332" t="s">
        <v>3</v>
      </c>
      <c r="EQ332">
        <v>0</v>
      </c>
      <c r="ER332">
        <v>37.119999999999997</v>
      </c>
      <c r="ES332">
        <v>37.119999999999997</v>
      </c>
      <c r="ET332">
        <v>0</v>
      </c>
      <c r="EU332">
        <v>0</v>
      </c>
      <c r="EV332">
        <v>0</v>
      </c>
      <c r="EW332">
        <v>0</v>
      </c>
      <c r="EX332">
        <v>0</v>
      </c>
      <c r="EZ332">
        <v>0</v>
      </c>
      <c r="FQ332">
        <v>0</v>
      </c>
      <c r="FR332">
        <f t="shared" si="330"/>
        <v>0</v>
      </c>
      <c r="FS332">
        <v>0</v>
      </c>
      <c r="FV332" t="s">
        <v>23</v>
      </c>
      <c r="FW332" t="s">
        <v>24</v>
      </c>
      <c r="FX332">
        <v>80</v>
      </c>
      <c r="FY332">
        <v>60</v>
      </c>
      <c r="GA332" t="s">
        <v>3</v>
      </c>
      <c r="GG332">
        <v>2</v>
      </c>
      <c r="GH332">
        <v>1</v>
      </c>
      <c r="GI332">
        <v>-2</v>
      </c>
      <c r="GJ332">
        <v>0</v>
      </c>
      <c r="GK332">
        <f>ROUND(R332*(R12)/100,2)</f>
        <v>0</v>
      </c>
      <c r="GL332">
        <f t="shared" si="331"/>
        <v>0</v>
      </c>
      <c r="GM332">
        <f t="shared" si="332"/>
        <v>668.16</v>
      </c>
      <c r="GN332">
        <f t="shared" si="333"/>
        <v>0</v>
      </c>
      <c r="GO332">
        <f t="shared" si="334"/>
        <v>668.16</v>
      </c>
      <c r="GP332">
        <f t="shared" si="335"/>
        <v>0</v>
      </c>
      <c r="GR332">
        <v>0</v>
      </c>
    </row>
    <row r="333" spans="1:200">
      <c r="A333">
        <v>18</v>
      </c>
      <c r="B333">
        <v>1</v>
      </c>
      <c r="C333">
        <v>801</v>
      </c>
      <c r="E333" t="s">
        <v>598</v>
      </c>
      <c r="F333" t="s">
        <v>599</v>
      </c>
      <c r="G333" t="s">
        <v>600</v>
      </c>
      <c r="H333" t="s">
        <v>117</v>
      </c>
      <c r="I333">
        <f>I331*J333</f>
        <v>18</v>
      </c>
      <c r="J333">
        <v>50</v>
      </c>
      <c r="O333">
        <f t="shared" si="301"/>
        <v>942.12</v>
      </c>
      <c r="P333">
        <f t="shared" si="302"/>
        <v>942.12</v>
      </c>
      <c r="Q333">
        <f t="shared" si="303"/>
        <v>0</v>
      </c>
      <c r="R333">
        <f t="shared" si="304"/>
        <v>0</v>
      </c>
      <c r="S333">
        <f t="shared" si="305"/>
        <v>0</v>
      </c>
      <c r="T333">
        <f t="shared" si="306"/>
        <v>0</v>
      </c>
      <c r="U333">
        <f t="shared" si="307"/>
        <v>0</v>
      </c>
      <c r="V333">
        <f t="shared" si="308"/>
        <v>0</v>
      </c>
      <c r="W333">
        <f t="shared" si="309"/>
        <v>0.72</v>
      </c>
      <c r="X333">
        <f t="shared" si="310"/>
        <v>0</v>
      </c>
      <c r="Y333">
        <f t="shared" si="311"/>
        <v>0</v>
      </c>
      <c r="AA333">
        <v>22723180</v>
      </c>
      <c r="AB333">
        <f t="shared" si="312"/>
        <v>52.34</v>
      </c>
      <c r="AC333">
        <f t="shared" si="313"/>
        <v>52.34</v>
      </c>
      <c r="AD333">
        <f t="shared" si="314"/>
        <v>0</v>
      </c>
      <c r="AE333">
        <f t="shared" si="315"/>
        <v>0</v>
      </c>
      <c r="AF333">
        <f t="shared" si="316"/>
        <v>0</v>
      </c>
      <c r="AG333">
        <f t="shared" si="317"/>
        <v>0</v>
      </c>
      <c r="AH333">
        <f t="shared" si="318"/>
        <v>0</v>
      </c>
      <c r="AI333">
        <f t="shared" si="319"/>
        <v>0</v>
      </c>
      <c r="AJ333">
        <f t="shared" si="320"/>
        <v>0.04</v>
      </c>
      <c r="AK333">
        <v>52.34</v>
      </c>
      <c r="AL333">
        <v>52.34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0.04</v>
      </c>
      <c r="AT333">
        <v>68</v>
      </c>
      <c r="AU333">
        <v>48</v>
      </c>
      <c r="AV333">
        <v>1</v>
      </c>
      <c r="AW333">
        <v>1</v>
      </c>
      <c r="AZ333">
        <v>1</v>
      </c>
      <c r="BA333">
        <v>1</v>
      </c>
      <c r="BB333">
        <v>1</v>
      </c>
      <c r="BC333">
        <v>1</v>
      </c>
      <c r="BD333" t="s">
        <v>3</v>
      </c>
      <c r="BE333" t="s">
        <v>3</v>
      </c>
      <c r="BF333" t="s">
        <v>3</v>
      </c>
      <c r="BG333" t="s">
        <v>3</v>
      </c>
      <c r="BH333">
        <v>3</v>
      </c>
      <c r="BI333">
        <v>2</v>
      </c>
      <c r="BJ333" t="s">
        <v>601</v>
      </c>
      <c r="BM333">
        <v>112001</v>
      </c>
      <c r="BN333">
        <v>0</v>
      </c>
      <c r="BO333" t="s">
        <v>3</v>
      </c>
      <c r="BP333">
        <v>0</v>
      </c>
      <c r="BQ333">
        <v>3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80</v>
      </c>
      <c r="CA333">
        <v>60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 t="shared" si="321"/>
        <v>942.12</v>
      </c>
      <c r="CQ333">
        <f t="shared" si="322"/>
        <v>52.34</v>
      </c>
      <c r="CR333">
        <f t="shared" si="323"/>
        <v>0</v>
      </c>
      <c r="CS333">
        <f t="shared" si="324"/>
        <v>0</v>
      </c>
      <c r="CT333">
        <f t="shared" si="325"/>
        <v>0</v>
      </c>
      <c r="CU333">
        <f t="shared" si="326"/>
        <v>0</v>
      </c>
      <c r="CV333">
        <f t="shared" si="327"/>
        <v>0</v>
      </c>
      <c r="CW333">
        <f t="shared" si="328"/>
        <v>0</v>
      </c>
      <c r="CX333">
        <f t="shared" si="329"/>
        <v>0.04</v>
      </c>
      <c r="CY333">
        <f t="shared" si="336"/>
        <v>0</v>
      </c>
      <c r="CZ333">
        <f t="shared" si="337"/>
        <v>0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0</v>
      </c>
      <c r="DO333">
        <v>0</v>
      </c>
      <c r="DP333">
        <v>1</v>
      </c>
      <c r="DQ333">
        <v>1</v>
      </c>
      <c r="DU333">
        <v>1003</v>
      </c>
      <c r="DV333" t="s">
        <v>117</v>
      </c>
      <c r="DW333" t="s">
        <v>117</v>
      </c>
      <c r="DX333">
        <v>1</v>
      </c>
      <c r="EE333">
        <v>20678545</v>
      </c>
      <c r="EF333">
        <v>3</v>
      </c>
      <c r="EG333" t="s">
        <v>111</v>
      </c>
      <c r="EH333">
        <v>0</v>
      </c>
      <c r="EI333" t="s">
        <v>3</v>
      </c>
      <c r="EJ333">
        <v>2</v>
      </c>
      <c r="EK333">
        <v>112001</v>
      </c>
      <c r="EL333" t="s">
        <v>112</v>
      </c>
      <c r="EM333" t="s">
        <v>113</v>
      </c>
      <c r="EO333" t="s">
        <v>3</v>
      </c>
      <c r="EQ333">
        <v>0</v>
      </c>
      <c r="ER333">
        <v>52.34</v>
      </c>
      <c r="ES333">
        <v>52.34</v>
      </c>
      <c r="ET333">
        <v>0</v>
      </c>
      <c r="EU333">
        <v>0</v>
      </c>
      <c r="EV333">
        <v>0</v>
      </c>
      <c r="EW333">
        <v>0</v>
      </c>
      <c r="EX333">
        <v>0</v>
      </c>
      <c r="EZ333">
        <v>0</v>
      </c>
      <c r="FQ333">
        <v>0</v>
      </c>
      <c r="FR333">
        <f t="shared" si="330"/>
        <v>0</v>
      </c>
      <c r="FS333">
        <v>0</v>
      </c>
      <c r="FV333" t="s">
        <v>23</v>
      </c>
      <c r="FW333" t="s">
        <v>24</v>
      </c>
      <c r="FX333">
        <v>80</v>
      </c>
      <c r="FY333">
        <v>60</v>
      </c>
      <c r="GA333" t="s">
        <v>3</v>
      </c>
      <c r="GG333">
        <v>2</v>
      </c>
      <c r="GH333">
        <v>1</v>
      </c>
      <c r="GI333">
        <v>-2</v>
      </c>
      <c r="GJ333">
        <v>0</v>
      </c>
      <c r="GK333">
        <f>ROUND(R333*(R12)/100,2)</f>
        <v>0</v>
      </c>
      <c r="GL333">
        <f t="shared" si="331"/>
        <v>0</v>
      </c>
      <c r="GM333">
        <f t="shared" si="332"/>
        <v>942.12</v>
      </c>
      <c r="GN333">
        <f t="shared" si="333"/>
        <v>0</v>
      </c>
      <c r="GO333">
        <f t="shared" si="334"/>
        <v>942.12</v>
      </c>
      <c r="GP333">
        <f t="shared" si="335"/>
        <v>0</v>
      </c>
      <c r="GR333">
        <v>0</v>
      </c>
    </row>
    <row r="334" spans="1:200">
      <c r="A334">
        <v>17</v>
      </c>
      <c r="B334">
        <v>1</v>
      </c>
      <c r="C334">
        <f>ROW(SmtRes!A816)</f>
        <v>816</v>
      </c>
      <c r="D334">
        <f>ROW(EtalonRes!A753)</f>
        <v>753</v>
      </c>
      <c r="E334" t="s">
        <v>602</v>
      </c>
      <c r="F334" t="s">
        <v>603</v>
      </c>
      <c r="G334" t="s">
        <v>604</v>
      </c>
      <c r="H334" t="s">
        <v>605</v>
      </c>
      <c r="I334">
        <v>10</v>
      </c>
      <c r="J334">
        <v>0</v>
      </c>
      <c r="O334">
        <f t="shared" si="301"/>
        <v>761.5</v>
      </c>
      <c r="P334">
        <f t="shared" si="302"/>
        <v>146.80000000000001</v>
      </c>
      <c r="Q334">
        <f t="shared" si="303"/>
        <v>557</v>
      </c>
      <c r="R334">
        <f t="shared" si="304"/>
        <v>33.799999999999997</v>
      </c>
      <c r="S334">
        <f t="shared" si="305"/>
        <v>57.7</v>
      </c>
      <c r="T334">
        <f t="shared" si="306"/>
        <v>0</v>
      </c>
      <c r="U334">
        <f t="shared" si="307"/>
        <v>6</v>
      </c>
      <c r="V334">
        <f t="shared" si="308"/>
        <v>2.5</v>
      </c>
      <c r="W334">
        <f t="shared" si="309"/>
        <v>0</v>
      </c>
      <c r="X334">
        <f t="shared" si="310"/>
        <v>62.22</v>
      </c>
      <c r="Y334">
        <f t="shared" si="311"/>
        <v>43.92</v>
      </c>
      <c r="AA334">
        <v>22723180</v>
      </c>
      <c r="AB334">
        <f t="shared" si="312"/>
        <v>76.150000000000006</v>
      </c>
      <c r="AC334">
        <f t="shared" si="313"/>
        <v>14.68</v>
      </c>
      <c r="AD334">
        <f t="shared" si="314"/>
        <v>55.7</v>
      </c>
      <c r="AE334">
        <f t="shared" si="315"/>
        <v>3.38</v>
      </c>
      <c r="AF334">
        <f t="shared" si="316"/>
        <v>5.77</v>
      </c>
      <c r="AG334">
        <f t="shared" si="317"/>
        <v>0</v>
      </c>
      <c r="AH334">
        <f t="shared" si="318"/>
        <v>0.6</v>
      </c>
      <c r="AI334">
        <f t="shared" si="319"/>
        <v>0.25</v>
      </c>
      <c r="AJ334">
        <f t="shared" si="320"/>
        <v>0</v>
      </c>
      <c r="AK334">
        <v>76.150000000000006</v>
      </c>
      <c r="AL334">
        <v>14.68</v>
      </c>
      <c r="AM334">
        <v>55.7</v>
      </c>
      <c r="AN334">
        <v>3.38</v>
      </c>
      <c r="AO334">
        <v>5.77</v>
      </c>
      <c r="AP334">
        <v>0</v>
      </c>
      <c r="AQ334">
        <v>0.6</v>
      </c>
      <c r="AR334">
        <v>0.25</v>
      </c>
      <c r="AS334">
        <v>0</v>
      </c>
      <c r="AT334">
        <v>68</v>
      </c>
      <c r="AU334">
        <v>48</v>
      </c>
      <c r="AV334">
        <v>1</v>
      </c>
      <c r="AW334">
        <v>1</v>
      </c>
      <c r="AZ334">
        <v>1</v>
      </c>
      <c r="BA334">
        <v>1</v>
      </c>
      <c r="BB334">
        <v>1</v>
      </c>
      <c r="BC334">
        <v>1</v>
      </c>
      <c r="BD334" t="s">
        <v>3</v>
      </c>
      <c r="BE334" t="s">
        <v>3</v>
      </c>
      <c r="BF334" t="s">
        <v>3</v>
      </c>
      <c r="BG334" t="s">
        <v>3</v>
      </c>
      <c r="BH334">
        <v>0</v>
      </c>
      <c r="BI334">
        <v>2</v>
      </c>
      <c r="BJ334" t="s">
        <v>606</v>
      </c>
      <c r="BM334">
        <v>112001</v>
      </c>
      <c r="BN334">
        <v>0</v>
      </c>
      <c r="BO334" t="s">
        <v>3</v>
      </c>
      <c r="BP334">
        <v>0</v>
      </c>
      <c r="BQ334">
        <v>3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80</v>
      </c>
      <c r="CA334">
        <v>60</v>
      </c>
      <c r="CF334">
        <v>0</v>
      </c>
      <c r="CG334">
        <v>0</v>
      </c>
      <c r="CM334">
        <v>0</v>
      </c>
      <c r="CN334" t="s">
        <v>3</v>
      </c>
      <c r="CO334">
        <v>0</v>
      </c>
      <c r="CP334">
        <f t="shared" si="321"/>
        <v>761.5</v>
      </c>
      <c r="CQ334">
        <f t="shared" si="322"/>
        <v>14.68</v>
      </c>
      <c r="CR334">
        <f t="shared" si="323"/>
        <v>55.7</v>
      </c>
      <c r="CS334">
        <f t="shared" si="324"/>
        <v>3.38</v>
      </c>
      <c r="CT334">
        <f t="shared" si="325"/>
        <v>5.77</v>
      </c>
      <c r="CU334">
        <f t="shared" si="326"/>
        <v>0</v>
      </c>
      <c r="CV334">
        <f t="shared" si="327"/>
        <v>0.6</v>
      </c>
      <c r="CW334">
        <f t="shared" si="328"/>
        <v>0.25</v>
      </c>
      <c r="CX334">
        <f t="shared" si="329"/>
        <v>0</v>
      </c>
      <c r="CY334">
        <f t="shared" si="336"/>
        <v>62.22</v>
      </c>
      <c r="CZ334">
        <f t="shared" si="337"/>
        <v>43.92</v>
      </c>
      <c r="DC334" t="s">
        <v>3</v>
      </c>
      <c r="DD334" t="s">
        <v>3</v>
      </c>
      <c r="DE334" t="s">
        <v>3</v>
      </c>
      <c r="DF334" t="s">
        <v>3</v>
      </c>
      <c r="DG334" t="s">
        <v>3</v>
      </c>
      <c r="DH334" t="s">
        <v>3</v>
      </c>
      <c r="DI334" t="s">
        <v>3</v>
      </c>
      <c r="DJ334" t="s">
        <v>3</v>
      </c>
      <c r="DK334" t="s">
        <v>3</v>
      </c>
      <c r="DL334" t="s">
        <v>3</v>
      </c>
      <c r="DM334" t="s">
        <v>3</v>
      </c>
      <c r="DN334">
        <v>0</v>
      </c>
      <c r="DO334">
        <v>0</v>
      </c>
      <c r="DP334">
        <v>1</v>
      </c>
      <c r="DQ334">
        <v>1</v>
      </c>
      <c r="DU334">
        <v>1013</v>
      </c>
      <c r="DV334" t="s">
        <v>605</v>
      </c>
      <c r="DW334" t="s">
        <v>605</v>
      </c>
      <c r="DX334">
        <v>1</v>
      </c>
      <c r="EE334">
        <v>20678545</v>
      </c>
      <c r="EF334">
        <v>3</v>
      </c>
      <c r="EG334" t="s">
        <v>111</v>
      </c>
      <c r="EH334">
        <v>0</v>
      </c>
      <c r="EI334" t="s">
        <v>3</v>
      </c>
      <c r="EJ334">
        <v>2</v>
      </c>
      <c r="EK334">
        <v>112001</v>
      </c>
      <c r="EL334" t="s">
        <v>112</v>
      </c>
      <c r="EM334" t="s">
        <v>113</v>
      </c>
      <c r="EO334" t="s">
        <v>3</v>
      </c>
      <c r="EQ334">
        <v>0</v>
      </c>
      <c r="ER334">
        <v>76.150000000000006</v>
      </c>
      <c r="ES334">
        <v>14.68</v>
      </c>
      <c r="ET334">
        <v>55.7</v>
      </c>
      <c r="EU334">
        <v>3.38</v>
      </c>
      <c r="EV334">
        <v>5.77</v>
      </c>
      <c r="EW334">
        <v>0.6</v>
      </c>
      <c r="EX334">
        <v>0.25</v>
      </c>
      <c r="EY334">
        <v>0</v>
      </c>
      <c r="EZ334">
        <v>0</v>
      </c>
      <c r="FQ334">
        <v>0</v>
      </c>
      <c r="FR334">
        <f t="shared" si="330"/>
        <v>0</v>
      </c>
      <c r="FS334">
        <v>0</v>
      </c>
      <c r="FV334" t="s">
        <v>23</v>
      </c>
      <c r="FW334" t="s">
        <v>24</v>
      </c>
      <c r="FX334">
        <v>80</v>
      </c>
      <c r="FY334">
        <v>60</v>
      </c>
      <c r="GA334" t="s">
        <v>3</v>
      </c>
      <c r="GG334">
        <v>2</v>
      </c>
      <c r="GH334">
        <v>1</v>
      </c>
      <c r="GI334">
        <v>-2</v>
      </c>
      <c r="GJ334">
        <v>0</v>
      </c>
      <c r="GK334">
        <f>ROUND(R334*(R12)/100,2)</f>
        <v>0</v>
      </c>
      <c r="GL334">
        <f t="shared" si="331"/>
        <v>0</v>
      </c>
      <c r="GM334">
        <f t="shared" si="332"/>
        <v>867.64</v>
      </c>
      <c r="GN334">
        <f t="shared" si="333"/>
        <v>0</v>
      </c>
      <c r="GO334">
        <f t="shared" si="334"/>
        <v>867.64</v>
      </c>
      <c r="GP334">
        <f t="shared" si="335"/>
        <v>0</v>
      </c>
      <c r="GR334">
        <v>0</v>
      </c>
    </row>
    <row r="335" spans="1:200">
      <c r="A335">
        <v>17</v>
      </c>
      <c r="B335">
        <v>1</v>
      </c>
      <c r="C335">
        <f>ROW(SmtRes!A828)</f>
        <v>828</v>
      </c>
      <c r="D335">
        <f>ROW(EtalonRes!A765)</f>
        <v>765</v>
      </c>
      <c r="E335" t="s">
        <v>607</v>
      </c>
      <c r="F335" t="s">
        <v>608</v>
      </c>
      <c r="G335" t="s">
        <v>609</v>
      </c>
      <c r="H335" t="s">
        <v>605</v>
      </c>
      <c r="I335">
        <v>10</v>
      </c>
      <c r="J335">
        <v>0</v>
      </c>
      <c r="O335">
        <f t="shared" si="301"/>
        <v>689.7</v>
      </c>
      <c r="P335">
        <f t="shared" si="302"/>
        <v>80.599999999999994</v>
      </c>
      <c r="Q335">
        <f t="shared" si="303"/>
        <v>556.20000000000005</v>
      </c>
      <c r="R335">
        <f t="shared" si="304"/>
        <v>33.799999999999997</v>
      </c>
      <c r="S335">
        <f t="shared" si="305"/>
        <v>52.9</v>
      </c>
      <c r="T335">
        <f t="shared" si="306"/>
        <v>0</v>
      </c>
      <c r="U335">
        <f t="shared" si="307"/>
        <v>5.5</v>
      </c>
      <c r="V335">
        <f t="shared" si="308"/>
        <v>2.5</v>
      </c>
      <c r="W335">
        <f t="shared" si="309"/>
        <v>0</v>
      </c>
      <c r="X335">
        <f t="shared" si="310"/>
        <v>58.96</v>
      </c>
      <c r="Y335">
        <f t="shared" si="311"/>
        <v>41.62</v>
      </c>
      <c r="AA335">
        <v>22723180</v>
      </c>
      <c r="AB335">
        <f t="shared" si="312"/>
        <v>68.97</v>
      </c>
      <c r="AC335">
        <f t="shared" si="313"/>
        <v>8.06</v>
      </c>
      <c r="AD335">
        <f t="shared" si="314"/>
        <v>55.62</v>
      </c>
      <c r="AE335">
        <f t="shared" si="315"/>
        <v>3.38</v>
      </c>
      <c r="AF335">
        <f t="shared" si="316"/>
        <v>5.29</v>
      </c>
      <c r="AG335">
        <f t="shared" si="317"/>
        <v>0</v>
      </c>
      <c r="AH335">
        <f t="shared" si="318"/>
        <v>0.55000000000000004</v>
      </c>
      <c r="AI335">
        <f t="shared" si="319"/>
        <v>0.25</v>
      </c>
      <c r="AJ335">
        <f t="shared" si="320"/>
        <v>0</v>
      </c>
      <c r="AK335">
        <v>68.97</v>
      </c>
      <c r="AL335">
        <v>8.06</v>
      </c>
      <c r="AM335">
        <v>55.62</v>
      </c>
      <c r="AN335">
        <v>3.38</v>
      </c>
      <c r="AO335">
        <v>5.29</v>
      </c>
      <c r="AP335">
        <v>0</v>
      </c>
      <c r="AQ335">
        <v>0.55000000000000004</v>
      </c>
      <c r="AR335">
        <v>0.25</v>
      </c>
      <c r="AS335">
        <v>0</v>
      </c>
      <c r="AT335">
        <v>68</v>
      </c>
      <c r="AU335">
        <v>48</v>
      </c>
      <c r="AV335">
        <v>1</v>
      </c>
      <c r="AW335">
        <v>1</v>
      </c>
      <c r="AZ335">
        <v>1</v>
      </c>
      <c r="BA335">
        <v>1</v>
      </c>
      <c r="BB335">
        <v>1</v>
      </c>
      <c r="BC335">
        <v>1</v>
      </c>
      <c r="BD335" t="s">
        <v>3</v>
      </c>
      <c r="BE335" t="s">
        <v>3</v>
      </c>
      <c r="BF335" t="s">
        <v>3</v>
      </c>
      <c r="BG335" t="s">
        <v>3</v>
      </c>
      <c r="BH335">
        <v>0</v>
      </c>
      <c r="BI335">
        <v>2</v>
      </c>
      <c r="BJ335" t="s">
        <v>610</v>
      </c>
      <c r="BM335">
        <v>112001</v>
      </c>
      <c r="BN335">
        <v>0</v>
      </c>
      <c r="BO335" t="s">
        <v>3</v>
      </c>
      <c r="BP335">
        <v>0</v>
      </c>
      <c r="BQ335">
        <v>3</v>
      </c>
      <c r="BS335">
        <v>1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3</v>
      </c>
      <c r="BZ335">
        <v>80</v>
      </c>
      <c r="CA335">
        <v>60</v>
      </c>
      <c r="CF335">
        <v>0</v>
      </c>
      <c r="CG335">
        <v>0</v>
      </c>
      <c r="CM335">
        <v>0</v>
      </c>
      <c r="CN335" t="s">
        <v>3</v>
      </c>
      <c r="CO335">
        <v>0</v>
      </c>
      <c r="CP335">
        <f t="shared" si="321"/>
        <v>689.7</v>
      </c>
      <c r="CQ335">
        <f t="shared" si="322"/>
        <v>8.06</v>
      </c>
      <c r="CR335">
        <f t="shared" si="323"/>
        <v>55.62</v>
      </c>
      <c r="CS335">
        <f t="shared" si="324"/>
        <v>3.38</v>
      </c>
      <c r="CT335">
        <f t="shared" si="325"/>
        <v>5.29</v>
      </c>
      <c r="CU335">
        <f t="shared" si="326"/>
        <v>0</v>
      </c>
      <c r="CV335">
        <f t="shared" si="327"/>
        <v>0.55000000000000004</v>
      </c>
      <c r="CW335">
        <f t="shared" si="328"/>
        <v>0.25</v>
      </c>
      <c r="CX335">
        <f t="shared" si="329"/>
        <v>0</v>
      </c>
      <c r="CY335">
        <f t="shared" si="336"/>
        <v>58.955999999999996</v>
      </c>
      <c r="CZ335">
        <f t="shared" si="337"/>
        <v>41.615999999999993</v>
      </c>
      <c r="DC335" t="s">
        <v>3</v>
      </c>
      <c r="DD335" t="s">
        <v>3</v>
      </c>
      <c r="DE335" t="s">
        <v>3</v>
      </c>
      <c r="DF335" t="s">
        <v>3</v>
      </c>
      <c r="DG335" t="s">
        <v>3</v>
      </c>
      <c r="DH335" t="s">
        <v>3</v>
      </c>
      <c r="DI335" t="s">
        <v>3</v>
      </c>
      <c r="DJ335" t="s">
        <v>3</v>
      </c>
      <c r="DK335" t="s">
        <v>3</v>
      </c>
      <c r="DL335" t="s">
        <v>3</v>
      </c>
      <c r="DM335" t="s">
        <v>3</v>
      </c>
      <c r="DN335">
        <v>0</v>
      </c>
      <c r="DO335">
        <v>0</v>
      </c>
      <c r="DP335">
        <v>1</v>
      </c>
      <c r="DQ335">
        <v>1</v>
      </c>
      <c r="DU335">
        <v>1013</v>
      </c>
      <c r="DV335" t="s">
        <v>605</v>
      </c>
      <c r="DW335" t="s">
        <v>605</v>
      </c>
      <c r="DX335">
        <v>1</v>
      </c>
      <c r="EE335">
        <v>20678545</v>
      </c>
      <c r="EF335">
        <v>3</v>
      </c>
      <c r="EG335" t="s">
        <v>111</v>
      </c>
      <c r="EH335">
        <v>0</v>
      </c>
      <c r="EI335" t="s">
        <v>3</v>
      </c>
      <c r="EJ335">
        <v>2</v>
      </c>
      <c r="EK335">
        <v>112001</v>
      </c>
      <c r="EL335" t="s">
        <v>112</v>
      </c>
      <c r="EM335" t="s">
        <v>113</v>
      </c>
      <c r="EO335" t="s">
        <v>3</v>
      </c>
      <c r="EQ335">
        <v>0</v>
      </c>
      <c r="ER335">
        <v>68.97</v>
      </c>
      <c r="ES335">
        <v>8.06</v>
      </c>
      <c r="ET335">
        <v>55.62</v>
      </c>
      <c r="EU335">
        <v>3.38</v>
      </c>
      <c r="EV335">
        <v>5.29</v>
      </c>
      <c r="EW335">
        <v>0.55000000000000004</v>
      </c>
      <c r="EX335">
        <v>0.25</v>
      </c>
      <c r="EY335">
        <v>0</v>
      </c>
      <c r="EZ335">
        <v>0</v>
      </c>
      <c r="FQ335">
        <v>0</v>
      </c>
      <c r="FR335">
        <f t="shared" si="330"/>
        <v>0</v>
      </c>
      <c r="FS335">
        <v>0</v>
      </c>
      <c r="FV335" t="s">
        <v>23</v>
      </c>
      <c r="FW335" t="s">
        <v>24</v>
      </c>
      <c r="FX335">
        <v>80</v>
      </c>
      <c r="FY335">
        <v>60</v>
      </c>
      <c r="GA335" t="s">
        <v>3</v>
      </c>
      <c r="GG335">
        <v>2</v>
      </c>
      <c r="GH335">
        <v>1</v>
      </c>
      <c r="GI335">
        <v>-2</v>
      </c>
      <c r="GJ335">
        <v>0</v>
      </c>
      <c r="GK335">
        <f>ROUND(R335*(R12)/100,2)</f>
        <v>0</v>
      </c>
      <c r="GL335">
        <f t="shared" si="331"/>
        <v>0</v>
      </c>
      <c r="GM335">
        <f t="shared" si="332"/>
        <v>790.28000000000009</v>
      </c>
      <c r="GN335">
        <f t="shared" si="333"/>
        <v>0</v>
      </c>
      <c r="GO335">
        <f t="shared" si="334"/>
        <v>790.28</v>
      </c>
      <c r="GP335">
        <f t="shared" si="335"/>
        <v>0</v>
      </c>
      <c r="GR335">
        <v>0</v>
      </c>
    </row>
    <row r="336" spans="1:200">
      <c r="A336">
        <v>17</v>
      </c>
      <c r="B336">
        <v>1</v>
      </c>
      <c r="C336">
        <f>ROW(SmtRes!A834)</f>
        <v>834</v>
      </c>
      <c r="D336">
        <f>ROW(EtalonRes!A771)</f>
        <v>771</v>
      </c>
      <c r="E336" t="s">
        <v>611</v>
      </c>
      <c r="F336" t="s">
        <v>612</v>
      </c>
      <c r="G336" t="s">
        <v>613</v>
      </c>
      <c r="H336" t="s">
        <v>592</v>
      </c>
      <c r="I336">
        <v>0.36</v>
      </c>
      <c r="J336">
        <v>0</v>
      </c>
      <c r="O336">
        <f t="shared" si="301"/>
        <v>714.26</v>
      </c>
      <c r="P336">
        <f t="shared" si="302"/>
        <v>1.57</v>
      </c>
      <c r="Q336">
        <f t="shared" si="303"/>
        <v>634.41999999999996</v>
      </c>
      <c r="R336">
        <f t="shared" si="304"/>
        <v>40.67</v>
      </c>
      <c r="S336">
        <f t="shared" si="305"/>
        <v>78.27</v>
      </c>
      <c r="T336">
        <f t="shared" si="306"/>
        <v>0</v>
      </c>
      <c r="U336">
        <f t="shared" si="307"/>
        <v>8.136000000000001</v>
      </c>
      <c r="V336">
        <f t="shared" si="308"/>
        <v>3.1427999999999998</v>
      </c>
      <c r="W336">
        <f t="shared" si="309"/>
        <v>0</v>
      </c>
      <c r="X336">
        <f t="shared" si="310"/>
        <v>80.88</v>
      </c>
      <c r="Y336">
        <f t="shared" si="311"/>
        <v>57.09</v>
      </c>
      <c r="AA336">
        <v>22723180</v>
      </c>
      <c r="AB336">
        <f t="shared" si="312"/>
        <v>1984.05</v>
      </c>
      <c r="AC336">
        <f t="shared" si="313"/>
        <v>4.3499999999999996</v>
      </c>
      <c r="AD336">
        <f t="shared" si="314"/>
        <v>1762.29</v>
      </c>
      <c r="AE336">
        <f t="shared" si="315"/>
        <v>112.97</v>
      </c>
      <c r="AF336">
        <f t="shared" si="316"/>
        <v>217.41</v>
      </c>
      <c r="AG336">
        <f t="shared" si="317"/>
        <v>0</v>
      </c>
      <c r="AH336">
        <f t="shared" si="318"/>
        <v>22.6</v>
      </c>
      <c r="AI336">
        <f t="shared" si="319"/>
        <v>8.73</v>
      </c>
      <c r="AJ336">
        <f t="shared" si="320"/>
        <v>0</v>
      </c>
      <c r="AK336">
        <v>1984.05</v>
      </c>
      <c r="AL336">
        <v>4.3499999999999996</v>
      </c>
      <c r="AM336">
        <v>1762.29</v>
      </c>
      <c r="AN336">
        <v>112.97</v>
      </c>
      <c r="AO336">
        <v>217.41</v>
      </c>
      <c r="AP336">
        <v>0</v>
      </c>
      <c r="AQ336">
        <v>22.6</v>
      </c>
      <c r="AR336">
        <v>8.73</v>
      </c>
      <c r="AS336">
        <v>0</v>
      </c>
      <c r="AT336">
        <v>68</v>
      </c>
      <c r="AU336">
        <v>48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1</v>
      </c>
      <c r="BD336" t="s">
        <v>3</v>
      </c>
      <c r="BE336" t="s">
        <v>3</v>
      </c>
      <c r="BF336" t="s">
        <v>3</v>
      </c>
      <c r="BG336" t="s">
        <v>3</v>
      </c>
      <c r="BH336">
        <v>0</v>
      </c>
      <c r="BI336">
        <v>2</v>
      </c>
      <c r="BJ336" t="s">
        <v>614</v>
      </c>
      <c r="BM336">
        <v>112001</v>
      </c>
      <c r="BN336">
        <v>0</v>
      </c>
      <c r="BO336" t="s">
        <v>3</v>
      </c>
      <c r="BP336">
        <v>0</v>
      </c>
      <c r="BQ336">
        <v>3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80</v>
      </c>
      <c r="CA336">
        <v>60</v>
      </c>
      <c r="CF336">
        <v>0</v>
      </c>
      <c r="CG336">
        <v>0</v>
      </c>
      <c r="CM336">
        <v>0</v>
      </c>
      <c r="CN336" t="s">
        <v>3</v>
      </c>
      <c r="CO336">
        <v>0</v>
      </c>
      <c r="CP336">
        <f t="shared" si="321"/>
        <v>714.26</v>
      </c>
      <c r="CQ336">
        <f t="shared" si="322"/>
        <v>4.3499999999999996</v>
      </c>
      <c r="CR336">
        <f t="shared" si="323"/>
        <v>1762.29</v>
      </c>
      <c r="CS336">
        <f t="shared" si="324"/>
        <v>112.97</v>
      </c>
      <c r="CT336">
        <f t="shared" si="325"/>
        <v>217.41</v>
      </c>
      <c r="CU336">
        <f t="shared" si="326"/>
        <v>0</v>
      </c>
      <c r="CV336">
        <f t="shared" si="327"/>
        <v>22.6</v>
      </c>
      <c r="CW336">
        <f t="shared" si="328"/>
        <v>8.73</v>
      </c>
      <c r="CX336">
        <f t="shared" si="329"/>
        <v>0</v>
      </c>
      <c r="CY336">
        <f t="shared" si="336"/>
        <v>80.879199999999997</v>
      </c>
      <c r="CZ336">
        <f t="shared" si="337"/>
        <v>57.091200000000001</v>
      </c>
      <c r="DC336" t="s">
        <v>3</v>
      </c>
      <c r="DD336" t="s">
        <v>3</v>
      </c>
      <c r="DE336" t="s">
        <v>3</v>
      </c>
      <c r="DF336" t="s">
        <v>3</v>
      </c>
      <c r="DG336" t="s">
        <v>3</v>
      </c>
      <c r="DH336" t="s">
        <v>3</v>
      </c>
      <c r="DI336" t="s">
        <v>3</v>
      </c>
      <c r="DJ336" t="s">
        <v>3</v>
      </c>
      <c r="DK336" t="s">
        <v>3</v>
      </c>
      <c r="DL336" t="s">
        <v>3</v>
      </c>
      <c r="DM336" t="s">
        <v>3</v>
      </c>
      <c r="DN336">
        <v>0</v>
      </c>
      <c r="DO336">
        <v>0</v>
      </c>
      <c r="DP336">
        <v>1</v>
      </c>
      <c r="DQ336">
        <v>1</v>
      </c>
      <c r="DU336">
        <v>1003</v>
      </c>
      <c r="DV336" t="s">
        <v>592</v>
      </c>
      <c r="DW336" t="s">
        <v>592</v>
      </c>
      <c r="DX336">
        <v>100</v>
      </c>
      <c r="EE336">
        <v>20678545</v>
      </c>
      <c r="EF336">
        <v>3</v>
      </c>
      <c r="EG336" t="s">
        <v>111</v>
      </c>
      <c r="EH336">
        <v>0</v>
      </c>
      <c r="EI336" t="s">
        <v>3</v>
      </c>
      <c r="EJ336">
        <v>2</v>
      </c>
      <c r="EK336">
        <v>112001</v>
      </c>
      <c r="EL336" t="s">
        <v>112</v>
      </c>
      <c r="EM336" t="s">
        <v>113</v>
      </c>
      <c r="EO336" t="s">
        <v>3</v>
      </c>
      <c r="EQ336">
        <v>0</v>
      </c>
      <c r="ER336">
        <v>1984.05</v>
      </c>
      <c r="ES336">
        <v>4.3499999999999996</v>
      </c>
      <c r="ET336">
        <v>1762.29</v>
      </c>
      <c r="EU336">
        <v>112.97</v>
      </c>
      <c r="EV336">
        <v>217.41</v>
      </c>
      <c r="EW336">
        <v>22.6</v>
      </c>
      <c r="EX336">
        <v>8.73</v>
      </c>
      <c r="EY336">
        <v>0</v>
      </c>
      <c r="EZ336">
        <v>0</v>
      </c>
      <c r="FQ336">
        <v>0</v>
      </c>
      <c r="FR336">
        <f t="shared" si="330"/>
        <v>0</v>
      </c>
      <c r="FS336">
        <v>0</v>
      </c>
      <c r="FV336" t="s">
        <v>23</v>
      </c>
      <c r="FW336" t="s">
        <v>24</v>
      </c>
      <c r="FX336">
        <v>80</v>
      </c>
      <c r="FY336">
        <v>60</v>
      </c>
      <c r="GA336" t="s">
        <v>3</v>
      </c>
      <c r="GG336">
        <v>2</v>
      </c>
      <c r="GH336">
        <v>1</v>
      </c>
      <c r="GI336">
        <v>-2</v>
      </c>
      <c r="GJ336">
        <v>0</v>
      </c>
      <c r="GK336">
        <f>ROUND(R336*(R12)/100,2)</f>
        <v>0</v>
      </c>
      <c r="GL336">
        <f t="shared" si="331"/>
        <v>0</v>
      </c>
      <c r="GM336">
        <f t="shared" si="332"/>
        <v>852.23</v>
      </c>
      <c r="GN336">
        <f t="shared" si="333"/>
        <v>0</v>
      </c>
      <c r="GO336">
        <f t="shared" si="334"/>
        <v>852.23</v>
      </c>
      <c r="GP336">
        <f t="shared" si="335"/>
        <v>0</v>
      </c>
      <c r="GR336">
        <v>0</v>
      </c>
    </row>
    <row r="337" spans="1:200">
      <c r="A337">
        <v>17</v>
      </c>
      <c r="B337">
        <v>1</v>
      </c>
      <c r="C337">
        <f>ROW(SmtRes!A847)</f>
        <v>847</v>
      </c>
      <c r="D337">
        <f>ROW(EtalonRes!A784)</f>
        <v>784</v>
      </c>
      <c r="E337" t="s">
        <v>615</v>
      </c>
      <c r="F337" t="s">
        <v>616</v>
      </c>
      <c r="G337" t="s">
        <v>617</v>
      </c>
      <c r="H337" t="s">
        <v>618</v>
      </c>
      <c r="I337">
        <v>3</v>
      </c>
      <c r="J337">
        <v>0</v>
      </c>
      <c r="O337">
        <f t="shared" si="301"/>
        <v>8109.03</v>
      </c>
      <c r="P337">
        <f t="shared" si="302"/>
        <v>7676.82</v>
      </c>
      <c r="Q337">
        <f t="shared" si="303"/>
        <v>37.29</v>
      </c>
      <c r="R337">
        <f t="shared" si="304"/>
        <v>2.04</v>
      </c>
      <c r="S337">
        <f t="shared" si="305"/>
        <v>394.92</v>
      </c>
      <c r="T337">
        <f t="shared" si="306"/>
        <v>0</v>
      </c>
      <c r="U337">
        <f t="shared" si="307"/>
        <v>42.51</v>
      </c>
      <c r="V337">
        <f t="shared" si="308"/>
        <v>0.15000000000000002</v>
      </c>
      <c r="W337">
        <f t="shared" si="309"/>
        <v>0</v>
      </c>
      <c r="X337">
        <f t="shared" si="310"/>
        <v>432.69</v>
      </c>
      <c r="Y337">
        <f t="shared" si="311"/>
        <v>261.99</v>
      </c>
      <c r="AA337">
        <v>22723180</v>
      </c>
      <c r="AB337">
        <f t="shared" si="312"/>
        <v>2703.01</v>
      </c>
      <c r="AC337">
        <f t="shared" si="313"/>
        <v>2558.94</v>
      </c>
      <c r="AD337">
        <f t="shared" si="314"/>
        <v>12.43</v>
      </c>
      <c r="AE337">
        <f t="shared" si="315"/>
        <v>0.68</v>
      </c>
      <c r="AF337">
        <f t="shared" si="316"/>
        <v>131.63999999999999</v>
      </c>
      <c r="AG337">
        <f t="shared" si="317"/>
        <v>0</v>
      </c>
      <c r="AH337">
        <f t="shared" si="318"/>
        <v>14.17</v>
      </c>
      <c r="AI337">
        <f t="shared" si="319"/>
        <v>0.05</v>
      </c>
      <c r="AJ337">
        <f t="shared" si="320"/>
        <v>0</v>
      </c>
      <c r="AK337">
        <v>2703.01</v>
      </c>
      <c r="AL337">
        <v>2558.94</v>
      </c>
      <c r="AM337">
        <v>12.43</v>
      </c>
      <c r="AN337">
        <v>0.68</v>
      </c>
      <c r="AO337">
        <v>131.63999999999999</v>
      </c>
      <c r="AP337">
        <v>0</v>
      </c>
      <c r="AQ337">
        <v>14.17</v>
      </c>
      <c r="AR337">
        <v>0.05</v>
      </c>
      <c r="AS337">
        <v>0</v>
      </c>
      <c r="AT337">
        <v>109</v>
      </c>
      <c r="AU337">
        <v>66</v>
      </c>
      <c r="AV337">
        <v>1</v>
      </c>
      <c r="AW337">
        <v>1</v>
      </c>
      <c r="AZ337">
        <v>1</v>
      </c>
      <c r="BA337">
        <v>1</v>
      </c>
      <c r="BB337">
        <v>1</v>
      </c>
      <c r="BC337">
        <v>1</v>
      </c>
      <c r="BD337" t="s">
        <v>3</v>
      </c>
      <c r="BE337" t="s">
        <v>3</v>
      </c>
      <c r="BF337" t="s">
        <v>3</v>
      </c>
      <c r="BG337" t="s">
        <v>3</v>
      </c>
      <c r="BH337">
        <v>0</v>
      </c>
      <c r="BI337">
        <v>1</v>
      </c>
      <c r="BJ337" t="s">
        <v>619</v>
      </c>
      <c r="BM337">
        <v>18001</v>
      </c>
      <c r="BN337">
        <v>0</v>
      </c>
      <c r="BO337" t="s">
        <v>3</v>
      </c>
      <c r="BP337">
        <v>0</v>
      </c>
      <c r="BQ337">
        <v>2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3</v>
      </c>
      <c r="BZ337">
        <v>128</v>
      </c>
      <c r="CA337">
        <v>83</v>
      </c>
      <c r="CF337">
        <v>0</v>
      </c>
      <c r="CG337">
        <v>0</v>
      </c>
      <c r="CM337">
        <v>0</v>
      </c>
      <c r="CN337" t="s">
        <v>3</v>
      </c>
      <c r="CO337">
        <v>0</v>
      </c>
      <c r="CP337">
        <f t="shared" si="321"/>
        <v>8109.03</v>
      </c>
      <c r="CQ337">
        <f t="shared" si="322"/>
        <v>2558.94</v>
      </c>
      <c r="CR337">
        <f t="shared" si="323"/>
        <v>12.43</v>
      </c>
      <c r="CS337">
        <f t="shared" si="324"/>
        <v>0.68</v>
      </c>
      <c r="CT337">
        <f t="shared" si="325"/>
        <v>131.63999999999999</v>
      </c>
      <c r="CU337">
        <f t="shared" si="326"/>
        <v>0</v>
      </c>
      <c r="CV337">
        <f t="shared" si="327"/>
        <v>14.17</v>
      </c>
      <c r="CW337">
        <f t="shared" si="328"/>
        <v>0.05</v>
      </c>
      <c r="CX337">
        <f t="shared" si="329"/>
        <v>0</v>
      </c>
      <c r="CY337">
        <f t="shared" si="336"/>
        <v>432.68640000000005</v>
      </c>
      <c r="CZ337">
        <f t="shared" si="337"/>
        <v>261.99360000000001</v>
      </c>
      <c r="DC337" t="s">
        <v>3</v>
      </c>
      <c r="DD337" t="s">
        <v>3</v>
      </c>
      <c r="DE337" t="s">
        <v>3</v>
      </c>
      <c r="DF337" t="s">
        <v>3</v>
      </c>
      <c r="DG337" t="s">
        <v>3</v>
      </c>
      <c r="DH337" t="s">
        <v>3</v>
      </c>
      <c r="DI337" t="s">
        <v>3</v>
      </c>
      <c r="DJ337" t="s">
        <v>3</v>
      </c>
      <c r="DK337" t="s">
        <v>3</v>
      </c>
      <c r="DL337" t="s">
        <v>3</v>
      </c>
      <c r="DM337" t="s">
        <v>3</v>
      </c>
      <c r="DN337">
        <v>0</v>
      </c>
      <c r="DO337">
        <v>0</v>
      </c>
      <c r="DP337">
        <v>1</v>
      </c>
      <c r="DQ337">
        <v>1</v>
      </c>
      <c r="DU337">
        <v>1013</v>
      </c>
      <c r="DV337" t="s">
        <v>618</v>
      </c>
      <c r="DW337" t="s">
        <v>618</v>
      </c>
      <c r="DX337">
        <v>1</v>
      </c>
      <c r="EE337">
        <v>20678685</v>
      </c>
      <c r="EF337">
        <v>2</v>
      </c>
      <c r="EG337" t="s">
        <v>20</v>
      </c>
      <c r="EH337">
        <v>0</v>
      </c>
      <c r="EI337" t="s">
        <v>3</v>
      </c>
      <c r="EJ337">
        <v>1</v>
      </c>
      <c r="EK337">
        <v>18001</v>
      </c>
      <c r="EL337" t="s">
        <v>91</v>
      </c>
      <c r="EM337" t="s">
        <v>92</v>
      </c>
      <c r="EO337" t="s">
        <v>3</v>
      </c>
      <c r="EQ337">
        <v>0</v>
      </c>
      <c r="ER337">
        <v>2703.01</v>
      </c>
      <c r="ES337">
        <v>2558.94</v>
      </c>
      <c r="ET337">
        <v>12.43</v>
      </c>
      <c r="EU337">
        <v>0.68</v>
      </c>
      <c r="EV337">
        <v>131.63999999999999</v>
      </c>
      <c r="EW337">
        <v>14.17</v>
      </c>
      <c r="EX337">
        <v>0.05</v>
      </c>
      <c r="EY337">
        <v>0</v>
      </c>
      <c r="EZ337">
        <v>0</v>
      </c>
      <c r="FQ337">
        <v>0</v>
      </c>
      <c r="FR337">
        <f t="shared" si="330"/>
        <v>0</v>
      </c>
      <c r="FS337">
        <v>0</v>
      </c>
      <c r="FV337" t="s">
        <v>23</v>
      </c>
      <c r="FW337" t="s">
        <v>24</v>
      </c>
      <c r="FX337">
        <v>128</v>
      </c>
      <c r="FY337">
        <v>83</v>
      </c>
      <c r="GA337" t="s">
        <v>3</v>
      </c>
      <c r="GG337">
        <v>2</v>
      </c>
      <c r="GH337">
        <v>1</v>
      </c>
      <c r="GI337">
        <v>-2</v>
      </c>
      <c r="GJ337">
        <v>0</v>
      </c>
      <c r="GK337">
        <f>ROUND(R337*(R12)/100,2)</f>
        <v>0</v>
      </c>
      <c r="GL337">
        <f t="shared" si="331"/>
        <v>0</v>
      </c>
      <c r="GM337">
        <f t="shared" si="332"/>
        <v>8803.7099999999991</v>
      </c>
      <c r="GN337">
        <f t="shared" si="333"/>
        <v>8803.7099999999991</v>
      </c>
      <c r="GO337">
        <f t="shared" si="334"/>
        <v>0</v>
      </c>
      <c r="GP337">
        <f t="shared" si="335"/>
        <v>0</v>
      </c>
      <c r="GR337">
        <v>0</v>
      </c>
    </row>
    <row r="338" spans="1:200">
      <c r="A338">
        <v>18</v>
      </c>
      <c r="B338">
        <v>1</v>
      </c>
      <c r="C338">
        <v>844</v>
      </c>
      <c r="E338" t="s">
        <v>620</v>
      </c>
      <c r="F338" t="s">
        <v>621</v>
      </c>
      <c r="G338" t="s">
        <v>622</v>
      </c>
      <c r="H338" t="s">
        <v>623</v>
      </c>
      <c r="I338">
        <f>I337*J338</f>
        <v>-3</v>
      </c>
      <c r="J338">
        <v>-1</v>
      </c>
      <c r="O338">
        <f t="shared" si="301"/>
        <v>-7361.4</v>
      </c>
      <c r="P338">
        <f t="shared" si="302"/>
        <v>-7361.4</v>
      </c>
      <c r="Q338">
        <f t="shared" si="303"/>
        <v>0</v>
      </c>
      <c r="R338">
        <f t="shared" si="304"/>
        <v>0</v>
      </c>
      <c r="S338">
        <f t="shared" si="305"/>
        <v>0</v>
      </c>
      <c r="T338">
        <f t="shared" si="306"/>
        <v>0</v>
      </c>
      <c r="U338">
        <f t="shared" si="307"/>
        <v>0</v>
      </c>
      <c r="V338">
        <f t="shared" si="308"/>
        <v>0</v>
      </c>
      <c r="W338">
        <f t="shared" si="309"/>
        <v>-10.59</v>
      </c>
      <c r="X338">
        <f t="shared" si="310"/>
        <v>0</v>
      </c>
      <c r="Y338">
        <f t="shared" si="311"/>
        <v>0</v>
      </c>
      <c r="AA338">
        <v>22723180</v>
      </c>
      <c r="AB338">
        <f t="shared" si="312"/>
        <v>2453.8000000000002</v>
      </c>
      <c r="AC338">
        <f t="shared" si="313"/>
        <v>2453.8000000000002</v>
      </c>
      <c r="AD338">
        <f t="shared" si="314"/>
        <v>0</v>
      </c>
      <c r="AE338">
        <f t="shared" si="315"/>
        <v>0</v>
      </c>
      <c r="AF338">
        <f t="shared" si="316"/>
        <v>0</v>
      </c>
      <c r="AG338">
        <f t="shared" si="317"/>
        <v>0</v>
      </c>
      <c r="AH338">
        <f t="shared" si="318"/>
        <v>0</v>
      </c>
      <c r="AI338">
        <f t="shared" si="319"/>
        <v>0</v>
      </c>
      <c r="AJ338">
        <f t="shared" si="320"/>
        <v>3.53</v>
      </c>
      <c r="AK338">
        <v>2453.8000000000002</v>
      </c>
      <c r="AL338">
        <v>2453.8000000000002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3.53</v>
      </c>
      <c r="AT338">
        <v>109</v>
      </c>
      <c r="AU338">
        <v>66</v>
      </c>
      <c r="AV338">
        <v>1</v>
      </c>
      <c r="AW338">
        <v>1</v>
      </c>
      <c r="AZ338">
        <v>1</v>
      </c>
      <c r="BA338">
        <v>1</v>
      </c>
      <c r="BB338">
        <v>1</v>
      </c>
      <c r="BC338">
        <v>1</v>
      </c>
      <c r="BD338" t="s">
        <v>3</v>
      </c>
      <c r="BE338" t="s">
        <v>3</v>
      </c>
      <c r="BF338" t="s">
        <v>3</v>
      </c>
      <c r="BG338" t="s">
        <v>3</v>
      </c>
      <c r="BH338">
        <v>3</v>
      </c>
      <c r="BI338">
        <v>1</v>
      </c>
      <c r="BJ338" t="s">
        <v>624</v>
      </c>
      <c r="BM338">
        <v>18001</v>
      </c>
      <c r="BN338">
        <v>0</v>
      </c>
      <c r="BO338" t="s">
        <v>3</v>
      </c>
      <c r="BP338">
        <v>0</v>
      </c>
      <c r="BQ338">
        <v>2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128</v>
      </c>
      <c r="CA338">
        <v>83</v>
      </c>
      <c r="CF338">
        <v>0</v>
      </c>
      <c r="CG338">
        <v>0</v>
      </c>
      <c r="CM338">
        <v>0</v>
      </c>
      <c r="CN338" t="s">
        <v>3</v>
      </c>
      <c r="CO338">
        <v>0</v>
      </c>
      <c r="CP338">
        <f t="shared" si="321"/>
        <v>-7361.4</v>
      </c>
      <c r="CQ338">
        <f t="shared" si="322"/>
        <v>2453.8000000000002</v>
      </c>
      <c r="CR338">
        <f t="shared" si="323"/>
        <v>0</v>
      </c>
      <c r="CS338">
        <f t="shared" si="324"/>
        <v>0</v>
      </c>
      <c r="CT338">
        <f t="shared" si="325"/>
        <v>0</v>
      </c>
      <c r="CU338">
        <f t="shared" si="326"/>
        <v>0</v>
      </c>
      <c r="CV338">
        <f t="shared" si="327"/>
        <v>0</v>
      </c>
      <c r="CW338">
        <f t="shared" si="328"/>
        <v>0</v>
      </c>
      <c r="CX338">
        <f t="shared" si="329"/>
        <v>3.53</v>
      </c>
      <c r="CY338">
        <f t="shared" si="336"/>
        <v>0</v>
      </c>
      <c r="CZ338">
        <f t="shared" si="337"/>
        <v>0</v>
      </c>
      <c r="DC338" t="s">
        <v>3</v>
      </c>
      <c r="DD338" t="s">
        <v>3</v>
      </c>
      <c r="DE338" t="s">
        <v>3</v>
      </c>
      <c r="DF338" t="s">
        <v>3</v>
      </c>
      <c r="DG338" t="s">
        <v>3</v>
      </c>
      <c r="DH338" t="s">
        <v>3</v>
      </c>
      <c r="DI338" t="s">
        <v>3</v>
      </c>
      <c r="DJ338" t="s">
        <v>3</v>
      </c>
      <c r="DK338" t="s">
        <v>3</v>
      </c>
      <c r="DL338" t="s">
        <v>3</v>
      </c>
      <c r="DM338" t="s">
        <v>3</v>
      </c>
      <c r="DN338">
        <v>0</v>
      </c>
      <c r="DO338">
        <v>0</v>
      </c>
      <c r="DP338">
        <v>1</v>
      </c>
      <c r="DQ338">
        <v>1</v>
      </c>
      <c r="DU338">
        <v>1013</v>
      </c>
      <c r="DV338" t="s">
        <v>623</v>
      </c>
      <c r="DW338" t="s">
        <v>623</v>
      </c>
      <c r="DX338">
        <v>1</v>
      </c>
      <c r="EE338">
        <v>20678685</v>
      </c>
      <c r="EF338">
        <v>2</v>
      </c>
      <c r="EG338" t="s">
        <v>20</v>
      </c>
      <c r="EH338">
        <v>0</v>
      </c>
      <c r="EI338" t="s">
        <v>3</v>
      </c>
      <c r="EJ338">
        <v>1</v>
      </c>
      <c r="EK338">
        <v>18001</v>
      </c>
      <c r="EL338" t="s">
        <v>91</v>
      </c>
      <c r="EM338" t="s">
        <v>92</v>
      </c>
      <c r="EO338" t="s">
        <v>3</v>
      </c>
      <c r="EQ338">
        <v>0</v>
      </c>
      <c r="ER338">
        <v>2453.8000000000002</v>
      </c>
      <c r="ES338">
        <v>2453.8000000000002</v>
      </c>
      <c r="ET338">
        <v>0</v>
      </c>
      <c r="EU338">
        <v>0</v>
      </c>
      <c r="EV338">
        <v>0</v>
      </c>
      <c r="EW338">
        <v>0</v>
      </c>
      <c r="EX338">
        <v>0</v>
      </c>
      <c r="EZ338">
        <v>0</v>
      </c>
      <c r="FQ338">
        <v>0</v>
      </c>
      <c r="FR338">
        <f t="shared" si="330"/>
        <v>0</v>
      </c>
      <c r="FS338">
        <v>0</v>
      </c>
      <c r="FV338" t="s">
        <v>23</v>
      </c>
      <c r="FW338" t="s">
        <v>24</v>
      </c>
      <c r="FX338">
        <v>128</v>
      </c>
      <c r="FY338">
        <v>83</v>
      </c>
      <c r="GA338" t="s">
        <v>3</v>
      </c>
      <c r="GG338">
        <v>2</v>
      </c>
      <c r="GH338">
        <v>1</v>
      </c>
      <c r="GI338">
        <v>-2</v>
      </c>
      <c r="GJ338">
        <v>0</v>
      </c>
      <c r="GK338">
        <f>ROUND(R338*(R12)/100,2)</f>
        <v>0</v>
      </c>
      <c r="GL338">
        <f t="shared" si="331"/>
        <v>0</v>
      </c>
      <c r="GM338">
        <f t="shared" si="332"/>
        <v>-7361.4</v>
      </c>
      <c r="GN338">
        <f t="shared" si="333"/>
        <v>-7361.4</v>
      </c>
      <c r="GO338">
        <f t="shared" si="334"/>
        <v>0</v>
      </c>
      <c r="GP338">
        <f t="shared" si="335"/>
        <v>0</v>
      </c>
      <c r="GR338">
        <v>0</v>
      </c>
    </row>
    <row r="339" spans="1:200">
      <c r="A339">
        <v>17</v>
      </c>
      <c r="B339">
        <v>1</v>
      </c>
      <c r="E339" t="s">
        <v>625</v>
      </c>
      <c r="F339" t="s">
        <v>26</v>
      </c>
      <c r="G339" t="s">
        <v>626</v>
      </c>
      <c r="H339" t="s">
        <v>28</v>
      </c>
      <c r="I339">
        <v>3</v>
      </c>
      <c r="J339">
        <v>0</v>
      </c>
      <c r="O339">
        <f t="shared" si="301"/>
        <v>1628.4</v>
      </c>
      <c r="P339">
        <f t="shared" si="302"/>
        <v>1628.4</v>
      </c>
      <c r="Q339">
        <f t="shared" si="303"/>
        <v>0</v>
      </c>
      <c r="R339">
        <f t="shared" si="304"/>
        <v>0</v>
      </c>
      <c r="S339">
        <f t="shared" si="305"/>
        <v>0</v>
      </c>
      <c r="T339">
        <f t="shared" si="306"/>
        <v>0</v>
      </c>
      <c r="U339">
        <f t="shared" si="307"/>
        <v>0</v>
      </c>
      <c r="V339">
        <f t="shared" si="308"/>
        <v>0</v>
      </c>
      <c r="W339">
        <f t="shared" si="309"/>
        <v>0</v>
      </c>
      <c r="X339">
        <f t="shared" si="310"/>
        <v>0</v>
      </c>
      <c r="Y339">
        <f t="shared" si="311"/>
        <v>0</v>
      </c>
      <c r="AA339">
        <v>22723180</v>
      </c>
      <c r="AB339">
        <f t="shared" si="312"/>
        <v>542.79999999999995</v>
      </c>
      <c r="AC339">
        <f t="shared" si="313"/>
        <v>542.79999999999995</v>
      </c>
      <c r="AD339">
        <f t="shared" si="314"/>
        <v>0</v>
      </c>
      <c r="AE339">
        <f t="shared" si="315"/>
        <v>0</v>
      </c>
      <c r="AF339">
        <f t="shared" si="316"/>
        <v>0</v>
      </c>
      <c r="AG339">
        <f t="shared" si="317"/>
        <v>0</v>
      </c>
      <c r="AH339">
        <f t="shared" si="318"/>
        <v>0</v>
      </c>
      <c r="AI339">
        <f t="shared" si="319"/>
        <v>0</v>
      </c>
      <c r="AJ339">
        <f t="shared" si="320"/>
        <v>0</v>
      </c>
      <c r="AK339">
        <v>542.79999999999995</v>
      </c>
      <c r="AL339">
        <v>542.79999999999995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1</v>
      </c>
      <c r="AW339">
        <v>1</v>
      </c>
      <c r="AZ339">
        <v>1</v>
      </c>
      <c r="BA339">
        <v>1</v>
      </c>
      <c r="BB339">
        <v>1</v>
      </c>
      <c r="BC339">
        <v>1</v>
      </c>
      <c r="BD339" t="s">
        <v>3</v>
      </c>
      <c r="BE339" t="s">
        <v>3</v>
      </c>
      <c r="BF339" t="s">
        <v>3</v>
      </c>
      <c r="BG339" t="s">
        <v>3</v>
      </c>
      <c r="BH339">
        <v>3</v>
      </c>
      <c r="BI339">
        <v>1</v>
      </c>
      <c r="BJ339" t="s">
        <v>3</v>
      </c>
      <c r="BM339">
        <v>800001</v>
      </c>
      <c r="BN339">
        <v>0</v>
      </c>
      <c r="BO339" t="s">
        <v>3</v>
      </c>
      <c r="BP339">
        <v>0</v>
      </c>
      <c r="BQ339">
        <v>18</v>
      </c>
      <c r="BS339">
        <v>1</v>
      </c>
      <c r="BT339">
        <v>1</v>
      </c>
      <c r="BU339">
        <v>1</v>
      </c>
      <c r="BV339">
        <v>1</v>
      </c>
      <c r="BW339">
        <v>1</v>
      </c>
      <c r="BX339">
        <v>1</v>
      </c>
      <c r="BY339" t="s">
        <v>3</v>
      </c>
      <c r="BZ339">
        <v>0</v>
      </c>
      <c r="CA339">
        <v>0</v>
      </c>
      <c r="CF339">
        <v>0</v>
      </c>
      <c r="CG339">
        <v>0</v>
      </c>
      <c r="CM339">
        <v>0</v>
      </c>
      <c r="CN339" t="s">
        <v>3</v>
      </c>
      <c r="CO339">
        <v>0</v>
      </c>
      <c r="CP339">
        <f t="shared" si="321"/>
        <v>1628.4</v>
      </c>
      <c r="CQ339">
        <f t="shared" si="322"/>
        <v>542.79999999999995</v>
      </c>
      <c r="CR339">
        <f t="shared" si="323"/>
        <v>0</v>
      </c>
      <c r="CS339">
        <f t="shared" si="324"/>
        <v>0</v>
      </c>
      <c r="CT339">
        <f t="shared" si="325"/>
        <v>0</v>
      </c>
      <c r="CU339">
        <f t="shared" si="326"/>
        <v>0</v>
      </c>
      <c r="CV339">
        <f t="shared" si="327"/>
        <v>0</v>
      </c>
      <c r="CW339">
        <f t="shared" si="328"/>
        <v>0</v>
      </c>
      <c r="CX339">
        <f t="shared" si="329"/>
        <v>0</v>
      </c>
      <c r="CY339">
        <f>0</f>
        <v>0</v>
      </c>
      <c r="CZ339">
        <f>0</f>
        <v>0</v>
      </c>
      <c r="DC339" t="s">
        <v>3</v>
      </c>
      <c r="DD339" t="s">
        <v>3</v>
      </c>
      <c r="DE339" t="s">
        <v>3</v>
      </c>
      <c r="DF339" t="s">
        <v>3</v>
      </c>
      <c r="DG339" t="s">
        <v>3</v>
      </c>
      <c r="DH339" t="s">
        <v>3</v>
      </c>
      <c r="DI339" t="s">
        <v>3</v>
      </c>
      <c r="DJ339" t="s">
        <v>3</v>
      </c>
      <c r="DK339" t="s">
        <v>3</v>
      </c>
      <c r="DL339" t="s">
        <v>3</v>
      </c>
      <c r="DM339" t="s">
        <v>3</v>
      </c>
      <c r="DN339">
        <v>0</v>
      </c>
      <c r="DO339">
        <v>0</v>
      </c>
      <c r="DP339">
        <v>1</v>
      </c>
      <c r="DQ339">
        <v>1</v>
      </c>
      <c r="DU339">
        <v>1010</v>
      </c>
      <c r="DV339" t="s">
        <v>28</v>
      </c>
      <c r="DW339" t="s">
        <v>28</v>
      </c>
      <c r="DX339">
        <v>1</v>
      </c>
      <c r="EE339">
        <v>20678521</v>
      </c>
      <c r="EF339">
        <v>18</v>
      </c>
      <c r="EG339" t="s">
        <v>95</v>
      </c>
      <c r="EH339">
        <v>0</v>
      </c>
      <c r="EI339" t="s">
        <v>3</v>
      </c>
      <c r="EJ339">
        <v>1</v>
      </c>
      <c r="EK339">
        <v>800001</v>
      </c>
      <c r="EL339" t="s">
        <v>96</v>
      </c>
      <c r="EM339" t="s">
        <v>97</v>
      </c>
      <c r="EO339" t="s">
        <v>3</v>
      </c>
      <c r="EQ339">
        <v>0</v>
      </c>
      <c r="ER339">
        <v>0</v>
      </c>
      <c r="ES339">
        <v>542.79999999999995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Q339">
        <v>0</v>
      </c>
      <c r="FR339">
        <f t="shared" si="330"/>
        <v>0</v>
      </c>
      <c r="FS339">
        <v>0</v>
      </c>
      <c r="FX339">
        <v>0</v>
      </c>
      <c r="FY339">
        <v>0</v>
      </c>
      <c r="GA339" t="s">
        <v>29</v>
      </c>
      <c r="GG339">
        <v>2</v>
      </c>
      <c r="GH339">
        <v>0</v>
      </c>
      <c r="GI339">
        <v>-2</v>
      </c>
      <c r="GJ339">
        <v>0</v>
      </c>
      <c r="GK339">
        <f>ROUND(R339*(R12)/100,2)</f>
        <v>0</v>
      </c>
      <c r="GL339">
        <f t="shared" si="331"/>
        <v>0</v>
      </c>
      <c r="GM339">
        <f t="shared" si="332"/>
        <v>1628.4</v>
      </c>
      <c r="GN339">
        <f t="shared" si="333"/>
        <v>1628.4</v>
      </c>
      <c r="GO339">
        <f t="shared" si="334"/>
        <v>0</v>
      </c>
      <c r="GP339">
        <f t="shared" si="335"/>
        <v>0</v>
      </c>
      <c r="GR339">
        <v>0</v>
      </c>
    </row>
    <row r="340" spans="1:200">
      <c r="A340">
        <v>17</v>
      </c>
      <c r="B340">
        <v>1</v>
      </c>
      <c r="C340">
        <f>ROW(SmtRes!A853)</f>
        <v>853</v>
      </c>
      <c r="D340">
        <f>ROW(EtalonRes!A790)</f>
        <v>790</v>
      </c>
      <c r="E340" t="s">
        <v>627</v>
      </c>
      <c r="F340" t="s">
        <v>628</v>
      </c>
      <c r="G340" t="s">
        <v>629</v>
      </c>
      <c r="H340" t="s">
        <v>200</v>
      </c>
      <c r="I340">
        <v>3</v>
      </c>
      <c r="J340">
        <v>0</v>
      </c>
      <c r="O340">
        <f t="shared" si="301"/>
        <v>1659.99</v>
      </c>
      <c r="P340">
        <f t="shared" si="302"/>
        <v>1261.47</v>
      </c>
      <c r="Q340">
        <f t="shared" si="303"/>
        <v>286.83</v>
      </c>
      <c r="R340">
        <f t="shared" si="304"/>
        <v>27.15</v>
      </c>
      <c r="S340">
        <f t="shared" si="305"/>
        <v>111.69</v>
      </c>
      <c r="T340">
        <f t="shared" si="306"/>
        <v>0</v>
      </c>
      <c r="U340">
        <f t="shared" si="307"/>
        <v>10.350000000000001</v>
      </c>
      <c r="V340">
        <f t="shared" si="308"/>
        <v>2.0100000000000002</v>
      </c>
      <c r="W340">
        <f t="shared" si="309"/>
        <v>0</v>
      </c>
      <c r="X340">
        <f t="shared" si="310"/>
        <v>112.46</v>
      </c>
      <c r="Y340">
        <f t="shared" si="311"/>
        <v>72.2</v>
      </c>
      <c r="AA340">
        <v>22723180</v>
      </c>
      <c r="AB340">
        <f t="shared" si="312"/>
        <v>553.33000000000004</v>
      </c>
      <c r="AC340">
        <f t="shared" si="313"/>
        <v>420.49</v>
      </c>
      <c r="AD340">
        <f t="shared" si="314"/>
        <v>95.61</v>
      </c>
      <c r="AE340">
        <f t="shared" si="315"/>
        <v>9.0500000000000007</v>
      </c>
      <c r="AF340">
        <f t="shared" si="316"/>
        <v>37.229999999999997</v>
      </c>
      <c r="AG340">
        <f t="shared" si="317"/>
        <v>0</v>
      </c>
      <c r="AH340">
        <f t="shared" si="318"/>
        <v>3.45</v>
      </c>
      <c r="AI340">
        <f t="shared" si="319"/>
        <v>0.67</v>
      </c>
      <c r="AJ340">
        <f t="shared" si="320"/>
        <v>0</v>
      </c>
      <c r="AK340">
        <v>553.33000000000004</v>
      </c>
      <c r="AL340">
        <v>420.49</v>
      </c>
      <c r="AM340">
        <v>95.61</v>
      </c>
      <c r="AN340">
        <v>9.0500000000000007</v>
      </c>
      <c r="AO340">
        <v>37.229999999999997</v>
      </c>
      <c r="AP340">
        <v>0</v>
      </c>
      <c r="AQ340">
        <v>3.45</v>
      </c>
      <c r="AR340">
        <v>0.67</v>
      </c>
      <c r="AS340">
        <v>0</v>
      </c>
      <c r="AT340">
        <v>81</v>
      </c>
      <c r="AU340">
        <v>52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1</v>
      </c>
      <c r="BD340" t="s">
        <v>3</v>
      </c>
      <c r="BE340" t="s">
        <v>3</v>
      </c>
      <c r="BF340" t="s">
        <v>3</v>
      </c>
      <c r="BG340" t="s">
        <v>3</v>
      </c>
      <c r="BH340">
        <v>0</v>
      </c>
      <c r="BI340">
        <v>2</v>
      </c>
      <c r="BJ340" t="s">
        <v>630</v>
      </c>
      <c r="BM340">
        <v>108001</v>
      </c>
      <c r="BN340">
        <v>0</v>
      </c>
      <c r="BO340" t="s">
        <v>3</v>
      </c>
      <c r="BP340">
        <v>0</v>
      </c>
      <c r="BQ340">
        <v>3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95</v>
      </c>
      <c r="CA340">
        <v>65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321"/>
        <v>1659.99</v>
      </c>
      <c r="CQ340">
        <f t="shared" si="322"/>
        <v>420.49</v>
      </c>
      <c r="CR340">
        <f t="shared" si="323"/>
        <v>95.61</v>
      </c>
      <c r="CS340">
        <f t="shared" si="324"/>
        <v>9.0500000000000007</v>
      </c>
      <c r="CT340">
        <f t="shared" si="325"/>
        <v>37.229999999999997</v>
      </c>
      <c r="CU340">
        <f t="shared" si="326"/>
        <v>0</v>
      </c>
      <c r="CV340">
        <f t="shared" si="327"/>
        <v>3.45</v>
      </c>
      <c r="CW340">
        <f t="shared" si="328"/>
        <v>0.67</v>
      </c>
      <c r="CX340">
        <f t="shared" si="329"/>
        <v>0</v>
      </c>
      <c r="CY340">
        <f>(((S340+R340)*AT340)/100)</f>
        <v>112.46040000000001</v>
      </c>
      <c r="CZ340">
        <f>(((S340+R340)*AU340)/100)</f>
        <v>72.196799999999996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0</v>
      </c>
      <c r="DO340">
        <v>0</v>
      </c>
      <c r="DP340">
        <v>1</v>
      </c>
      <c r="DQ340">
        <v>1</v>
      </c>
      <c r="DU340">
        <v>1013</v>
      </c>
      <c r="DV340" t="s">
        <v>200</v>
      </c>
      <c r="DW340" t="s">
        <v>200</v>
      </c>
      <c r="DX340">
        <v>1</v>
      </c>
      <c r="EE340">
        <v>20678533</v>
      </c>
      <c r="EF340">
        <v>3</v>
      </c>
      <c r="EG340" t="s">
        <v>111</v>
      </c>
      <c r="EH340">
        <v>0</v>
      </c>
      <c r="EI340" t="s">
        <v>3</v>
      </c>
      <c r="EJ340">
        <v>2</v>
      </c>
      <c r="EK340">
        <v>108001</v>
      </c>
      <c r="EL340" t="s">
        <v>497</v>
      </c>
      <c r="EM340" t="s">
        <v>498</v>
      </c>
      <c r="EO340" t="s">
        <v>3</v>
      </c>
      <c r="EQ340">
        <v>0</v>
      </c>
      <c r="ER340">
        <v>553.33000000000004</v>
      </c>
      <c r="ES340">
        <v>420.49</v>
      </c>
      <c r="ET340">
        <v>95.61</v>
      </c>
      <c r="EU340">
        <v>9.0500000000000007</v>
      </c>
      <c r="EV340">
        <v>37.229999999999997</v>
      </c>
      <c r="EW340">
        <v>3.45</v>
      </c>
      <c r="EX340">
        <v>0.67</v>
      </c>
      <c r="EY340">
        <v>0</v>
      </c>
      <c r="EZ340">
        <v>0</v>
      </c>
      <c r="FQ340">
        <v>0</v>
      </c>
      <c r="FR340">
        <f t="shared" si="330"/>
        <v>0</v>
      </c>
      <c r="FS340">
        <v>0</v>
      </c>
      <c r="FV340" t="s">
        <v>23</v>
      </c>
      <c r="FW340" t="s">
        <v>24</v>
      </c>
      <c r="FX340">
        <v>95</v>
      </c>
      <c r="FY340">
        <v>65</v>
      </c>
      <c r="GA340" t="s">
        <v>3</v>
      </c>
      <c r="GG340">
        <v>2</v>
      </c>
      <c r="GH340">
        <v>1</v>
      </c>
      <c r="GI340">
        <v>-2</v>
      </c>
      <c r="GJ340">
        <v>0</v>
      </c>
      <c r="GK340">
        <f>ROUND(R340*(R12)/100,2)</f>
        <v>0</v>
      </c>
      <c r="GL340">
        <f t="shared" si="331"/>
        <v>0</v>
      </c>
      <c r="GM340">
        <f t="shared" si="332"/>
        <v>1844.65</v>
      </c>
      <c r="GN340">
        <f t="shared" si="333"/>
        <v>0</v>
      </c>
      <c r="GO340">
        <f t="shared" si="334"/>
        <v>1844.65</v>
      </c>
      <c r="GP340">
        <f t="shared" si="335"/>
        <v>0</v>
      </c>
      <c r="GR340">
        <v>0</v>
      </c>
    </row>
    <row r="341" spans="1:200">
      <c r="A341">
        <v>17</v>
      </c>
      <c r="B341">
        <v>1</v>
      </c>
      <c r="E341" t="s">
        <v>631</v>
      </c>
      <c r="F341" t="s">
        <v>26</v>
      </c>
      <c r="G341" t="s">
        <v>632</v>
      </c>
      <c r="H341" t="s">
        <v>28</v>
      </c>
      <c r="I341">
        <v>3</v>
      </c>
      <c r="J341">
        <v>0</v>
      </c>
      <c r="O341">
        <f t="shared" si="301"/>
        <v>1480.38</v>
      </c>
      <c r="P341">
        <f t="shared" si="302"/>
        <v>1480.38</v>
      </c>
      <c r="Q341">
        <f t="shared" si="303"/>
        <v>0</v>
      </c>
      <c r="R341">
        <f t="shared" si="304"/>
        <v>0</v>
      </c>
      <c r="S341">
        <f t="shared" si="305"/>
        <v>0</v>
      </c>
      <c r="T341">
        <f t="shared" si="306"/>
        <v>0</v>
      </c>
      <c r="U341">
        <f t="shared" si="307"/>
        <v>0</v>
      </c>
      <c r="V341">
        <f t="shared" si="308"/>
        <v>0</v>
      </c>
      <c r="W341">
        <f t="shared" si="309"/>
        <v>0</v>
      </c>
      <c r="X341">
        <f t="shared" si="310"/>
        <v>0</v>
      </c>
      <c r="Y341">
        <f t="shared" si="311"/>
        <v>0</v>
      </c>
      <c r="AA341">
        <v>22723180</v>
      </c>
      <c r="AB341">
        <f t="shared" si="312"/>
        <v>493.46</v>
      </c>
      <c r="AC341">
        <f t="shared" si="313"/>
        <v>493.46</v>
      </c>
      <c r="AD341">
        <f t="shared" si="314"/>
        <v>0</v>
      </c>
      <c r="AE341">
        <f t="shared" si="315"/>
        <v>0</v>
      </c>
      <c r="AF341">
        <f t="shared" si="316"/>
        <v>0</v>
      </c>
      <c r="AG341">
        <f t="shared" si="317"/>
        <v>0</v>
      </c>
      <c r="AH341">
        <f t="shared" si="318"/>
        <v>0</v>
      </c>
      <c r="AI341">
        <f t="shared" si="319"/>
        <v>0</v>
      </c>
      <c r="AJ341">
        <f t="shared" si="320"/>
        <v>0</v>
      </c>
      <c r="AK341">
        <v>493.46</v>
      </c>
      <c r="AL341">
        <v>493.46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1</v>
      </c>
      <c r="AW341">
        <v>1</v>
      </c>
      <c r="AZ341">
        <v>1</v>
      </c>
      <c r="BA341">
        <v>1</v>
      </c>
      <c r="BB341">
        <v>1</v>
      </c>
      <c r="BC341">
        <v>1</v>
      </c>
      <c r="BD341" t="s">
        <v>3</v>
      </c>
      <c r="BE341" t="s">
        <v>3</v>
      </c>
      <c r="BF341" t="s">
        <v>3</v>
      </c>
      <c r="BG341" t="s">
        <v>3</v>
      </c>
      <c r="BH341">
        <v>3</v>
      </c>
      <c r="BI341">
        <v>1</v>
      </c>
      <c r="BJ341" t="s">
        <v>3</v>
      </c>
      <c r="BM341">
        <v>800001</v>
      </c>
      <c r="BN341">
        <v>0</v>
      </c>
      <c r="BO341" t="s">
        <v>3</v>
      </c>
      <c r="BP341">
        <v>0</v>
      </c>
      <c r="BQ341">
        <v>18</v>
      </c>
      <c r="BS341">
        <v>1</v>
      </c>
      <c r="BT341">
        <v>1</v>
      </c>
      <c r="BU341">
        <v>1</v>
      </c>
      <c r="BV341">
        <v>1</v>
      </c>
      <c r="BW341">
        <v>1</v>
      </c>
      <c r="BX341">
        <v>1</v>
      </c>
      <c r="BY341" t="s">
        <v>3</v>
      </c>
      <c r="BZ341">
        <v>0</v>
      </c>
      <c r="CA341">
        <v>0</v>
      </c>
      <c r="CF341">
        <v>0</v>
      </c>
      <c r="CG341">
        <v>0</v>
      </c>
      <c r="CM341">
        <v>0</v>
      </c>
      <c r="CN341" t="s">
        <v>3</v>
      </c>
      <c r="CO341">
        <v>0</v>
      </c>
      <c r="CP341">
        <f t="shared" si="321"/>
        <v>1480.38</v>
      </c>
      <c r="CQ341">
        <f t="shared" si="322"/>
        <v>493.46</v>
      </c>
      <c r="CR341">
        <f t="shared" si="323"/>
        <v>0</v>
      </c>
      <c r="CS341">
        <f t="shared" si="324"/>
        <v>0</v>
      </c>
      <c r="CT341">
        <f t="shared" si="325"/>
        <v>0</v>
      </c>
      <c r="CU341">
        <f t="shared" si="326"/>
        <v>0</v>
      </c>
      <c r="CV341">
        <f t="shared" si="327"/>
        <v>0</v>
      </c>
      <c r="CW341">
        <f t="shared" si="328"/>
        <v>0</v>
      </c>
      <c r="CX341">
        <f t="shared" si="329"/>
        <v>0</v>
      </c>
      <c r="CY341">
        <f>0</f>
        <v>0</v>
      </c>
      <c r="CZ341">
        <f>0</f>
        <v>0</v>
      </c>
      <c r="DC341" t="s">
        <v>3</v>
      </c>
      <c r="DD341" t="s">
        <v>3</v>
      </c>
      <c r="DE341" t="s">
        <v>3</v>
      </c>
      <c r="DF341" t="s">
        <v>3</v>
      </c>
      <c r="DG341" t="s">
        <v>3</v>
      </c>
      <c r="DH341" t="s">
        <v>3</v>
      </c>
      <c r="DI341" t="s">
        <v>3</v>
      </c>
      <c r="DJ341" t="s">
        <v>3</v>
      </c>
      <c r="DK341" t="s">
        <v>3</v>
      </c>
      <c r="DL341" t="s">
        <v>3</v>
      </c>
      <c r="DM341" t="s">
        <v>3</v>
      </c>
      <c r="DN341">
        <v>0</v>
      </c>
      <c r="DO341">
        <v>0</v>
      </c>
      <c r="DP341">
        <v>1</v>
      </c>
      <c r="DQ341">
        <v>1</v>
      </c>
      <c r="DU341">
        <v>1010</v>
      </c>
      <c r="DV341" t="s">
        <v>28</v>
      </c>
      <c r="DW341" t="s">
        <v>28</v>
      </c>
      <c r="DX341">
        <v>1</v>
      </c>
      <c r="EE341">
        <v>20678521</v>
      </c>
      <c r="EF341">
        <v>18</v>
      </c>
      <c r="EG341" t="s">
        <v>95</v>
      </c>
      <c r="EH341">
        <v>0</v>
      </c>
      <c r="EI341" t="s">
        <v>3</v>
      </c>
      <c r="EJ341">
        <v>1</v>
      </c>
      <c r="EK341">
        <v>800001</v>
      </c>
      <c r="EL341" t="s">
        <v>96</v>
      </c>
      <c r="EM341" t="s">
        <v>97</v>
      </c>
      <c r="EO341" t="s">
        <v>3</v>
      </c>
      <c r="EQ341">
        <v>0</v>
      </c>
      <c r="ER341">
        <v>0</v>
      </c>
      <c r="ES341">
        <v>493.46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Q341">
        <v>0</v>
      </c>
      <c r="FR341">
        <f t="shared" si="330"/>
        <v>0</v>
      </c>
      <c r="FS341">
        <v>0</v>
      </c>
      <c r="FX341">
        <v>0</v>
      </c>
      <c r="FY341">
        <v>0</v>
      </c>
      <c r="GA341" t="s">
        <v>29</v>
      </c>
      <c r="GG341">
        <v>2</v>
      </c>
      <c r="GH341">
        <v>0</v>
      </c>
      <c r="GI341">
        <v>-2</v>
      </c>
      <c r="GJ341">
        <v>0</v>
      </c>
      <c r="GK341">
        <f>ROUND(R341*(R12)/100,2)</f>
        <v>0</v>
      </c>
      <c r="GL341">
        <f t="shared" si="331"/>
        <v>0</v>
      </c>
      <c r="GM341">
        <f t="shared" si="332"/>
        <v>1480.38</v>
      </c>
      <c r="GN341">
        <f t="shared" si="333"/>
        <v>1480.38</v>
      </c>
      <c r="GO341">
        <f t="shared" si="334"/>
        <v>0</v>
      </c>
      <c r="GP341">
        <f t="shared" si="335"/>
        <v>0</v>
      </c>
      <c r="GR341">
        <v>0</v>
      </c>
    </row>
    <row r="342" spans="1:200">
      <c r="A342">
        <v>17</v>
      </c>
      <c r="B342">
        <v>1</v>
      </c>
      <c r="C342">
        <f>ROW(SmtRes!A859)</f>
        <v>859</v>
      </c>
      <c r="D342">
        <f>ROW(EtalonRes!A795)</f>
        <v>795</v>
      </c>
      <c r="E342" t="s">
        <v>633</v>
      </c>
      <c r="F342" t="s">
        <v>428</v>
      </c>
      <c r="G342" t="s">
        <v>429</v>
      </c>
      <c r="H342" t="s">
        <v>430</v>
      </c>
      <c r="I342">
        <v>7</v>
      </c>
      <c r="J342">
        <v>0</v>
      </c>
      <c r="O342">
        <f t="shared" si="301"/>
        <v>1777.09</v>
      </c>
      <c r="P342">
        <f t="shared" si="302"/>
        <v>1755.88</v>
      </c>
      <c r="Q342">
        <f t="shared" si="303"/>
        <v>0</v>
      </c>
      <c r="R342">
        <f t="shared" si="304"/>
        <v>0</v>
      </c>
      <c r="S342">
        <f t="shared" si="305"/>
        <v>21.21</v>
      </c>
      <c r="T342">
        <f t="shared" si="306"/>
        <v>0</v>
      </c>
      <c r="U342">
        <f t="shared" si="307"/>
        <v>2.17</v>
      </c>
      <c r="V342">
        <f t="shared" si="308"/>
        <v>0</v>
      </c>
      <c r="W342">
        <f t="shared" si="309"/>
        <v>0</v>
      </c>
      <c r="X342">
        <f t="shared" si="310"/>
        <v>23.12</v>
      </c>
      <c r="Y342">
        <f t="shared" si="311"/>
        <v>14</v>
      </c>
      <c r="AA342">
        <v>22723180</v>
      </c>
      <c r="AB342">
        <f t="shared" si="312"/>
        <v>253.87</v>
      </c>
      <c r="AC342">
        <f t="shared" si="313"/>
        <v>250.84</v>
      </c>
      <c r="AD342">
        <f t="shared" si="314"/>
        <v>0</v>
      </c>
      <c r="AE342">
        <f t="shared" si="315"/>
        <v>0</v>
      </c>
      <c r="AF342">
        <f t="shared" si="316"/>
        <v>3.03</v>
      </c>
      <c r="AG342">
        <f t="shared" si="317"/>
        <v>0</v>
      </c>
      <c r="AH342">
        <f t="shared" si="318"/>
        <v>0.31</v>
      </c>
      <c r="AI342">
        <f t="shared" si="319"/>
        <v>0</v>
      </c>
      <c r="AJ342">
        <f t="shared" si="320"/>
        <v>0</v>
      </c>
      <c r="AK342">
        <v>253.87</v>
      </c>
      <c r="AL342">
        <v>250.84</v>
      </c>
      <c r="AM342">
        <v>0</v>
      </c>
      <c r="AN342">
        <v>0</v>
      </c>
      <c r="AO342">
        <v>3.03</v>
      </c>
      <c r="AP342">
        <v>0</v>
      </c>
      <c r="AQ342">
        <v>0.31</v>
      </c>
      <c r="AR342">
        <v>0</v>
      </c>
      <c r="AS342">
        <v>0</v>
      </c>
      <c r="AT342">
        <v>109</v>
      </c>
      <c r="AU342">
        <v>66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1</v>
      </c>
      <c r="BD342" t="s">
        <v>3</v>
      </c>
      <c r="BE342" t="s">
        <v>3</v>
      </c>
      <c r="BF342" t="s">
        <v>3</v>
      </c>
      <c r="BG342" t="s">
        <v>3</v>
      </c>
      <c r="BH342">
        <v>0</v>
      </c>
      <c r="BI342">
        <v>1</v>
      </c>
      <c r="BJ342" t="s">
        <v>431</v>
      </c>
      <c r="BM342">
        <v>18001</v>
      </c>
      <c r="BN342">
        <v>0</v>
      </c>
      <c r="BO342" t="s">
        <v>3</v>
      </c>
      <c r="BP342">
        <v>0</v>
      </c>
      <c r="BQ342">
        <v>2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128</v>
      </c>
      <c r="CA342">
        <v>83</v>
      </c>
      <c r="CF342">
        <v>0</v>
      </c>
      <c r="CG342">
        <v>0</v>
      </c>
      <c r="CM342">
        <v>0</v>
      </c>
      <c r="CN342" t="s">
        <v>3</v>
      </c>
      <c r="CO342">
        <v>0</v>
      </c>
      <c r="CP342">
        <f t="shared" si="321"/>
        <v>1777.0900000000001</v>
      </c>
      <c r="CQ342">
        <f t="shared" si="322"/>
        <v>250.84</v>
      </c>
      <c r="CR342">
        <f t="shared" si="323"/>
        <v>0</v>
      </c>
      <c r="CS342">
        <f t="shared" si="324"/>
        <v>0</v>
      </c>
      <c r="CT342">
        <f t="shared" si="325"/>
        <v>3.03</v>
      </c>
      <c r="CU342">
        <f t="shared" si="326"/>
        <v>0</v>
      </c>
      <c r="CV342">
        <f t="shared" si="327"/>
        <v>0.31</v>
      </c>
      <c r="CW342">
        <f t="shared" si="328"/>
        <v>0</v>
      </c>
      <c r="CX342">
        <f t="shared" si="329"/>
        <v>0</v>
      </c>
      <c r="CY342">
        <f>(((S342+R342)*AT342)/100)</f>
        <v>23.1189</v>
      </c>
      <c r="CZ342">
        <f>(((S342+R342)*AU342)/100)</f>
        <v>13.998600000000001</v>
      </c>
      <c r="DC342" t="s">
        <v>3</v>
      </c>
      <c r="DD342" t="s">
        <v>3</v>
      </c>
      <c r="DE342" t="s">
        <v>3</v>
      </c>
      <c r="DF342" t="s">
        <v>3</v>
      </c>
      <c r="DG342" t="s">
        <v>3</v>
      </c>
      <c r="DH342" t="s">
        <v>3</v>
      </c>
      <c r="DI342" t="s">
        <v>3</v>
      </c>
      <c r="DJ342" t="s">
        <v>3</v>
      </c>
      <c r="DK342" t="s">
        <v>3</v>
      </c>
      <c r="DL342" t="s">
        <v>3</v>
      </c>
      <c r="DM342" t="s">
        <v>3</v>
      </c>
      <c r="DN342">
        <v>0</v>
      </c>
      <c r="DO342">
        <v>0</v>
      </c>
      <c r="DP342">
        <v>1</v>
      </c>
      <c r="DQ342">
        <v>1</v>
      </c>
      <c r="DU342">
        <v>1013</v>
      </c>
      <c r="DV342" t="s">
        <v>430</v>
      </c>
      <c r="DW342" t="s">
        <v>430</v>
      </c>
      <c r="DX342">
        <v>1</v>
      </c>
      <c r="EE342">
        <v>20678685</v>
      </c>
      <c r="EF342">
        <v>2</v>
      </c>
      <c r="EG342" t="s">
        <v>20</v>
      </c>
      <c r="EH342">
        <v>0</v>
      </c>
      <c r="EI342" t="s">
        <v>3</v>
      </c>
      <c r="EJ342">
        <v>1</v>
      </c>
      <c r="EK342">
        <v>18001</v>
      </c>
      <c r="EL342" t="s">
        <v>91</v>
      </c>
      <c r="EM342" t="s">
        <v>92</v>
      </c>
      <c r="EO342" t="s">
        <v>3</v>
      </c>
      <c r="EQ342">
        <v>0</v>
      </c>
      <c r="ER342">
        <v>253.87</v>
      </c>
      <c r="ES342">
        <v>250.84</v>
      </c>
      <c r="ET342">
        <v>0</v>
      </c>
      <c r="EU342">
        <v>0</v>
      </c>
      <c r="EV342">
        <v>3.03</v>
      </c>
      <c r="EW342">
        <v>0.31</v>
      </c>
      <c r="EX342">
        <v>0</v>
      </c>
      <c r="EY342">
        <v>0</v>
      </c>
      <c r="EZ342">
        <v>0</v>
      </c>
      <c r="FQ342">
        <v>0</v>
      </c>
      <c r="FR342">
        <f t="shared" si="330"/>
        <v>0</v>
      </c>
      <c r="FS342">
        <v>0</v>
      </c>
      <c r="FV342" t="s">
        <v>23</v>
      </c>
      <c r="FW342" t="s">
        <v>24</v>
      </c>
      <c r="FX342">
        <v>128</v>
      </c>
      <c r="FY342">
        <v>83</v>
      </c>
      <c r="GA342" t="s">
        <v>3</v>
      </c>
      <c r="GG342">
        <v>2</v>
      </c>
      <c r="GH342">
        <v>1</v>
      </c>
      <c r="GI342">
        <v>-2</v>
      </c>
      <c r="GJ342">
        <v>0</v>
      </c>
      <c r="GK342">
        <f>ROUND(R342*(R12)/100,2)</f>
        <v>0</v>
      </c>
      <c r="GL342">
        <f t="shared" si="331"/>
        <v>0</v>
      </c>
      <c r="GM342">
        <f t="shared" si="332"/>
        <v>1814.2099999999998</v>
      </c>
      <c r="GN342">
        <f t="shared" si="333"/>
        <v>1814.21</v>
      </c>
      <c r="GO342">
        <f t="shared" si="334"/>
        <v>0</v>
      </c>
      <c r="GP342">
        <f t="shared" si="335"/>
        <v>0</v>
      </c>
      <c r="GR342">
        <v>0</v>
      </c>
    </row>
    <row r="343" spans="1:200">
      <c r="A343">
        <v>18</v>
      </c>
      <c r="B343">
        <v>1</v>
      </c>
      <c r="C343">
        <v>859</v>
      </c>
      <c r="E343" t="s">
        <v>634</v>
      </c>
      <c r="F343" t="s">
        <v>433</v>
      </c>
      <c r="G343" t="s">
        <v>434</v>
      </c>
      <c r="H343" t="s">
        <v>28</v>
      </c>
      <c r="I343">
        <f>I342*J343</f>
        <v>7</v>
      </c>
      <c r="J343">
        <v>1</v>
      </c>
      <c r="O343">
        <f t="shared" si="301"/>
        <v>507.57</v>
      </c>
      <c r="P343">
        <f t="shared" si="302"/>
        <v>507.57</v>
      </c>
      <c r="Q343">
        <f t="shared" si="303"/>
        <v>0</v>
      </c>
      <c r="R343">
        <f t="shared" si="304"/>
        <v>0</v>
      </c>
      <c r="S343">
        <f t="shared" si="305"/>
        <v>0</v>
      </c>
      <c r="T343">
        <f t="shared" si="306"/>
        <v>0</v>
      </c>
      <c r="U343">
        <f t="shared" si="307"/>
        <v>0</v>
      </c>
      <c r="V343">
        <f t="shared" si="308"/>
        <v>0</v>
      </c>
      <c r="W343">
        <f t="shared" si="309"/>
        <v>1.4</v>
      </c>
      <c r="X343">
        <f t="shared" si="310"/>
        <v>0</v>
      </c>
      <c r="Y343">
        <f t="shared" si="311"/>
        <v>0</v>
      </c>
      <c r="AA343">
        <v>22723180</v>
      </c>
      <c r="AB343">
        <f t="shared" ref="AB343:AB346" si="338">ROUND((AC343+AD343+AF343),6)</f>
        <v>72.510000000000005</v>
      </c>
      <c r="AC343">
        <f t="shared" si="313"/>
        <v>72.510000000000005</v>
      </c>
      <c r="AD343">
        <f t="shared" ref="AD343:AD346" si="339">ROUND((((ET343)-(EU343))+AE343),6)</f>
        <v>0</v>
      </c>
      <c r="AE343">
        <f t="shared" si="315"/>
        <v>0</v>
      </c>
      <c r="AF343">
        <f t="shared" si="316"/>
        <v>0</v>
      </c>
      <c r="AG343">
        <f t="shared" si="317"/>
        <v>0</v>
      </c>
      <c r="AH343">
        <f t="shared" si="318"/>
        <v>0</v>
      </c>
      <c r="AI343">
        <f t="shared" si="319"/>
        <v>0</v>
      </c>
      <c r="AJ343">
        <f t="shared" si="320"/>
        <v>0.2</v>
      </c>
      <c r="AK343">
        <v>72.510000000000005</v>
      </c>
      <c r="AL343">
        <v>72.510000000000005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0.2</v>
      </c>
      <c r="AT343">
        <v>109</v>
      </c>
      <c r="AU343">
        <v>66</v>
      </c>
      <c r="AV343">
        <v>1</v>
      </c>
      <c r="AW343">
        <v>1</v>
      </c>
      <c r="AZ343">
        <v>1</v>
      </c>
      <c r="BA343">
        <v>1</v>
      </c>
      <c r="BB343">
        <v>1</v>
      </c>
      <c r="BC343">
        <v>1</v>
      </c>
      <c r="BD343" t="s">
        <v>3</v>
      </c>
      <c r="BE343" t="s">
        <v>3</v>
      </c>
      <c r="BF343" t="s">
        <v>3</v>
      </c>
      <c r="BG343" t="s">
        <v>3</v>
      </c>
      <c r="BH343">
        <v>3</v>
      </c>
      <c r="BI343">
        <v>1</v>
      </c>
      <c r="BJ343" t="s">
        <v>435</v>
      </c>
      <c r="BM343">
        <v>18001</v>
      </c>
      <c r="BN343">
        <v>0</v>
      </c>
      <c r="BO343" t="s">
        <v>3</v>
      </c>
      <c r="BP343">
        <v>0</v>
      </c>
      <c r="BQ343">
        <v>2</v>
      </c>
      <c r="BS343">
        <v>1</v>
      </c>
      <c r="BT343">
        <v>1</v>
      </c>
      <c r="BU343">
        <v>1</v>
      </c>
      <c r="BV343">
        <v>1</v>
      </c>
      <c r="BW343">
        <v>1</v>
      </c>
      <c r="BX343">
        <v>1</v>
      </c>
      <c r="BY343" t="s">
        <v>3</v>
      </c>
      <c r="BZ343">
        <v>128</v>
      </c>
      <c r="CA343">
        <v>83</v>
      </c>
      <c r="CF343">
        <v>0</v>
      </c>
      <c r="CG343">
        <v>0</v>
      </c>
      <c r="CM343">
        <v>0</v>
      </c>
      <c r="CN343" t="s">
        <v>3</v>
      </c>
      <c r="CO343">
        <v>0</v>
      </c>
      <c r="CP343">
        <f t="shared" si="321"/>
        <v>507.57</v>
      </c>
      <c r="CQ343">
        <f t="shared" si="322"/>
        <v>72.510000000000005</v>
      </c>
      <c r="CR343">
        <f t="shared" si="323"/>
        <v>0</v>
      </c>
      <c r="CS343">
        <f t="shared" si="324"/>
        <v>0</v>
      </c>
      <c r="CT343">
        <f t="shared" si="325"/>
        <v>0</v>
      </c>
      <c r="CU343">
        <f t="shared" si="326"/>
        <v>0</v>
      </c>
      <c r="CV343">
        <f t="shared" si="327"/>
        <v>0</v>
      </c>
      <c r="CW343">
        <f t="shared" si="328"/>
        <v>0</v>
      </c>
      <c r="CX343">
        <f t="shared" si="329"/>
        <v>0.2</v>
      </c>
      <c r="CY343">
        <f>(((S343+R343)*AT343)/100)</f>
        <v>0</v>
      </c>
      <c r="CZ343">
        <f>(((S343+R343)*AU343)/100)</f>
        <v>0</v>
      </c>
      <c r="DC343" t="s">
        <v>3</v>
      </c>
      <c r="DD343" t="s">
        <v>3</v>
      </c>
      <c r="DE343" t="s">
        <v>3</v>
      </c>
      <c r="DF343" t="s">
        <v>3</v>
      </c>
      <c r="DG343" t="s">
        <v>3</v>
      </c>
      <c r="DH343" t="s">
        <v>3</v>
      </c>
      <c r="DI343" t="s">
        <v>3</v>
      </c>
      <c r="DJ343" t="s">
        <v>3</v>
      </c>
      <c r="DK343" t="s">
        <v>3</v>
      </c>
      <c r="DL343" t="s">
        <v>3</v>
      </c>
      <c r="DM343" t="s">
        <v>3</v>
      </c>
      <c r="DN343">
        <v>0</v>
      </c>
      <c r="DO343">
        <v>0</v>
      </c>
      <c r="DP343">
        <v>1</v>
      </c>
      <c r="DQ343">
        <v>1</v>
      </c>
      <c r="DU343">
        <v>1010</v>
      </c>
      <c r="DV343" t="s">
        <v>28</v>
      </c>
      <c r="DW343" t="s">
        <v>28</v>
      </c>
      <c r="DX343">
        <v>1</v>
      </c>
      <c r="EE343">
        <v>20678685</v>
      </c>
      <c r="EF343">
        <v>2</v>
      </c>
      <c r="EG343" t="s">
        <v>20</v>
      </c>
      <c r="EH343">
        <v>0</v>
      </c>
      <c r="EI343" t="s">
        <v>3</v>
      </c>
      <c r="EJ343">
        <v>1</v>
      </c>
      <c r="EK343">
        <v>18001</v>
      </c>
      <c r="EL343" t="s">
        <v>91</v>
      </c>
      <c r="EM343" t="s">
        <v>92</v>
      </c>
      <c r="EO343" t="s">
        <v>3</v>
      </c>
      <c r="EQ343">
        <v>0</v>
      </c>
      <c r="ER343">
        <v>72.510000000000005</v>
      </c>
      <c r="ES343">
        <v>72.510000000000005</v>
      </c>
      <c r="ET343">
        <v>0</v>
      </c>
      <c r="EU343">
        <v>0</v>
      </c>
      <c r="EV343">
        <v>0</v>
      </c>
      <c r="EW343">
        <v>0</v>
      </c>
      <c r="EX343">
        <v>0</v>
      </c>
      <c r="EZ343">
        <v>0</v>
      </c>
      <c r="FQ343">
        <v>0</v>
      </c>
      <c r="FR343">
        <f t="shared" si="330"/>
        <v>0</v>
      </c>
      <c r="FS343">
        <v>0</v>
      </c>
      <c r="FV343" t="s">
        <v>23</v>
      </c>
      <c r="FW343" t="s">
        <v>24</v>
      </c>
      <c r="FX343">
        <v>128</v>
      </c>
      <c r="FY343">
        <v>83</v>
      </c>
      <c r="GA343" t="s">
        <v>3</v>
      </c>
      <c r="GG343">
        <v>2</v>
      </c>
      <c r="GH343">
        <v>1</v>
      </c>
      <c r="GI343">
        <v>-2</v>
      </c>
      <c r="GJ343">
        <v>0</v>
      </c>
      <c r="GK343">
        <f>ROUND(R343*(R12)/100,2)</f>
        <v>0</v>
      </c>
      <c r="GL343">
        <f t="shared" si="331"/>
        <v>0</v>
      </c>
      <c r="GM343">
        <f t="shared" si="332"/>
        <v>507.57</v>
      </c>
      <c r="GN343">
        <f t="shared" si="333"/>
        <v>507.57</v>
      </c>
      <c r="GO343">
        <f t="shared" si="334"/>
        <v>0</v>
      </c>
      <c r="GP343">
        <f t="shared" si="335"/>
        <v>0</v>
      </c>
      <c r="GR343">
        <v>0</v>
      </c>
    </row>
    <row r="344" spans="1:200">
      <c r="A344">
        <v>17</v>
      </c>
      <c r="B344">
        <v>1</v>
      </c>
      <c r="C344">
        <f>ROW(SmtRes!A863)</f>
        <v>863</v>
      </c>
      <c r="D344">
        <f>ROW(EtalonRes!A800)</f>
        <v>800</v>
      </c>
      <c r="E344" t="s">
        <v>635</v>
      </c>
      <c r="F344" t="s">
        <v>437</v>
      </c>
      <c r="G344" t="s">
        <v>438</v>
      </c>
      <c r="H344" t="s">
        <v>200</v>
      </c>
      <c r="I344">
        <v>7</v>
      </c>
      <c r="J344">
        <v>0</v>
      </c>
      <c r="O344">
        <f t="shared" si="301"/>
        <v>726.6</v>
      </c>
      <c r="P344">
        <f t="shared" si="302"/>
        <v>0</v>
      </c>
      <c r="Q344">
        <f t="shared" si="303"/>
        <v>0</v>
      </c>
      <c r="R344">
        <f t="shared" si="304"/>
        <v>0</v>
      </c>
      <c r="S344">
        <f t="shared" si="305"/>
        <v>726.6</v>
      </c>
      <c r="T344">
        <f t="shared" si="306"/>
        <v>0</v>
      </c>
      <c r="U344">
        <f t="shared" si="307"/>
        <v>64.47</v>
      </c>
      <c r="V344">
        <f t="shared" si="308"/>
        <v>0</v>
      </c>
      <c r="W344">
        <f t="shared" si="309"/>
        <v>0</v>
      </c>
      <c r="X344">
        <f t="shared" si="310"/>
        <v>566.75</v>
      </c>
      <c r="Y344">
        <f t="shared" si="311"/>
        <v>290.64</v>
      </c>
      <c r="AA344">
        <v>22723180</v>
      </c>
      <c r="AB344">
        <f t="shared" si="338"/>
        <v>103.8</v>
      </c>
      <c r="AC344">
        <f t="shared" si="313"/>
        <v>0</v>
      </c>
      <c r="AD344">
        <f t="shared" si="339"/>
        <v>0</v>
      </c>
      <c r="AE344">
        <f t="shared" si="315"/>
        <v>0</v>
      </c>
      <c r="AF344">
        <f t="shared" si="316"/>
        <v>103.8</v>
      </c>
      <c r="AG344">
        <f t="shared" si="317"/>
        <v>0</v>
      </c>
      <c r="AH344">
        <f t="shared" si="318"/>
        <v>9.2100000000000009</v>
      </c>
      <c r="AI344">
        <f t="shared" si="319"/>
        <v>0</v>
      </c>
      <c r="AJ344">
        <f t="shared" si="320"/>
        <v>0</v>
      </c>
      <c r="AK344">
        <v>103.8</v>
      </c>
      <c r="AL344">
        <v>0</v>
      </c>
      <c r="AM344">
        <v>0</v>
      </c>
      <c r="AN344">
        <v>0</v>
      </c>
      <c r="AO344">
        <v>103.8</v>
      </c>
      <c r="AP344">
        <v>0</v>
      </c>
      <c r="AQ344">
        <v>9.2100000000000009</v>
      </c>
      <c r="AR344">
        <v>0</v>
      </c>
      <c r="AS344">
        <v>0</v>
      </c>
      <c r="AT344">
        <v>78</v>
      </c>
      <c r="AU344">
        <v>40</v>
      </c>
      <c r="AV344">
        <v>1</v>
      </c>
      <c r="AW344">
        <v>1</v>
      </c>
      <c r="AZ344">
        <v>1</v>
      </c>
      <c r="BA344">
        <v>1</v>
      </c>
      <c r="BB344">
        <v>1</v>
      </c>
      <c r="BC344">
        <v>1</v>
      </c>
      <c r="BD344" t="s">
        <v>3</v>
      </c>
      <c r="BE344" t="s">
        <v>3</v>
      </c>
      <c r="BF344" t="s">
        <v>3</v>
      </c>
      <c r="BG344" t="s">
        <v>3</v>
      </c>
      <c r="BH344">
        <v>0</v>
      </c>
      <c r="BI344">
        <v>2</v>
      </c>
      <c r="BJ344" t="s">
        <v>439</v>
      </c>
      <c r="BM344">
        <v>120001</v>
      </c>
      <c r="BN344">
        <v>0</v>
      </c>
      <c r="BO344" t="s">
        <v>3</v>
      </c>
      <c r="BP344">
        <v>0</v>
      </c>
      <c r="BQ344">
        <v>3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92</v>
      </c>
      <c r="CA344">
        <v>50</v>
      </c>
      <c r="CF344">
        <v>0</v>
      </c>
      <c r="CG344">
        <v>0</v>
      </c>
      <c r="CM344">
        <v>0</v>
      </c>
      <c r="CN344" t="s">
        <v>3</v>
      </c>
      <c r="CO344">
        <v>0</v>
      </c>
      <c r="CP344">
        <f t="shared" si="321"/>
        <v>726.6</v>
      </c>
      <c r="CQ344">
        <f t="shared" si="322"/>
        <v>0</v>
      </c>
      <c r="CR344">
        <f t="shared" si="323"/>
        <v>0</v>
      </c>
      <c r="CS344">
        <f t="shared" si="324"/>
        <v>0</v>
      </c>
      <c r="CT344">
        <f t="shared" si="325"/>
        <v>103.8</v>
      </c>
      <c r="CU344">
        <f t="shared" si="326"/>
        <v>0</v>
      </c>
      <c r="CV344">
        <f t="shared" si="327"/>
        <v>9.2100000000000009</v>
      </c>
      <c r="CW344">
        <f t="shared" si="328"/>
        <v>0</v>
      </c>
      <c r="CX344">
        <f t="shared" si="329"/>
        <v>0</v>
      </c>
      <c r="CY344">
        <f>(((S344+R344)*AT344)/100)</f>
        <v>566.74800000000005</v>
      </c>
      <c r="CZ344">
        <f>(((S344+R344)*AU344)/100)</f>
        <v>290.64</v>
      </c>
      <c r="DC344" t="s">
        <v>3</v>
      </c>
      <c r="DD344" t="s">
        <v>3</v>
      </c>
      <c r="DE344" t="s">
        <v>3</v>
      </c>
      <c r="DF344" t="s">
        <v>3</v>
      </c>
      <c r="DG344" t="s">
        <v>3</v>
      </c>
      <c r="DH344" t="s">
        <v>3</v>
      </c>
      <c r="DI344" t="s">
        <v>3</v>
      </c>
      <c r="DJ344" t="s">
        <v>3</v>
      </c>
      <c r="DK344" t="s">
        <v>3</v>
      </c>
      <c r="DL344" t="s">
        <v>3</v>
      </c>
      <c r="DM344" t="s">
        <v>3</v>
      </c>
      <c r="DN344">
        <v>0</v>
      </c>
      <c r="DO344">
        <v>0</v>
      </c>
      <c r="DP344">
        <v>1</v>
      </c>
      <c r="DQ344">
        <v>1</v>
      </c>
      <c r="DU344">
        <v>1013</v>
      </c>
      <c r="DV344" t="s">
        <v>200</v>
      </c>
      <c r="DW344" t="s">
        <v>200</v>
      </c>
      <c r="DX344">
        <v>1</v>
      </c>
      <c r="EE344">
        <v>20678554</v>
      </c>
      <c r="EF344">
        <v>3</v>
      </c>
      <c r="EG344" t="s">
        <v>111</v>
      </c>
      <c r="EH344">
        <v>0</v>
      </c>
      <c r="EI344" t="s">
        <v>3</v>
      </c>
      <c r="EJ344">
        <v>2</v>
      </c>
      <c r="EK344">
        <v>120001</v>
      </c>
      <c r="EL344" t="s">
        <v>440</v>
      </c>
      <c r="EM344" t="s">
        <v>441</v>
      </c>
      <c r="EO344" t="s">
        <v>3</v>
      </c>
      <c r="EQ344">
        <v>0</v>
      </c>
      <c r="ER344">
        <v>103.8</v>
      </c>
      <c r="ES344">
        <v>0</v>
      </c>
      <c r="ET344">
        <v>0</v>
      </c>
      <c r="EU344">
        <v>0</v>
      </c>
      <c r="EV344">
        <v>103.8</v>
      </c>
      <c r="EW344">
        <v>9.2100000000000009</v>
      </c>
      <c r="EX344">
        <v>0</v>
      </c>
      <c r="EY344">
        <v>0</v>
      </c>
      <c r="EZ344">
        <v>0</v>
      </c>
      <c r="FQ344">
        <v>0</v>
      </c>
      <c r="FR344">
        <f t="shared" si="330"/>
        <v>0</v>
      </c>
      <c r="FS344">
        <v>0</v>
      </c>
      <c r="FV344" t="s">
        <v>23</v>
      </c>
      <c r="FW344" t="s">
        <v>24</v>
      </c>
      <c r="FX344">
        <v>92</v>
      </c>
      <c r="FY344">
        <v>50</v>
      </c>
      <c r="GA344" t="s">
        <v>3</v>
      </c>
      <c r="GG344">
        <v>2</v>
      </c>
      <c r="GH344">
        <v>2</v>
      </c>
      <c r="GI344">
        <v>-2</v>
      </c>
      <c r="GJ344">
        <v>0</v>
      </c>
      <c r="GK344">
        <f>ROUND(R344*(R12)/100,2)</f>
        <v>0</v>
      </c>
      <c r="GL344">
        <f t="shared" si="331"/>
        <v>0</v>
      </c>
      <c r="GM344">
        <f t="shared" si="332"/>
        <v>1583.9899999999998</v>
      </c>
      <c r="GN344">
        <f t="shared" si="333"/>
        <v>0</v>
      </c>
      <c r="GO344">
        <f t="shared" si="334"/>
        <v>1583.99</v>
      </c>
      <c r="GP344">
        <f t="shared" si="335"/>
        <v>0</v>
      </c>
      <c r="GR344">
        <v>0</v>
      </c>
    </row>
    <row r="345" spans="1:200">
      <c r="A345">
        <v>17</v>
      </c>
      <c r="B345">
        <v>1</v>
      </c>
      <c r="E345" t="s">
        <v>636</v>
      </c>
      <c r="F345" t="s">
        <v>26</v>
      </c>
      <c r="G345" t="s">
        <v>443</v>
      </c>
      <c r="H345" t="s">
        <v>28</v>
      </c>
      <c r="I345">
        <v>7</v>
      </c>
      <c r="J345">
        <v>0</v>
      </c>
      <c r="O345">
        <f t="shared" si="301"/>
        <v>1133.8599999999999</v>
      </c>
      <c r="P345">
        <f t="shared" si="302"/>
        <v>1133.8599999999999</v>
      </c>
      <c r="Q345">
        <f t="shared" si="303"/>
        <v>0</v>
      </c>
      <c r="R345">
        <f t="shared" si="304"/>
        <v>0</v>
      </c>
      <c r="S345">
        <f t="shared" si="305"/>
        <v>0</v>
      </c>
      <c r="T345">
        <f t="shared" si="306"/>
        <v>0</v>
      </c>
      <c r="U345">
        <f t="shared" si="307"/>
        <v>0</v>
      </c>
      <c r="V345">
        <f t="shared" si="308"/>
        <v>0</v>
      </c>
      <c r="W345">
        <f t="shared" si="309"/>
        <v>0</v>
      </c>
      <c r="X345">
        <f t="shared" si="310"/>
        <v>0</v>
      </c>
      <c r="Y345">
        <f t="shared" si="311"/>
        <v>0</v>
      </c>
      <c r="AA345">
        <v>22723180</v>
      </c>
      <c r="AB345">
        <f t="shared" si="338"/>
        <v>161.97999999999999</v>
      </c>
      <c r="AC345">
        <f t="shared" si="313"/>
        <v>161.97999999999999</v>
      </c>
      <c r="AD345">
        <f t="shared" si="339"/>
        <v>0</v>
      </c>
      <c r="AE345">
        <f t="shared" si="315"/>
        <v>0</v>
      </c>
      <c r="AF345">
        <f t="shared" si="316"/>
        <v>0</v>
      </c>
      <c r="AG345">
        <f t="shared" si="317"/>
        <v>0</v>
      </c>
      <c r="AH345">
        <f t="shared" si="318"/>
        <v>0</v>
      </c>
      <c r="AI345">
        <f t="shared" si="319"/>
        <v>0</v>
      </c>
      <c r="AJ345">
        <f t="shared" si="320"/>
        <v>0</v>
      </c>
      <c r="AK345">
        <v>161.97999999999999</v>
      </c>
      <c r="AL345">
        <v>161.97999999999999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1</v>
      </c>
      <c r="AW345">
        <v>1</v>
      </c>
      <c r="AZ345">
        <v>1</v>
      </c>
      <c r="BA345">
        <v>1</v>
      </c>
      <c r="BB345">
        <v>1</v>
      </c>
      <c r="BC345">
        <v>1</v>
      </c>
      <c r="BD345" t="s">
        <v>3</v>
      </c>
      <c r="BE345" t="s">
        <v>3</v>
      </c>
      <c r="BF345" t="s">
        <v>3</v>
      </c>
      <c r="BG345" t="s">
        <v>3</v>
      </c>
      <c r="BH345">
        <v>3</v>
      </c>
      <c r="BI345">
        <v>1</v>
      </c>
      <c r="BJ345" t="s">
        <v>3</v>
      </c>
      <c r="BM345">
        <v>800001</v>
      </c>
      <c r="BN345">
        <v>0</v>
      </c>
      <c r="BO345" t="s">
        <v>3</v>
      </c>
      <c r="BP345">
        <v>0</v>
      </c>
      <c r="BQ345">
        <v>18</v>
      </c>
      <c r="BS345">
        <v>1</v>
      </c>
      <c r="BT345">
        <v>1</v>
      </c>
      <c r="BU345">
        <v>1</v>
      </c>
      <c r="BV345">
        <v>1</v>
      </c>
      <c r="BW345">
        <v>1</v>
      </c>
      <c r="BX345">
        <v>1</v>
      </c>
      <c r="BY345" t="s">
        <v>3</v>
      </c>
      <c r="BZ345">
        <v>0</v>
      </c>
      <c r="CA345">
        <v>0</v>
      </c>
      <c r="CF345">
        <v>0</v>
      </c>
      <c r="CG345">
        <v>0</v>
      </c>
      <c r="CM345">
        <v>0</v>
      </c>
      <c r="CN345" t="s">
        <v>3</v>
      </c>
      <c r="CO345">
        <v>0</v>
      </c>
      <c r="CP345">
        <f t="shared" si="321"/>
        <v>1133.8599999999999</v>
      </c>
      <c r="CQ345">
        <f t="shared" si="322"/>
        <v>161.97999999999999</v>
      </c>
      <c r="CR345">
        <f t="shared" si="323"/>
        <v>0</v>
      </c>
      <c r="CS345">
        <f t="shared" si="324"/>
        <v>0</v>
      </c>
      <c r="CT345">
        <f t="shared" si="325"/>
        <v>0</v>
      </c>
      <c r="CU345">
        <f t="shared" si="326"/>
        <v>0</v>
      </c>
      <c r="CV345">
        <f t="shared" si="327"/>
        <v>0</v>
      </c>
      <c r="CW345">
        <f t="shared" si="328"/>
        <v>0</v>
      </c>
      <c r="CX345">
        <f t="shared" si="329"/>
        <v>0</v>
      </c>
      <c r="CY345">
        <f>0</f>
        <v>0</v>
      </c>
      <c r="CZ345">
        <f>0</f>
        <v>0</v>
      </c>
      <c r="DC345" t="s">
        <v>3</v>
      </c>
      <c r="DD345" t="s">
        <v>3</v>
      </c>
      <c r="DE345" t="s">
        <v>3</v>
      </c>
      <c r="DF345" t="s">
        <v>3</v>
      </c>
      <c r="DG345" t="s">
        <v>3</v>
      </c>
      <c r="DH345" t="s">
        <v>3</v>
      </c>
      <c r="DI345" t="s">
        <v>3</v>
      </c>
      <c r="DJ345" t="s">
        <v>3</v>
      </c>
      <c r="DK345" t="s">
        <v>3</v>
      </c>
      <c r="DL345" t="s">
        <v>3</v>
      </c>
      <c r="DM345" t="s">
        <v>3</v>
      </c>
      <c r="DN345">
        <v>0</v>
      </c>
      <c r="DO345">
        <v>0</v>
      </c>
      <c r="DP345">
        <v>1</v>
      </c>
      <c r="DQ345">
        <v>1</v>
      </c>
      <c r="DU345">
        <v>1010</v>
      </c>
      <c r="DV345" t="s">
        <v>28</v>
      </c>
      <c r="DW345" t="s">
        <v>28</v>
      </c>
      <c r="DX345">
        <v>1</v>
      </c>
      <c r="EE345">
        <v>20678521</v>
      </c>
      <c r="EF345">
        <v>18</v>
      </c>
      <c r="EG345" t="s">
        <v>95</v>
      </c>
      <c r="EH345">
        <v>0</v>
      </c>
      <c r="EI345" t="s">
        <v>3</v>
      </c>
      <c r="EJ345">
        <v>1</v>
      </c>
      <c r="EK345">
        <v>800001</v>
      </c>
      <c r="EL345" t="s">
        <v>96</v>
      </c>
      <c r="EM345" t="s">
        <v>97</v>
      </c>
      <c r="EO345" t="s">
        <v>3</v>
      </c>
      <c r="EQ345">
        <v>0</v>
      </c>
      <c r="ER345">
        <v>0</v>
      </c>
      <c r="ES345">
        <v>161.97999999999999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Q345">
        <v>0</v>
      </c>
      <c r="FR345">
        <f t="shared" si="330"/>
        <v>0</v>
      </c>
      <c r="FS345">
        <v>0</v>
      </c>
      <c r="FX345">
        <v>0</v>
      </c>
      <c r="FY345">
        <v>0</v>
      </c>
      <c r="GA345" t="s">
        <v>29</v>
      </c>
      <c r="GG345">
        <v>2</v>
      </c>
      <c r="GH345">
        <v>0</v>
      </c>
      <c r="GI345">
        <v>-2</v>
      </c>
      <c r="GJ345">
        <v>0</v>
      </c>
      <c r="GK345">
        <f>ROUND(R345*(R12)/100,2)</f>
        <v>0</v>
      </c>
      <c r="GL345">
        <f t="shared" si="331"/>
        <v>0</v>
      </c>
      <c r="GM345">
        <f t="shared" si="332"/>
        <v>1133.8599999999999</v>
      </c>
      <c r="GN345">
        <f t="shared" si="333"/>
        <v>1133.8599999999999</v>
      </c>
      <c r="GO345">
        <f t="shared" si="334"/>
        <v>0</v>
      </c>
      <c r="GP345">
        <f t="shared" si="335"/>
        <v>0</v>
      </c>
      <c r="GR345">
        <v>0</v>
      </c>
    </row>
    <row r="346" spans="1:200">
      <c r="A346">
        <v>17</v>
      </c>
      <c r="B346">
        <v>1</v>
      </c>
      <c r="C346">
        <f>ROW(SmtRes!A869)</f>
        <v>869</v>
      </c>
      <c r="D346">
        <f>ROW(EtalonRes!A806)</f>
        <v>806</v>
      </c>
      <c r="E346" t="s">
        <v>637</v>
      </c>
      <c r="F346" t="s">
        <v>445</v>
      </c>
      <c r="G346" t="s">
        <v>446</v>
      </c>
      <c r="H346" t="s">
        <v>430</v>
      </c>
      <c r="I346">
        <v>22</v>
      </c>
      <c r="J346">
        <v>0</v>
      </c>
      <c r="O346">
        <f t="shared" si="301"/>
        <v>7455.14</v>
      </c>
      <c r="P346">
        <f t="shared" si="302"/>
        <v>7391.12</v>
      </c>
      <c r="Q346">
        <f t="shared" si="303"/>
        <v>0</v>
      </c>
      <c r="R346">
        <f t="shared" si="304"/>
        <v>0</v>
      </c>
      <c r="S346">
        <f t="shared" si="305"/>
        <v>64.02</v>
      </c>
      <c r="T346">
        <f t="shared" si="306"/>
        <v>0</v>
      </c>
      <c r="U346">
        <f t="shared" si="307"/>
        <v>6.82</v>
      </c>
      <c r="V346">
        <f t="shared" si="308"/>
        <v>0</v>
      </c>
      <c r="W346">
        <f t="shared" si="309"/>
        <v>0</v>
      </c>
      <c r="X346">
        <f t="shared" si="310"/>
        <v>69.78</v>
      </c>
      <c r="Y346">
        <f t="shared" si="311"/>
        <v>42.25</v>
      </c>
      <c r="AA346">
        <v>22723180</v>
      </c>
      <c r="AB346">
        <f t="shared" si="338"/>
        <v>338.87</v>
      </c>
      <c r="AC346">
        <f t="shared" si="313"/>
        <v>335.96</v>
      </c>
      <c r="AD346">
        <f t="shared" si="339"/>
        <v>0</v>
      </c>
      <c r="AE346">
        <f t="shared" si="315"/>
        <v>0</v>
      </c>
      <c r="AF346">
        <f t="shared" si="316"/>
        <v>2.91</v>
      </c>
      <c r="AG346">
        <f t="shared" si="317"/>
        <v>0</v>
      </c>
      <c r="AH346">
        <f t="shared" si="318"/>
        <v>0.31</v>
      </c>
      <c r="AI346">
        <f t="shared" si="319"/>
        <v>0</v>
      </c>
      <c r="AJ346">
        <f t="shared" si="320"/>
        <v>0</v>
      </c>
      <c r="AK346">
        <v>338.87</v>
      </c>
      <c r="AL346">
        <v>335.96</v>
      </c>
      <c r="AM346">
        <v>0</v>
      </c>
      <c r="AN346">
        <v>0</v>
      </c>
      <c r="AO346">
        <v>2.91</v>
      </c>
      <c r="AP346">
        <v>0</v>
      </c>
      <c r="AQ346">
        <v>0.31</v>
      </c>
      <c r="AR346">
        <v>0</v>
      </c>
      <c r="AS346">
        <v>0</v>
      </c>
      <c r="AT346">
        <v>109</v>
      </c>
      <c r="AU346">
        <v>66</v>
      </c>
      <c r="AV346">
        <v>1</v>
      </c>
      <c r="AW346">
        <v>1</v>
      </c>
      <c r="AZ346">
        <v>1</v>
      </c>
      <c r="BA346">
        <v>1</v>
      </c>
      <c r="BB346">
        <v>1</v>
      </c>
      <c r="BC346">
        <v>1</v>
      </c>
      <c r="BD346" t="s">
        <v>3</v>
      </c>
      <c r="BE346" t="s">
        <v>3</v>
      </c>
      <c r="BF346" t="s">
        <v>3</v>
      </c>
      <c r="BG346" t="s">
        <v>3</v>
      </c>
      <c r="BH346">
        <v>0</v>
      </c>
      <c r="BI346">
        <v>1</v>
      </c>
      <c r="BJ346" t="s">
        <v>447</v>
      </c>
      <c r="BM346">
        <v>18001</v>
      </c>
      <c r="BN346">
        <v>0</v>
      </c>
      <c r="BO346" t="s">
        <v>3</v>
      </c>
      <c r="BP346">
        <v>0</v>
      </c>
      <c r="BQ346">
        <v>2</v>
      </c>
      <c r="BS346">
        <v>1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128</v>
      </c>
      <c r="CA346">
        <v>83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si="321"/>
        <v>7455.14</v>
      </c>
      <c r="CQ346">
        <f t="shared" si="322"/>
        <v>335.96</v>
      </c>
      <c r="CR346">
        <f t="shared" si="323"/>
        <v>0</v>
      </c>
      <c r="CS346">
        <f t="shared" si="324"/>
        <v>0</v>
      </c>
      <c r="CT346">
        <f t="shared" si="325"/>
        <v>2.91</v>
      </c>
      <c r="CU346">
        <f t="shared" si="326"/>
        <v>0</v>
      </c>
      <c r="CV346">
        <f t="shared" si="327"/>
        <v>0.31</v>
      </c>
      <c r="CW346">
        <f t="shared" si="328"/>
        <v>0</v>
      </c>
      <c r="CX346">
        <f t="shared" si="329"/>
        <v>0</v>
      </c>
      <c r="CY346">
        <f>(((S346+R346)*AT346)/100)</f>
        <v>69.78179999999999</v>
      </c>
      <c r="CZ346">
        <f>(((S346+R346)*AU346)/100)</f>
        <v>42.2532</v>
      </c>
      <c r="DC346" t="s">
        <v>3</v>
      </c>
      <c r="DD346" t="s">
        <v>3</v>
      </c>
      <c r="DE346" t="s">
        <v>3</v>
      </c>
      <c r="DF346" t="s">
        <v>3</v>
      </c>
      <c r="DG346" t="s">
        <v>3</v>
      </c>
      <c r="DH346" t="s">
        <v>3</v>
      </c>
      <c r="DI346" t="s">
        <v>3</v>
      </c>
      <c r="DJ346" t="s">
        <v>3</v>
      </c>
      <c r="DK346" t="s">
        <v>3</v>
      </c>
      <c r="DL346" t="s">
        <v>3</v>
      </c>
      <c r="DM346" t="s">
        <v>3</v>
      </c>
      <c r="DN346">
        <v>0</v>
      </c>
      <c r="DO346">
        <v>0</v>
      </c>
      <c r="DP346">
        <v>1</v>
      </c>
      <c r="DQ346">
        <v>1</v>
      </c>
      <c r="DU346">
        <v>1013</v>
      </c>
      <c r="DV346" t="s">
        <v>430</v>
      </c>
      <c r="DW346" t="s">
        <v>430</v>
      </c>
      <c r="DX346">
        <v>1</v>
      </c>
      <c r="EE346">
        <v>20678685</v>
      </c>
      <c r="EF346">
        <v>2</v>
      </c>
      <c r="EG346" t="s">
        <v>20</v>
      </c>
      <c r="EH346">
        <v>0</v>
      </c>
      <c r="EI346" t="s">
        <v>3</v>
      </c>
      <c r="EJ346">
        <v>1</v>
      </c>
      <c r="EK346">
        <v>18001</v>
      </c>
      <c r="EL346" t="s">
        <v>91</v>
      </c>
      <c r="EM346" t="s">
        <v>92</v>
      </c>
      <c r="EO346" t="s">
        <v>3</v>
      </c>
      <c r="EQ346">
        <v>0</v>
      </c>
      <c r="ER346">
        <v>338.87</v>
      </c>
      <c r="ES346">
        <v>335.96</v>
      </c>
      <c r="ET346">
        <v>0</v>
      </c>
      <c r="EU346">
        <v>0</v>
      </c>
      <c r="EV346">
        <v>2.91</v>
      </c>
      <c r="EW346">
        <v>0.31</v>
      </c>
      <c r="EX346">
        <v>0</v>
      </c>
      <c r="EY346">
        <v>0</v>
      </c>
      <c r="EZ346">
        <v>0</v>
      </c>
      <c r="FQ346">
        <v>0</v>
      </c>
      <c r="FR346">
        <f t="shared" si="330"/>
        <v>0</v>
      </c>
      <c r="FS346">
        <v>0</v>
      </c>
      <c r="FV346" t="s">
        <v>23</v>
      </c>
      <c r="FW346" t="s">
        <v>24</v>
      </c>
      <c r="FX346">
        <v>128</v>
      </c>
      <c r="FY346">
        <v>83</v>
      </c>
      <c r="GA346" t="s">
        <v>3</v>
      </c>
      <c r="GG346">
        <v>2</v>
      </c>
      <c r="GH346">
        <v>1</v>
      </c>
      <c r="GI346">
        <v>-2</v>
      </c>
      <c r="GJ346">
        <v>0</v>
      </c>
      <c r="GK346">
        <f>ROUND(R346*(R12)/100,2)</f>
        <v>0</v>
      </c>
      <c r="GL346">
        <f t="shared" si="331"/>
        <v>0</v>
      </c>
      <c r="GM346">
        <f t="shared" si="332"/>
        <v>7567.17</v>
      </c>
      <c r="GN346">
        <f t="shared" si="333"/>
        <v>7567.17</v>
      </c>
      <c r="GO346">
        <f t="shared" si="334"/>
        <v>0</v>
      </c>
      <c r="GP346">
        <f t="shared" si="335"/>
        <v>0</v>
      </c>
      <c r="GR346">
        <v>0</v>
      </c>
    </row>
    <row r="348" spans="1:200">
      <c r="A348" s="2">
        <v>51</v>
      </c>
      <c r="B348" s="2">
        <f>B243</f>
        <v>1</v>
      </c>
      <c r="C348" s="2">
        <f>A243</f>
        <v>5</v>
      </c>
      <c r="D348" s="2">
        <f>ROW(A243)</f>
        <v>243</v>
      </c>
      <c r="E348" s="2"/>
      <c r="F348" s="2" t="str">
        <f>IF(F243&lt;&gt;"",F243,"")</f>
        <v>Новый подраздел</v>
      </c>
      <c r="G348" s="2" t="str">
        <f>IF(G243&lt;&gt;"",G243,"")</f>
        <v>Монтаж системы кондиционирования</v>
      </c>
      <c r="H348" s="2"/>
      <c r="I348" s="2"/>
      <c r="J348" s="2"/>
      <c r="K348" s="2"/>
      <c r="L348" s="2"/>
      <c r="M348" s="2"/>
      <c r="N348" s="2"/>
      <c r="O348" s="2">
        <f t="shared" ref="O348:T348" si="340">ROUND(AB348,2)</f>
        <v>681401.79</v>
      </c>
      <c r="P348" s="2">
        <f t="shared" si="340"/>
        <v>624273.51</v>
      </c>
      <c r="Q348" s="2">
        <f t="shared" si="340"/>
        <v>32245.85</v>
      </c>
      <c r="R348" s="2">
        <f t="shared" si="340"/>
        <v>3449.52</v>
      </c>
      <c r="S348" s="2">
        <f t="shared" si="340"/>
        <v>24882.43</v>
      </c>
      <c r="T348" s="2">
        <f t="shared" si="340"/>
        <v>0</v>
      </c>
      <c r="U348" s="2">
        <f>AH348</f>
        <v>2720.4269700000009</v>
      </c>
      <c r="V348" s="2">
        <f>AI348</f>
        <v>255.74829</v>
      </c>
      <c r="W348" s="2">
        <f>ROUND(AJ348,2)</f>
        <v>504.59</v>
      </c>
      <c r="X348" s="2">
        <f>ROUND(AK348,2)</f>
        <v>29990.43</v>
      </c>
      <c r="Y348" s="2">
        <f>ROUND(AL348,2)</f>
        <v>18484.8</v>
      </c>
      <c r="Z348" s="2"/>
      <c r="AA348" s="2"/>
      <c r="AB348" s="2">
        <f>ROUND(SUMIF(AA247:AA346,"=22723180",O247:O346),2)</f>
        <v>681401.79</v>
      </c>
      <c r="AC348" s="2">
        <f>ROUND(SUMIF(AA247:AA346,"=22723180",P247:P346),2)</f>
        <v>624273.51</v>
      </c>
      <c r="AD348" s="2">
        <f>ROUND(SUMIF(AA247:AA346,"=22723180",Q247:Q346),2)</f>
        <v>32245.85</v>
      </c>
      <c r="AE348" s="2">
        <f>ROUND(SUMIF(AA247:AA346,"=22723180",R247:R346),2)</f>
        <v>3449.52</v>
      </c>
      <c r="AF348" s="2">
        <f>ROUND(SUMIF(AA247:AA346,"=22723180",S247:S346),2)</f>
        <v>24882.43</v>
      </c>
      <c r="AG348" s="2">
        <f>ROUND(SUMIF(AA247:AA346,"=22723180",T247:T346),2)</f>
        <v>0</v>
      </c>
      <c r="AH348" s="2">
        <f>SUMIF(AA247:AA346,"=22723180",U247:U346)</f>
        <v>2720.4269700000009</v>
      </c>
      <c r="AI348" s="2">
        <f>SUMIF(AA247:AA346,"=22723180",V247:V346)</f>
        <v>255.74829</v>
      </c>
      <c r="AJ348" s="2">
        <f>ROUND(SUMIF(AA247:AA346,"=22723180",W247:W346),2)</f>
        <v>504.59</v>
      </c>
      <c r="AK348" s="2">
        <f>ROUND(SUMIF(AA247:AA346,"=22723180",X247:X346),2)</f>
        <v>29990.43</v>
      </c>
      <c r="AL348" s="2">
        <f>ROUND(SUMIF(AA247:AA346,"=22723180",Y247:Y346),2)</f>
        <v>18484.8</v>
      </c>
      <c r="AM348" s="2"/>
      <c r="AN348" s="2"/>
      <c r="AO348" s="2">
        <f t="shared" ref="AO348:AU348" si="341">ROUND(BB348,2)</f>
        <v>0</v>
      </c>
      <c r="AP348" s="2">
        <f t="shared" si="341"/>
        <v>0</v>
      </c>
      <c r="AQ348" s="2">
        <f t="shared" si="341"/>
        <v>0</v>
      </c>
      <c r="AR348" s="2">
        <f t="shared" si="341"/>
        <v>729877.02</v>
      </c>
      <c r="AS348" s="2">
        <f t="shared" si="341"/>
        <v>684894.43</v>
      </c>
      <c r="AT348" s="2">
        <f t="shared" si="341"/>
        <v>44982.59</v>
      </c>
      <c r="AU348" s="2">
        <f t="shared" si="341"/>
        <v>0</v>
      </c>
      <c r="AV348" s="2"/>
      <c r="AW348" s="2"/>
      <c r="AX348" s="2"/>
      <c r="AY348" s="2"/>
      <c r="AZ348" s="2"/>
      <c r="BA348" s="2"/>
      <c r="BB348" s="2">
        <f>ROUND(SUMIF(AA247:AA346,"=22723180",FQ247:FQ346),2)</f>
        <v>0</v>
      </c>
      <c r="BC348" s="2">
        <f>ROUND(SUMIF(AA247:AA346,"=22723180",FR247:FR346),2)</f>
        <v>0</v>
      </c>
      <c r="BD348" s="2">
        <f>ROUND(SUMIF(AA247:AA346,"=22723180",GL247:GL346),2)</f>
        <v>0</v>
      </c>
      <c r="BE348" s="2">
        <f>ROUND(SUMIF(AA247:AA346,"=22723180",GM247:GM346),2)</f>
        <v>729877.02</v>
      </c>
      <c r="BF348" s="2">
        <f>ROUND(SUMIF(AA247:AA346,"=22723180",GN247:GN346),2)</f>
        <v>684894.43</v>
      </c>
      <c r="BG348" s="2">
        <f>ROUND(SUMIF(AA247:AA346,"=22723180",GO247:GO346),2)</f>
        <v>44982.59</v>
      </c>
      <c r="BH348" s="2">
        <f>ROUND(SUMIF(AA247:AA346,"=22723180",GP247:GP346),2)</f>
        <v>0</v>
      </c>
      <c r="BI348" s="2"/>
      <c r="BJ348" s="2"/>
      <c r="BK348" s="2"/>
      <c r="BL348" s="2"/>
      <c r="BM348" s="2"/>
      <c r="BN348" s="2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>
        <v>0</v>
      </c>
    </row>
    <row r="350" spans="1:200">
      <c r="A350" s="4">
        <v>50</v>
      </c>
      <c r="B350" s="4">
        <v>0</v>
      </c>
      <c r="C350" s="4">
        <v>0</v>
      </c>
      <c r="D350" s="4">
        <v>1</v>
      </c>
      <c r="E350" s="4">
        <v>201</v>
      </c>
      <c r="F350" s="4">
        <f>ROUND(Source!O348,O350)</f>
        <v>681401.79</v>
      </c>
      <c r="G350" s="4" t="s">
        <v>47</v>
      </c>
      <c r="H350" s="4" t="s">
        <v>48</v>
      </c>
      <c r="I350" s="4"/>
      <c r="J350" s="4"/>
      <c r="K350" s="4">
        <v>201</v>
      </c>
      <c r="L350" s="4">
        <v>1</v>
      </c>
      <c r="M350" s="4">
        <v>3</v>
      </c>
      <c r="N350" s="4" t="s">
        <v>3</v>
      </c>
      <c r="O350" s="4">
        <v>2</v>
      </c>
      <c r="P350" s="4"/>
    </row>
    <row r="351" spans="1:200">
      <c r="A351" s="4">
        <v>50</v>
      </c>
      <c r="B351" s="4">
        <v>0</v>
      </c>
      <c r="C351" s="4">
        <v>0</v>
      </c>
      <c r="D351" s="4">
        <v>1</v>
      </c>
      <c r="E351" s="4">
        <v>202</v>
      </c>
      <c r="F351" s="4">
        <f>ROUND(Source!P348,O351)</f>
        <v>624273.51</v>
      </c>
      <c r="G351" s="4" t="s">
        <v>49</v>
      </c>
      <c r="H351" s="4" t="s">
        <v>50</v>
      </c>
      <c r="I351" s="4"/>
      <c r="J351" s="4"/>
      <c r="K351" s="4">
        <v>202</v>
      </c>
      <c r="L351" s="4">
        <v>2</v>
      </c>
      <c r="M351" s="4">
        <v>3</v>
      </c>
      <c r="N351" s="4" t="s">
        <v>3</v>
      </c>
      <c r="O351" s="4">
        <v>2</v>
      </c>
      <c r="P351" s="4"/>
    </row>
    <row r="352" spans="1:200">
      <c r="A352" s="4">
        <v>50</v>
      </c>
      <c r="B352" s="4">
        <v>0</v>
      </c>
      <c r="C352" s="4">
        <v>0</v>
      </c>
      <c r="D352" s="4">
        <v>1</v>
      </c>
      <c r="E352" s="4">
        <v>222</v>
      </c>
      <c r="F352" s="4">
        <f>ROUND(Source!AO348,O352)</f>
        <v>0</v>
      </c>
      <c r="G352" s="4" t="s">
        <v>51</v>
      </c>
      <c r="H352" s="4" t="s">
        <v>52</v>
      </c>
      <c r="I352" s="4"/>
      <c r="J352" s="4"/>
      <c r="K352" s="4">
        <v>222</v>
      </c>
      <c r="L352" s="4">
        <v>3</v>
      </c>
      <c r="M352" s="4">
        <v>3</v>
      </c>
      <c r="N352" s="4" t="s">
        <v>3</v>
      </c>
      <c r="O352" s="4">
        <v>2</v>
      </c>
      <c r="P352" s="4"/>
    </row>
    <row r="353" spans="1:16">
      <c r="A353" s="4">
        <v>50</v>
      </c>
      <c r="B353" s="4">
        <v>0</v>
      </c>
      <c r="C353" s="4">
        <v>0</v>
      </c>
      <c r="D353" s="4">
        <v>1</v>
      </c>
      <c r="E353" s="4">
        <v>216</v>
      </c>
      <c r="F353" s="4">
        <f>ROUND(Source!AP348,O353)</f>
        <v>0</v>
      </c>
      <c r="G353" s="4" t="s">
        <v>53</v>
      </c>
      <c r="H353" s="4" t="s">
        <v>54</v>
      </c>
      <c r="I353" s="4"/>
      <c r="J353" s="4"/>
      <c r="K353" s="4">
        <v>216</v>
      </c>
      <c r="L353" s="4">
        <v>4</v>
      </c>
      <c r="M353" s="4">
        <v>3</v>
      </c>
      <c r="N353" s="4" t="s">
        <v>3</v>
      </c>
      <c r="O353" s="4">
        <v>2</v>
      </c>
      <c r="P353" s="4"/>
    </row>
    <row r="354" spans="1:16">
      <c r="A354" s="4">
        <v>50</v>
      </c>
      <c r="B354" s="4">
        <v>0</v>
      </c>
      <c r="C354" s="4">
        <v>0</v>
      </c>
      <c r="D354" s="4">
        <v>1</v>
      </c>
      <c r="E354" s="4">
        <v>223</v>
      </c>
      <c r="F354" s="4">
        <f>ROUND(Source!AQ348,O354)</f>
        <v>0</v>
      </c>
      <c r="G354" s="4" t="s">
        <v>55</v>
      </c>
      <c r="H354" s="4" t="s">
        <v>56</v>
      </c>
      <c r="I354" s="4"/>
      <c r="J354" s="4"/>
      <c r="K354" s="4">
        <v>223</v>
      </c>
      <c r="L354" s="4">
        <v>5</v>
      </c>
      <c r="M354" s="4">
        <v>3</v>
      </c>
      <c r="N354" s="4" t="s">
        <v>3</v>
      </c>
      <c r="O354" s="4">
        <v>2</v>
      </c>
      <c r="P354" s="4"/>
    </row>
    <row r="355" spans="1:16">
      <c r="A355" s="4">
        <v>50</v>
      </c>
      <c r="B355" s="4">
        <v>0</v>
      </c>
      <c r="C355" s="4">
        <v>0</v>
      </c>
      <c r="D355" s="4">
        <v>1</v>
      </c>
      <c r="E355" s="4">
        <v>203</v>
      </c>
      <c r="F355" s="4">
        <f>ROUND(Source!Q348,O355)</f>
        <v>32245.85</v>
      </c>
      <c r="G355" s="4" t="s">
        <v>57</v>
      </c>
      <c r="H355" s="4" t="s">
        <v>58</v>
      </c>
      <c r="I355" s="4"/>
      <c r="J355" s="4"/>
      <c r="K355" s="4">
        <v>203</v>
      </c>
      <c r="L355" s="4">
        <v>6</v>
      </c>
      <c r="M355" s="4">
        <v>3</v>
      </c>
      <c r="N355" s="4" t="s">
        <v>3</v>
      </c>
      <c r="O355" s="4">
        <v>2</v>
      </c>
      <c r="P355" s="4"/>
    </row>
    <row r="356" spans="1:16">
      <c r="A356" s="4">
        <v>50</v>
      </c>
      <c r="B356" s="4">
        <v>0</v>
      </c>
      <c r="C356" s="4">
        <v>0</v>
      </c>
      <c r="D356" s="4">
        <v>1</v>
      </c>
      <c r="E356" s="4">
        <v>204</v>
      </c>
      <c r="F356" s="4">
        <f>ROUND(Source!R348,O356)</f>
        <v>3449.52</v>
      </c>
      <c r="G356" s="4" t="s">
        <v>59</v>
      </c>
      <c r="H356" s="4" t="s">
        <v>60</v>
      </c>
      <c r="I356" s="4"/>
      <c r="J356" s="4"/>
      <c r="K356" s="4">
        <v>204</v>
      </c>
      <c r="L356" s="4">
        <v>7</v>
      </c>
      <c r="M356" s="4">
        <v>3</v>
      </c>
      <c r="N356" s="4" t="s">
        <v>3</v>
      </c>
      <c r="O356" s="4">
        <v>2</v>
      </c>
      <c r="P356" s="4"/>
    </row>
    <row r="357" spans="1:16">
      <c r="A357" s="4">
        <v>50</v>
      </c>
      <c r="B357" s="4">
        <v>0</v>
      </c>
      <c r="C357" s="4">
        <v>0</v>
      </c>
      <c r="D357" s="4">
        <v>1</v>
      </c>
      <c r="E357" s="4">
        <v>205</v>
      </c>
      <c r="F357" s="4">
        <f>ROUND(Source!S348,O357)</f>
        <v>24882.43</v>
      </c>
      <c r="G357" s="4" t="s">
        <v>61</v>
      </c>
      <c r="H357" s="4" t="s">
        <v>62</v>
      </c>
      <c r="I357" s="4"/>
      <c r="J357" s="4"/>
      <c r="K357" s="4">
        <v>205</v>
      </c>
      <c r="L357" s="4">
        <v>8</v>
      </c>
      <c r="M357" s="4">
        <v>3</v>
      </c>
      <c r="N357" s="4" t="s">
        <v>3</v>
      </c>
      <c r="O357" s="4">
        <v>2</v>
      </c>
      <c r="P357" s="4"/>
    </row>
    <row r="358" spans="1:16">
      <c r="A358" s="4">
        <v>50</v>
      </c>
      <c r="B358" s="4">
        <v>0</v>
      </c>
      <c r="C358" s="4">
        <v>0</v>
      </c>
      <c r="D358" s="4">
        <v>1</v>
      </c>
      <c r="E358" s="4">
        <v>214</v>
      </c>
      <c r="F358" s="4">
        <f>ROUND(Source!AS348,O358)</f>
        <v>684894.43</v>
      </c>
      <c r="G358" s="4" t="s">
        <v>63</v>
      </c>
      <c r="H358" s="4" t="s">
        <v>64</v>
      </c>
      <c r="I358" s="4"/>
      <c r="J358" s="4"/>
      <c r="K358" s="4">
        <v>214</v>
      </c>
      <c r="L358" s="4">
        <v>9</v>
      </c>
      <c r="M358" s="4">
        <v>3</v>
      </c>
      <c r="N358" s="4" t="s">
        <v>3</v>
      </c>
      <c r="O358" s="4">
        <v>2</v>
      </c>
      <c r="P358" s="4"/>
    </row>
    <row r="359" spans="1:16">
      <c r="A359" s="4">
        <v>50</v>
      </c>
      <c r="B359" s="4">
        <v>0</v>
      </c>
      <c r="C359" s="4">
        <v>0</v>
      </c>
      <c r="D359" s="4">
        <v>1</v>
      </c>
      <c r="E359" s="4">
        <v>215</v>
      </c>
      <c r="F359" s="4">
        <f>ROUND(Source!AT348,O359)</f>
        <v>44982.59</v>
      </c>
      <c r="G359" s="4" t="s">
        <v>65</v>
      </c>
      <c r="H359" s="4" t="s">
        <v>66</v>
      </c>
      <c r="I359" s="4"/>
      <c r="J359" s="4"/>
      <c r="K359" s="4">
        <v>215</v>
      </c>
      <c r="L359" s="4">
        <v>10</v>
      </c>
      <c r="M359" s="4">
        <v>3</v>
      </c>
      <c r="N359" s="4" t="s">
        <v>3</v>
      </c>
      <c r="O359" s="4">
        <v>2</v>
      </c>
      <c r="P359" s="4"/>
    </row>
    <row r="360" spans="1:16">
      <c r="A360" s="4">
        <v>50</v>
      </c>
      <c r="B360" s="4">
        <v>0</v>
      </c>
      <c r="C360" s="4">
        <v>0</v>
      </c>
      <c r="D360" s="4">
        <v>1</v>
      </c>
      <c r="E360" s="4">
        <v>217</v>
      </c>
      <c r="F360" s="4">
        <f>ROUND(Source!AU348,O360)</f>
        <v>0</v>
      </c>
      <c r="G360" s="4" t="s">
        <v>67</v>
      </c>
      <c r="H360" s="4" t="s">
        <v>68</v>
      </c>
      <c r="I360" s="4"/>
      <c r="J360" s="4"/>
      <c r="K360" s="4">
        <v>217</v>
      </c>
      <c r="L360" s="4">
        <v>11</v>
      </c>
      <c r="M360" s="4">
        <v>3</v>
      </c>
      <c r="N360" s="4" t="s">
        <v>3</v>
      </c>
      <c r="O360" s="4">
        <v>2</v>
      </c>
      <c r="P360" s="4"/>
    </row>
    <row r="361" spans="1:16">
      <c r="A361" s="4">
        <v>50</v>
      </c>
      <c r="B361" s="4">
        <v>0</v>
      </c>
      <c r="C361" s="4">
        <v>0</v>
      </c>
      <c r="D361" s="4">
        <v>1</v>
      </c>
      <c r="E361" s="4">
        <v>206</v>
      </c>
      <c r="F361" s="4">
        <f>ROUND(Source!T348,O361)</f>
        <v>0</v>
      </c>
      <c r="G361" s="4" t="s">
        <v>69</v>
      </c>
      <c r="H361" s="4" t="s">
        <v>70</v>
      </c>
      <c r="I361" s="4"/>
      <c r="J361" s="4"/>
      <c r="K361" s="4">
        <v>206</v>
      </c>
      <c r="L361" s="4">
        <v>12</v>
      </c>
      <c r="M361" s="4">
        <v>3</v>
      </c>
      <c r="N361" s="4" t="s">
        <v>3</v>
      </c>
      <c r="O361" s="4">
        <v>2</v>
      </c>
      <c r="P361" s="4"/>
    </row>
    <row r="362" spans="1:16">
      <c r="A362" s="4">
        <v>50</v>
      </c>
      <c r="B362" s="4">
        <v>0</v>
      </c>
      <c r="C362" s="4">
        <v>0</v>
      </c>
      <c r="D362" s="4">
        <v>1</v>
      </c>
      <c r="E362" s="4">
        <v>207</v>
      </c>
      <c r="F362" s="4">
        <f>Source!U348</f>
        <v>2720.4269700000009</v>
      </c>
      <c r="G362" s="4" t="s">
        <v>71</v>
      </c>
      <c r="H362" s="4" t="s">
        <v>72</v>
      </c>
      <c r="I362" s="4"/>
      <c r="J362" s="4"/>
      <c r="K362" s="4">
        <v>207</v>
      </c>
      <c r="L362" s="4">
        <v>13</v>
      </c>
      <c r="M362" s="4">
        <v>3</v>
      </c>
      <c r="N362" s="4" t="s">
        <v>3</v>
      </c>
      <c r="O362" s="4">
        <v>-1</v>
      </c>
      <c r="P362" s="4"/>
    </row>
    <row r="363" spans="1:16">
      <c r="A363" s="4">
        <v>50</v>
      </c>
      <c r="B363" s="4">
        <v>0</v>
      </c>
      <c r="C363" s="4">
        <v>0</v>
      </c>
      <c r="D363" s="4">
        <v>1</v>
      </c>
      <c r="E363" s="4">
        <v>208</v>
      </c>
      <c r="F363" s="4">
        <f>Source!V348</f>
        <v>255.74829</v>
      </c>
      <c r="G363" s="4" t="s">
        <v>73</v>
      </c>
      <c r="H363" s="4" t="s">
        <v>74</v>
      </c>
      <c r="I363" s="4"/>
      <c r="J363" s="4"/>
      <c r="K363" s="4">
        <v>208</v>
      </c>
      <c r="L363" s="4">
        <v>14</v>
      </c>
      <c r="M363" s="4">
        <v>3</v>
      </c>
      <c r="N363" s="4" t="s">
        <v>3</v>
      </c>
      <c r="O363" s="4">
        <v>-1</v>
      </c>
      <c r="P363" s="4"/>
    </row>
    <row r="364" spans="1:16">
      <c r="A364" s="4">
        <v>50</v>
      </c>
      <c r="B364" s="4">
        <v>0</v>
      </c>
      <c r="C364" s="4">
        <v>0</v>
      </c>
      <c r="D364" s="4">
        <v>1</v>
      </c>
      <c r="E364" s="4">
        <v>209</v>
      </c>
      <c r="F364" s="4">
        <f>ROUND(Source!W348,O364)</f>
        <v>504.59</v>
      </c>
      <c r="G364" s="4" t="s">
        <v>75</v>
      </c>
      <c r="H364" s="4" t="s">
        <v>76</v>
      </c>
      <c r="I364" s="4"/>
      <c r="J364" s="4"/>
      <c r="K364" s="4">
        <v>209</v>
      </c>
      <c r="L364" s="4">
        <v>15</v>
      </c>
      <c r="M364" s="4">
        <v>3</v>
      </c>
      <c r="N364" s="4" t="s">
        <v>3</v>
      </c>
      <c r="O364" s="4">
        <v>2</v>
      </c>
      <c r="P364" s="4"/>
    </row>
    <row r="365" spans="1:16">
      <c r="A365" s="4">
        <v>50</v>
      </c>
      <c r="B365" s="4">
        <v>0</v>
      </c>
      <c r="C365" s="4">
        <v>0</v>
      </c>
      <c r="D365" s="4">
        <v>1</v>
      </c>
      <c r="E365" s="4">
        <v>210</v>
      </c>
      <c r="F365" s="4">
        <f>ROUND(Source!X348,O365)</f>
        <v>29990.43</v>
      </c>
      <c r="G365" s="4" t="s">
        <v>77</v>
      </c>
      <c r="H365" s="4" t="s">
        <v>78</v>
      </c>
      <c r="I365" s="4"/>
      <c r="J365" s="4"/>
      <c r="K365" s="4">
        <v>210</v>
      </c>
      <c r="L365" s="4">
        <v>16</v>
      </c>
      <c r="M365" s="4">
        <v>3</v>
      </c>
      <c r="N365" s="4" t="s">
        <v>3</v>
      </c>
      <c r="O365" s="4">
        <v>2</v>
      </c>
      <c r="P365" s="4"/>
    </row>
    <row r="366" spans="1:16">
      <c r="A366" s="4">
        <v>50</v>
      </c>
      <c r="B366" s="4">
        <v>0</v>
      </c>
      <c r="C366" s="4">
        <v>0</v>
      </c>
      <c r="D366" s="4">
        <v>1</v>
      </c>
      <c r="E366" s="4">
        <v>211</v>
      </c>
      <c r="F366" s="4">
        <f>ROUND(Source!Y348,O366)</f>
        <v>18484.8</v>
      </c>
      <c r="G366" s="4" t="s">
        <v>79</v>
      </c>
      <c r="H366" s="4" t="s">
        <v>80</v>
      </c>
      <c r="I366" s="4"/>
      <c r="J366" s="4"/>
      <c r="K366" s="4">
        <v>211</v>
      </c>
      <c r="L366" s="4">
        <v>17</v>
      </c>
      <c r="M366" s="4">
        <v>3</v>
      </c>
      <c r="N366" s="4" t="s">
        <v>3</v>
      </c>
      <c r="O366" s="4">
        <v>2</v>
      </c>
      <c r="P366" s="4"/>
    </row>
    <row r="367" spans="1:16">
      <c r="A367" s="4">
        <v>50</v>
      </c>
      <c r="B367" s="4">
        <v>0</v>
      </c>
      <c r="C367" s="4">
        <v>0</v>
      </c>
      <c r="D367" s="4">
        <v>1</v>
      </c>
      <c r="E367" s="4">
        <v>224</v>
      </c>
      <c r="F367" s="4">
        <f>ROUND(Source!AR348,O367)</f>
        <v>729877.02</v>
      </c>
      <c r="G367" s="4" t="s">
        <v>81</v>
      </c>
      <c r="H367" s="4" t="s">
        <v>82</v>
      </c>
      <c r="I367" s="4"/>
      <c r="J367" s="4"/>
      <c r="K367" s="4">
        <v>224</v>
      </c>
      <c r="L367" s="4">
        <v>18</v>
      </c>
      <c r="M367" s="4">
        <v>3</v>
      </c>
      <c r="N367" s="4" t="s">
        <v>3</v>
      </c>
      <c r="O367" s="4">
        <v>2</v>
      </c>
      <c r="P367" s="4"/>
    </row>
    <row r="369" spans="1:200">
      <c r="A369" s="1">
        <v>5</v>
      </c>
      <c r="B369" s="1">
        <v>1</v>
      </c>
      <c r="C369" s="1"/>
      <c r="D369" s="1">
        <f>ROW(A391)</f>
        <v>391</v>
      </c>
      <c r="E369" s="1"/>
      <c r="F369" s="1" t="s">
        <v>84</v>
      </c>
      <c r="G369" s="1" t="s">
        <v>448</v>
      </c>
      <c r="H369" s="1" t="s">
        <v>3</v>
      </c>
      <c r="I369" s="1">
        <v>0</v>
      </c>
      <c r="J369" s="1"/>
      <c r="K369" s="1">
        <v>0</v>
      </c>
      <c r="L369" s="1"/>
      <c r="M369" s="1"/>
      <c r="N369" s="1"/>
      <c r="O369" s="1"/>
      <c r="P369" s="1"/>
      <c r="Q369" s="1"/>
      <c r="R369" s="1"/>
      <c r="S369" s="1"/>
      <c r="T369" s="1"/>
      <c r="U369" s="1" t="s">
        <v>3</v>
      </c>
      <c r="V369" s="1">
        <v>0</v>
      </c>
      <c r="W369" s="1"/>
      <c r="X369" s="1"/>
      <c r="Y369" s="1"/>
      <c r="Z369" s="1"/>
      <c r="AA369" s="1"/>
      <c r="AB369" s="1" t="s">
        <v>3</v>
      </c>
      <c r="AC369" s="1" t="s">
        <v>3</v>
      </c>
      <c r="AD369" s="1" t="s">
        <v>3</v>
      </c>
      <c r="AE369" s="1" t="s">
        <v>3</v>
      </c>
      <c r="AF369" s="1" t="s">
        <v>3</v>
      </c>
      <c r="AG369" s="1" t="s">
        <v>3</v>
      </c>
      <c r="AH369" s="1"/>
      <c r="AI369" s="1"/>
      <c r="AJ369" s="1"/>
      <c r="AK369" s="1"/>
      <c r="AL369" s="1"/>
      <c r="AM369" s="1"/>
      <c r="AN369" s="1"/>
      <c r="AO369" s="1"/>
      <c r="AP369" s="1" t="s">
        <v>3</v>
      </c>
      <c r="AQ369" s="1" t="s">
        <v>3</v>
      </c>
      <c r="AR369" s="1" t="s">
        <v>3</v>
      </c>
      <c r="AS369" s="1"/>
      <c r="AT369" s="1"/>
      <c r="AU369" s="1"/>
      <c r="AV369" s="1"/>
      <c r="AW369" s="1"/>
      <c r="AX369" s="1"/>
      <c r="AY369" s="1"/>
      <c r="AZ369" s="1" t="s">
        <v>3</v>
      </c>
      <c r="BA369" s="1"/>
      <c r="BB369" s="1" t="s">
        <v>3</v>
      </c>
      <c r="BC369" s="1" t="s">
        <v>3</v>
      </c>
      <c r="BD369" s="1" t="s">
        <v>3</v>
      </c>
      <c r="BE369" s="1" t="s">
        <v>3</v>
      </c>
      <c r="BF369" s="1" t="s">
        <v>3</v>
      </c>
      <c r="BG369" s="1" t="s">
        <v>3</v>
      </c>
      <c r="BH369" s="1" t="s">
        <v>3</v>
      </c>
      <c r="BI369" s="1" t="s">
        <v>3</v>
      </c>
      <c r="BJ369" s="1" t="s">
        <v>3</v>
      </c>
      <c r="BK369" s="1" t="s">
        <v>3</v>
      </c>
      <c r="BL369" s="1" t="s">
        <v>3</v>
      </c>
      <c r="BM369" s="1" t="s">
        <v>3</v>
      </c>
      <c r="BN369" s="1" t="s">
        <v>3</v>
      </c>
      <c r="BO369" s="1" t="s">
        <v>3</v>
      </c>
      <c r="BP369" s="1" t="s">
        <v>3</v>
      </c>
      <c r="BQ369" s="1"/>
      <c r="BR369" s="1"/>
      <c r="BS369" s="1"/>
      <c r="BT369" s="1"/>
      <c r="BU369" s="1"/>
      <c r="BV369" s="1"/>
      <c r="BW369" s="1"/>
      <c r="BX369" s="1">
        <v>0</v>
      </c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>
        <v>0</v>
      </c>
    </row>
    <row r="371" spans="1:200">
      <c r="A371" s="2">
        <v>52</v>
      </c>
      <c r="B371" s="2">
        <f t="shared" ref="B371:G371" si="342">B391</f>
        <v>1</v>
      </c>
      <c r="C371" s="2">
        <f t="shared" si="342"/>
        <v>5</v>
      </c>
      <c r="D371" s="2">
        <f t="shared" si="342"/>
        <v>369</v>
      </c>
      <c r="E371" s="2">
        <f t="shared" si="342"/>
        <v>0</v>
      </c>
      <c r="F371" s="2" t="str">
        <f t="shared" si="342"/>
        <v>Новый подраздел</v>
      </c>
      <c r="G371" s="2" t="str">
        <f t="shared" si="342"/>
        <v>Монтаж оборудования</v>
      </c>
      <c r="H371" s="2"/>
      <c r="I371" s="2"/>
      <c r="J371" s="2"/>
      <c r="K371" s="2"/>
      <c r="L371" s="2"/>
      <c r="M371" s="2"/>
      <c r="N371" s="2"/>
      <c r="O371" s="2">
        <f t="shared" ref="O371:AT371" si="343">O391</f>
        <v>886747.19</v>
      </c>
      <c r="P371" s="2">
        <f t="shared" si="343"/>
        <v>865109.75</v>
      </c>
      <c r="Q371" s="2">
        <f t="shared" si="343"/>
        <v>6152.15</v>
      </c>
      <c r="R371" s="2">
        <f t="shared" si="343"/>
        <v>625.95000000000005</v>
      </c>
      <c r="S371" s="2">
        <f t="shared" si="343"/>
        <v>15485.29</v>
      </c>
      <c r="T371" s="2">
        <f t="shared" si="343"/>
        <v>0</v>
      </c>
      <c r="U371" s="2">
        <f t="shared" si="343"/>
        <v>1572.9359999999997</v>
      </c>
      <c r="V371" s="2">
        <f t="shared" si="343"/>
        <v>47.303999999999995</v>
      </c>
      <c r="W371" s="2">
        <f t="shared" si="343"/>
        <v>0</v>
      </c>
      <c r="X371" s="2">
        <f t="shared" si="343"/>
        <v>12923.5</v>
      </c>
      <c r="Y371" s="2">
        <f t="shared" si="343"/>
        <v>8596.67</v>
      </c>
      <c r="Z371" s="2">
        <f t="shared" si="343"/>
        <v>0</v>
      </c>
      <c r="AA371" s="2">
        <f t="shared" si="343"/>
        <v>0</v>
      </c>
      <c r="AB371" s="2">
        <f t="shared" si="343"/>
        <v>886747.19</v>
      </c>
      <c r="AC371" s="2">
        <f t="shared" si="343"/>
        <v>865109.75</v>
      </c>
      <c r="AD371" s="2">
        <f t="shared" si="343"/>
        <v>6152.15</v>
      </c>
      <c r="AE371" s="2">
        <f t="shared" si="343"/>
        <v>625.95000000000005</v>
      </c>
      <c r="AF371" s="2">
        <f t="shared" si="343"/>
        <v>15485.29</v>
      </c>
      <c r="AG371" s="2">
        <f t="shared" si="343"/>
        <v>0</v>
      </c>
      <c r="AH371" s="2">
        <f t="shared" si="343"/>
        <v>1572.9359999999997</v>
      </c>
      <c r="AI371" s="2">
        <f t="shared" si="343"/>
        <v>47.303999999999995</v>
      </c>
      <c r="AJ371" s="2">
        <f t="shared" si="343"/>
        <v>0</v>
      </c>
      <c r="AK371" s="2">
        <f t="shared" si="343"/>
        <v>12923.5</v>
      </c>
      <c r="AL371" s="2">
        <f t="shared" si="343"/>
        <v>8596.67</v>
      </c>
      <c r="AM371" s="2">
        <f t="shared" si="343"/>
        <v>0</v>
      </c>
      <c r="AN371" s="2">
        <f t="shared" si="343"/>
        <v>0</v>
      </c>
      <c r="AO371" s="2">
        <f t="shared" si="343"/>
        <v>0</v>
      </c>
      <c r="AP371" s="2">
        <f t="shared" si="343"/>
        <v>738331.5</v>
      </c>
      <c r="AQ371" s="2">
        <f t="shared" si="343"/>
        <v>0</v>
      </c>
      <c r="AR371" s="2">
        <f t="shared" si="343"/>
        <v>908267.36</v>
      </c>
      <c r="AS371" s="2">
        <f t="shared" si="343"/>
        <v>133547.03</v>
      </c>
      <c r="AT371" s="2">
        <f t="shared" si="343"/>
        <v>36388.83</v>
      </c>
      <c r="AU371" s="2">
        <f t="shared" ref="AU371:BZ371" si="344">AU391</f>
        <v>0</v>
      </c>
      <c r="AV371" s="2">
        <f t="shared" si="344"/>
        <v>0</v>
      </c>
      <c r="AW371" s="2">
        <f t="shared" si="344"/>
        <v>0</v>
      </c>
      <c r="AX371" s="2">
        <f t="shared" si="344"/>
        <v>0</v>
      </c>
      <c r="AY371" s="2">
        <f t="shared" si="344"/>
        <v>0</v>
      </c>
      <c r="AZ371" s="2">
        <f t="shared" si="344"/>
        <v>0</v>
      </c>
      <c r="BA371" s="2">
        <f t="shared" si="344"/>
        <v>0</v>
      </c>
      <c r="BB371" s="2">
        <f t="shared" si="344"/>
        <v>0</v>
      </c>
      <c r="BC371" s="2">
        <f t="shared" si="344"/>
        <v>738331.5</v>
      </c>
      <c r="BD371" s="2">
        <f t="shared" si="344"/>
        <v>0</v>
      </c>
      <c r="BE371" s="2">
        <f t="shared" si="344"/>
        <v>908267.36</v>
      </c>
      <c r="BF371" s="2">
        <f t="shared" si="344"/>
        <v>133547.03</v>
      </c>
      <c r="BG371" s="2">
        <f t="shared" si="344"/>
        <v>36388.83</v>
      </c>
      <c r="BH371" s="2">
        <f t="shared" si="344"/>
        <v>0</v>
      </c>
      <c r="BI371" s="2">
        <f t="shared" si="344"/>
        <v>0</v>
      </c>
      <c r="BJ371" s="2">
        <f t="shared" si="344"/>
        <v>0</v>
      </c>
      <c r="BK371" s="2">
        <f t="shared" si="344"/>
        <v>0</v>
      </c>
      <c r="BL371" s="2">
        <f t="shared" si="344"/>
        <v>0</v>
      </c>
      <c r="BM371" s="2">
        <f t="shared" si="344"/>
        <v>0</v>
      </c>
      <c r="BN371" s="2">
        <f t="shared" si="344"/>
        <v>0</v>
      </c>
      <c r="BO371" s="3">
        <f t="shared" si="344"/>
        <v>0</v>
      </c>
      <c r="BP371" s="3">
        <f t="shared" si="344"/>
        <v>0</v>
      </c>
      <c r="BQ371" s="3">
        <f t="shared" si="344"/>
        <v>0</v>
      </c>
      <c r="BR371" s="3">
        <f t="shared" si="344"/>
        <v>0</v>
      </c>
      <c r="BS371" s="3">
        <f t="shared" si="344"/>
        <v>0</v>
      </c>
      <c r="BT371" s="3">
        <f t="shared" si="344"/>
        <v>0</v>
      </c>
      <c r="BU371" s="3">
        <f t="shared" si="344"/>
        <v>0</v>
      </c>
      <c r="BV371" s="3">
        <f t="shared" si="344"/>
        <v>0</v>
      </c>
      <c r="BW371" s="3">
        <f t="shared" si="344"/>
        <v>0</v>
      </c>
      <c r="BX371" s="3">
        <f t="shared" si="344"/>
        <v>0</v>
      </c>
      <c r="BY371" s="3">
        <f t="shared" si="344"/>
        <v>0</v>
      </c>
      <c r="BZ371" s="3">
        <f t="shared" si="344"/>
        <v>0</v>
      </c>
      <c r="CA371" s="3">
        <f t="shared" ref="CA371:DF371" si="345">CA391</f>
        <v>0</v>
      </c>
      <c r="CB371" s="3">
        <f t="shared" si="345"/>
        <v>0</v>
      </c>
      <c r="CC371" s="3">
        <f t="shared" si="345"/>
        <v>0</v>
      </c>
      <c r="CD371" s="3">
        <f t="shared" si="345"/>
        <v>0</v>
      </c>
      <c r="CE371" s="3">
        <f t="shared" si="345"/>
        <v>0</v>
      </c>
      <c r="CF371" s="3">
        <f t="shared" si="345"/>
        <v>0</v>
      </c>
      <c r="CG371" s="3">
        <f t="shared" si="345"/>
        <v>0</v>
      </c>
      <c r="CH371" s="3">
        <f t="shared" si="345"/>
        <v>0</v>
      </c>
      <c r="CI371" s="3">
        <f t="shared" si="345"/>
        <v>0</v>
      </c>
      <c r="CJ371" s="3">
        <f t="shared" si="345"/>
        <v>0</v>
      </c>
      <c r="CK371" s="3">
        <f t="shared" si="345"/>
        <v>0</v>
      </c>
      <c r="CL371" s="3">
        <f t="shared" si="345"/>
        <v>0</v>
      </c>
      <c r="CM371" s="3">
        <f t="shared" si="345"/>
        <v>0</v>
      </c>
      <c r="CN371" s="3">
        <f t="shared" si="345"/>
        <v>0</v>
      </c>
      <c r="CO371" s="3">
        <f t="shared" si="345"/>
        <v>0</v>
      </c>
      <c r="CP371" s="3">
        <f t="shared" si="345"/>
        <v>0</v>
      </c>
      <c r="CQ371" s="3">
        <f t="shared" si="345"/>
        <v>0</v>
      </c>
      <c r="CR371" s="3">
        <f t="shared" si="345"/>
        <v>0</v>
      </c>
      <c r="CS371" s="3">
        <f t="shared" si="345"/>
        <v>0</v>
      </c>
      <c r="CT371" s="3">
        <f t="shared" si="345"/>
        <v>0</v>
      </c>
      <c r="CU371" s="3">
        <f t="shared" si="345"/>
        <v>0</v>
      </c>
      <c r="CV371" s="3">
        <f t="shared" si="345"/>
        <v>0</v>
      </c>
      <c r="CW371" s="3">
        <f t="shared" si="345"/>
        <v>0</v>
      </c>
      <c r="CX371" s="3">
        <f t="shared" si="345"/>
        <v>0</v>
      </c>
      <c r="CY371" s="3">
        <f t="shared" si="345"/>
        <v>0</v>
      </c>
      <c r="CZ371" s="3">
        <f t="shared" si="345"/>
        <v>0</v>
      </c>
      <c r="DA371" s="3">
        <f t="shared" si="345"/>
        <v>0</v>
      </c>
      <c r="DB371" s="3">
        <f t="shared" si="345"/>
        <v>0</v>
      </c>
      <c r="DC371" s="3">
        <f t="shared" si="345"/>
        <v>0</v>
      </c>
      <c r="DD371" s="3">
        <f t="shared" si="345"/>
        <v>0</v>
      </c>
      <c r="DE371" s="3">
        <f t="shared" si="345"/>
        <v>0</v>
      </c>
      <c r="DF371" s="3">
        <f t="shared" si="345"/>
        <v>0</v>
      </c>
      <c r="DG371" s="3">
        <f t="shared" ref="DG371:DN371" si="346">DG391</f>
        <v>0</v>
      </c>
      <c r="DH371" s="3">
        <f t="shared" si="346"/>
        <v>0</v>
      </c>
      <c r="DI371" s="3">
        <f t="shared" si="346"/>
        <v>0</v>
      </c>
      <c r="DJ371" s="3">
        <f t="shared" si="346"/>
        <v>0</v>
      </c>
      <c r="DK371" s="3">
        <f t="shared" si="346"/>
        <v>0</v>
      </c>
      <c r="DL371" s="3">
        <f t="shared" si="346"/>
        <v>0</v>
      </c>
      <c r="DM371" s="3">
        <f t="shared" si="346"/>
        <v>0</v>
      </c>
      <c r="DN371" s="3">
        <f t="shared" si="346"/>
        <v>0</v>
      </c>
    </row>
    <row r="373" spans="1:200">
      <c r="A373">
        <v>17</v>
      </c>
      <c r="B373">
        <v>1</v>
      </c>
      <c r="C373">
        <f>ROW(SmtRes!A877)</f>
        <v>877</v>
      </c>
      <c r="D373">
        <f>ROW(EtalonRes!A814)</f>
        <v>814</v>
      </c>
      <c r="E373" t="s">
        <v>638</v>
      </c>
      <c r="F373" t="s">
        <v>450</v>
      </c>
      <c r="G373" t="s">
        <v>451</v>
      </c>
      <c r="H373" t="s">
        <v>200</v>
      </c>
      <c r="I373">
        <v>18</v>
      </c>
      <c r="J373">
        <v>0</v>
      </c>
      <c r="O373">
        <f t="shared" ref="O373:O389" si="347">ROUND(CP373,2)</f>
        <v>11252.34</v>
      </c>
      <c r="P373">
        <f t="shared" ref="P373:P389" si="348">ROUND(CQ373*I373,2)</f>
        <v>5075.6400000000003</v>
      </c>
      <c r="Q373">
        <f t="shared" ref="Q373:Q389" si="349">ROUND(CR373*I373,2)</f>
        <v>569.88</v>
      </c>
      <c r="R373">
        <f t="shared" ref="R373:R389" si="350">ROUND(CS373*I373,2)</f>
        <v>29.16</v>
      </c>
      <c r="S373">
        <f t="shared" ref="S373:S389" si="351">ROUND(CT373*I373,2)</f>
        <v>5606.82</v>
      </c>
      <c r="T373">
        <f t="shared" ref="T373:T389" si="352">ROUND(CU373*I373,2)</f>
        <v>0</v>
      </c>
      <c r="U373">
        <f t="shared" ref="U373:U389" si="353">CV373*I373</f>
        <v>565.19999999999993</v>
      </c>
      <c r="V373">
        <f t="shared" ref="V373:V389" si="354">CW373*I373</f>
        <v>2.16</v>
      </c>
      <c r="W373">
        <f t="shared" ref="W373:W389" si="355">ROUND(CX373*I373,2)</f>
        <v>0</v>
      </c>
      <c r="X373">
        <f t="shared" ref="X373:X389" si="356">ROUND(CY373,2)</f>
        <v>3832.47</v>
      </c>
      <c r="Y373">
        <f t="shared" ref="Y373:Y389" si="357">ROUND(CZ373,2)</f>
        <v>2705.27</v>
      </c>
      <c r="AA373">
        <v>22723180</v>
      </c>
      <c r="AB373">
        <f t="shared" ref="AB373:AB389" si="358">ROUND((AC373+AD373+AF373),6)</f>
        <v>625.13</v>
      </c>
      <c r="AC373">
        <f t="shared" ref="AC373:AC389" si="359">ROUND((ES373),6)</f>
        <v>281.98</v>
      </c>
      <c r="AD373">
        <f t="shared" ref="AD373:AD389" si="360">ROUND((((ET373)-(EU373))+AE373),6)</f>
        <v>31.66</v>
      </c>
      <c r="AE373">
        <f t="shared" ref="AE373:AE389" si="361">ROUND((EU373),6)</f>
        <v>1.62</v>
      </c>
      <c r="AF373">
        <f t="shared" ref="AF373:AF389" si="362">ROUND((EV373),6)</f>
        <v>311.49</v>
      </c>
      <c r="AG373">
        <f t="shared" ref="AG373:AG389" si="363">ROUND((AP373),6)</f>
        <v>0</v>
      </c>
      <c r="AH373">
        <f t="shared" ref="AH373:AH389" si="364">(EW373)</f>
        <v>31.4</v>
      </c>
      <c r="AI373">
        <f t="shared" ref="AI373:AI389" si="365">(EX373)</f>
        <v>0.12</v>
      </c>
      <c r="AJ373">
        <f t="shared" ref="AJ373:AJ389" si="366">ROUND((AS373),6)</f>
        <v>0</v>
      </c>
      <c r="AK373">
        <v>625.13</v>
      </c>
      <c r="AL373">
        <v>281.98</v>
      </c>
      <c r="AM373">
        <v>31.66</v>
      </c>
      <c r="AN373">
        <v>1.62</v>
      </c>
      <c r="AO373">
        <v>311.49</v>
      </c>
      <c r="AP373">
        <v>0</v>
      </c>
      <c r="AQ373">
        <v>31.4</v>
      </c>
      <c r="AR373">
        <v>0.12</v>
      </c>
      <c r="AS373">
        <v>0</v>
      </c>
      <c r="AT373">
        <v>68</v>
      </c>
      <c r="AU373">
        <v>48</v>
      </c>
      <c r="AV373">
        <v>1</v>
      </c>
      <c r="AW373">
        <v>1</v>
      </c>
      <c r="AZ373">
        <v>1</v>
      </c>
      <c r="BA373">
        <v>1</v>
      </c>
      <c r="BB373">
        <v>1</v>
      </c>
      <c r="BC373">
        <v>1</v>
      </c>
      <c r="BD373" t="s">
        <v>3</v>
      </c>
      <c r="BE373" t="s">
        <v>3</v>
      </c>
      <c r="BF373" t="s">
        <v>3</v>
      </c>
      <c r="BG373" t="s">
        <v>3</v>
      </c>
      <c r="BH373">
        <v>0</v>
      </c>
      <c r="BI373">
        <v>2</v>
      </c>
      <c r="BJ373" t="s">
        <v>452</v>
      </c>
      <c r="BM373">
        <v>107001</v>
      </c>
      <c r="BN373">
        <v>0</v>
      </c>
      <c r="BO373" t="s">
        <v>3</v>
      </c>
      <c r="BP373">
        <v>0</v>
      </c>
      <c r="BQ373">
        <v>3</v>
      </c>
      <c r="BS373">
        <v>1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3</v>
      </c>
      <c r="BZ373">
        <v>80</v>
      </c>
      <c r="CA373">
        <v>60</v>
      </c>
      <c r="CF373">
        <v>0</v>
      </c>
      <c r="CG373">
        <v>0</v>
      </c>
      <c r="CM373">
        <v>0</v>
      </c>
      <c r="CN373" t="s">
        <v>3</v>
      </c>
      <c r="CO373">
        <v>0</v>
      </c>
      <c r="CP373">
        <f t="shared" ref="CP373:CP389" si="367">(P373+Q373+S373)</f>
        <v>11252.34</v>
      </c>
      <c r="CQ373">
        <f t="shared" ref="CQ373:CQ389" si="368">(AC373)*BC373</f>
        <v>281.98</v>
      </c>
      <c r="CR373">
        <f t="shared" ref="CR373:CR389" si="369">(AD373)*BB373</f>
        <v>31.66</v>
      </c>
      <c r="CS373">
        <f t="shared" ref="CS373:CS389" si="370">(AE373)*BS373</f>
        <v>1.62</v>
      </c>
      <c r="CT373">
        <f t="shared" ref="CT373:CT389" si="371">(AF373)*BA373</f>
        <v>311.49</v>
      </c>
      <c r="CU373">
        <f t="shared" ref="CU373:CU389" si="372">AG373</f>
        <v>0</v>
      </c>
      <c r="CV373">
        <f t="shared" ref="CV373:CV389" si="373">AH373</f>
        <v>31.4</v>
      </c>
      <c r="CW373">
        <f t="shared" ref="CW373:CW389" si="374">AI373</f>
        <v>0.12</v>
      </c>
      <c r="CX373">
        <f t="shared" ref="CX373:CX389" si="375">AJ373</f>
        <v>0</v>
      </c>
      <c r="CY373">
        <f t="shared" ref="CY373:CY382" si="376">(((S373+R373)*AT373)/100)</f>
        <v>3832.4663999999993</v>
      </c>
      <c r="CZ373">
        <f t="shared" ref="CZ373:CZ382" si="377">(((S373+R373)*AU373)/100)</f>
        <v>2705.2703999999999</v>
      </c>
      <c r="DC373" t="s">
        <v>3</v>
      </c>
      <c r="DD373" t="s">
        <v>3</v>
      </c>
      <c r="DE373" t="s">
        <v>3</v>
      </c>
      <c r="DF373" t="s">
        <v>3</v>
      </c>
      <c r="DG373" t="s">
        <v>3</v>
      </c>
      <c r="DH373" t="s">
        <v>3</v>
      </c>
      <c r="DI373" t="s">
        <v>3</v>
      </c>
      <c r="DJ373" t="s">
        <v>3</v>
      </c>
      <c r="DK373" t="s">
        <v>3</v>
      </c>
      <c r="DL373" t="s">
        <v>3</v>
      </c>
      <c r="DM373" t="s">
        <v>3</v>
      </c>
      <c r="DN373">
        <v>0</v>
      </c>
      <c r="DO373">
        <v>0</v>
      </c>
      <c r="DP373">
        <v>1</v>
      </c>
      <c r="DQ373">
        <v>1</v>
      </c>
      <c r="DU373">
        <v>1013</v>
      </c>
      <c r="DV373" t="s">
        <v>200</v>
      </c>
      <c r="DW373" t="s">
        <v>200</v>
      </c>
      <c r="DX373">
        <v>1</v>
      </c>
      <c r="EE373">
        <v>20678532</v>
      </c>
      <c r="EF373">
        <v>3</v>
      </c>
      <c r="EG373" t="s">
        <v>111</v>
      </c>
      <c r="EH373">
        <v>0</v>
      </c>
      <c r="EI373" t="s">
        <v>3</v>
      </c>
      <c r="EJ373">
        <v>2</v>
      </c>
      <c r="EK373">
        <v>107001</v>
      </c>
      <c r="EL373" t="s">
        <v>453</v>
      </c>
      <c r="EM373" t="s">
        <v>454</v>
      </c>
      <c r="EO373" t="s">
        <v>3</v>
      </c>
      <c r="EQ373">
        <v>0</v>
      </c>
      <c r="ER373">
        <v>625.13</v>
      </c>
      <c r="ES373">
        <v>281.98</v>
      </c>
      <c r="ET373">
        <v>31.66</v>
      </c>
      <c r="EU373">
        <v>1.62</v>
      </c>
      <c r="EV373">
        <v>311.49</v>
      </c>
      <c r="EW373">
        <v>31.4</v>
      </c>
      <c r="EX373">
        <v>0.12</v>
      </c>
      <c r="EY373">
        <v>0</v>
      </c>
      <c r="EZ373">
        <v>0</v>
      </c>
      <c r="FQ373">
        <v>0</v>
      </c>
      <c r="FR373">
        <f t="shared" ref="FR373:FR389" si="378">ROUND(IF(AND(BH373=3,BI373=3),P373,0),2)</f>
        <v>0</v>
      </c>
      <c r="FS373">
        <v>0</v>
      </c>
      <c r="FV373" t="s">
        <v>23</v>
      </c>
      <c r="FW373" t="s">
        <v>24</v>
      </c>
      <c r="FX373">
        <v>80</v>
      </c>
      <c r="FY373">
        <v>60</v>
      </c>
      <c r="GA373" t="s">
        <v>3</v>
      </c>
      <c r="GG373">
        <v>2</v>
      </c>
      <c r="GH373">
        <v>1</v>
      </c>
      <c r="GI373">
        <v>-2</v>
      </c>
      <c r="GJ373">
        <v>0</v>
      </c>
      <c r="GK373">
        <f>ROUND(R373*(R12)/100,2)</f>
        <v>0</v>
      </c>
      <c r="GL373">
        <f t="shared" ref="GL373:GL389" si="379">ROUND(IF(AND(BH373=3,BI373=3,FS373&lt;&gt;0),P373,0),2)</f>
        <v>0</v>
      </c>
      <c r="GM373">
        <f t="shared" ref="GM373:GM389" si="380">O373+X373+Y373</f>
        <v>17790.079999999998</v>
      </c>
      <c r="GN373">
        <f t="shared" ref="GN373:GN389" si="381">ROUND(IF(OR(BI373=0,BI373=1),O373+X373+Y373,0),2)</f>
        <v>0</v>
      </c>
      <c r="GO373">
        <f t="shared" ref="GO373:GO389" si="382">ROUND(IF(BI373=2,O373+X373+Y373,0),2)</f>
        <v>17790.080000000002</v>
      </c>
      <c r="GP373">
        <f t="shared" ref="GP373:GP389" si="383">ROUND(IF(BI373=4,O373+X373+Y373,0),2)</f>
        <v>0</v>
      </c>
      <c r="GR373">
        <v>0</v>
      </c>
    </row>
    <row r="374" spans="1:200">
      <c r="A374">
        <v>17</v>
      </c>
      <c r="B374">
        <v>1</v>
      </c>
      <c r="E374" t="s">
        <v>639</v>
      </c>
      <c r="F374" t="s">
        <v>26</v>
      </c>
      <c r="G374" t="s">
        <v>456</v>
      </c>
      <c r="H374" t="s">
        <v>28</v>
      </c>
      <c r="I374">
        <v>12</v>
      </c>
      <c r="J374">
        <v>0</v>
      </c>
      <c r="O374">
        <f t="shared" si="347"/>
        <v>127866.84</v>
      </c>
      <c r="P374">
        <f t="shared" si="348"/>
        <v>127866.84</v>
      </c>
      <c r="Q374">
        <f t="shared" si="349"/>
        <v>0</v>
      </c>
      <c r="R374">
        <f t="shared" si="350"/>
        <v>0</v>
      </c>
      <c r="S374">
        <f t="shared" si="351"/>
        <v>0</v>
      </c>
      <c r="T374">
        <f t="shared" si="352"/>
        <v>0</v>
      </c>
      <c r="U374">
        <f t="shared" si="353"/>
        <v>0</v>
      </c>
      <c r="V374">
        <f t="shared" si="354"/>
        <v>0</v>
      </c>
      <c r="W374">
        <f t="shared" si="355"/>
        <v>0</v>
      </c>
      <c r="X374">
        <f t="shared" si="356"/>
        <v>0</v>
      </c>
      <c r="Y374">
        <f t="shared" si="357"/>
        <v>0</v>
      </c>
      <c r="AA374">
        <v>22723180</v>
      </c>
      <c r="AB374">
        <f t="shared" si="358"/>
        <v>10655.57</v>
      </c>
      <c r="AC374">
        <f t="shared" si="359"/>
        <v>10655.57</v>
      </c>
      <c r="AD374">
        <f t="shared" si="360"/>
        <v>0</v>
      </c>
      <c r="AE374">
        <f t="shared" si="361"/>
        <v>0</v>
      </c>
      <c r="AF374">
        <f t="shared" si="362"/>
        <v>0</v>
      </c>
      <c r="AG374">
        <f t="shared" si="363"/>
        <v>0</v>
      </c>
      <c r="AH374">
        <f t="shared" si="364"/>
        <v>0</v>
      </c>
      <c r="AI374">
        <f t="shared" si="365"/>
        <v>0</v>
      </c>
      <c r="AJ374">
        <f t="shared" si="366"/>
        <v>0</v>
      </c>
      <c r="AK374">
        <v>10655.57</v>
      </c>
      <c r="AL374">
        <v>10655.57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1</v>
      </c>
      <c r="AW374">
        <v>1</v>
      </c>
      <c r="AZ374">
        <v>1</v>
      </c>
      <c r="BA374">
        <v>1</v>
      </c>
      <c r="BB374">
        <v>1</v>
      </c>
      <c r="BC374">
        <v>1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3</v>
      </c>
      <c r="BJ374" t="s">
        <v>3</v>
      </c>
      <c r="BM374">
        <v>600001</v>
      </c>
      <c r="BN374">
        <v>0</v>
      </c>
      <c r="BO374" t="s">
        <v>3</v>
      </c>
      <c r="BP374">
        <v>0</v>
      </c>
      <c r="BQ374">
        <v>5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0</v>
      </c>
      <c r="CA374">
        <v>0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367"/>
        <v>127866.84</v>
      </c>
      <c r="CQ374">
        <f t="shared" si="368"/>
        <v>10655.57</v>
      </c>
      <c r="CR374">
        <f t="shared" si="369"/>
        <v>0</v>
      </c>
      <c r="CS374">
        <f t="shared" si="370"/>
        <v>0</v>
      </c>
      <c r="CT374">
        <f t="shared" si="371"/>
        <v>0</v>
      </c>
      <c r="CU374">
        <f t="shared" si="372"/>
        <v>0</v>
      </c>
      <c r="CV374">
        <f t="shared" si="373"/>
        <v>0</v>
      </c>
      <c r="CW374">
        <f t="shared" si="374"/>
        <v>0</v>
      </c>
      <c r="CX374">
        <f t="shared" si="375"/>
        <v>0</v>
      </c>
      <c r="CY374">
        <f t="shared" si="376"/>
        <v>0</v>
      </c>
      <c r="CZ374">
        <f t="shared" si="377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0</v>
      </c>
      <c r="DO374">
        <v>0</v>
      </c>
      <c r="DP374">
        <v>1</v>
      </c>
      <c r="DQ374">
        <v>1</v>
      </c>
      <c r="DU374">
        <v>1010</v>
      </c>
      <c r="DV374" t="s">
        <v>28</v>
      </c>
      <c r="DW374" t="s">
        <v>28</v>
      </c>
      <c r="DX374">
        <v>1</v>
      </c>
      <c r="EE374">
        <v>20678591</v>
      </c>
      <c r="EF374">
        <v>5</v>
      </c>
      <c r="EG374" t="s">
        <v>457</v>
      </c>
      <c r="EH374">
        <v>0</v>
      </c>
      <c r="EI374" t="s">
        <v>3</v>
      </c>
      <c r="EJ374">
        <v>3</v>
      </c>
      <c r="EK374">
        <v>600001</v>
      </c>
      <c r="EL374" t="s">
        <v>458</v>
      </c>
      <c r="EM374" t="s">
        <v>459</v>
      </c>
      <c r="EO374" t="s">
        <v>3</v>
      </c>
      <c r="EQ374">
        <v>0</v>
      </c>
      <c r="ER374">
        <v>0</v>
      </c>
      <c r="ES374">
        <v>10655.57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Q374">
        <v>0</v>
      </c>
      <c r="FR374">
        <f t="shared" si="378"/>
        <v>127866.84</v>
      </c>
      <c r="FS374">
        <v>0</v>
      </c>
      <c r="FX374">
        <v>0</v>
      </c>
      <c r="FY374">
        <v>0</v>
      </c>
      <c r="GA374" t="s">
        <v>29</v>
      </c>
      <c r="GG374">
        <v>2</v>
      </c>
      <c r="GH374">
        <v>0</v>
      </c>
      <c r="GI374">
        <v>-2</v>
      </c>
      <c r="GJ374">
        <v>0</v>
      </c>
      <c r="GK374">
        <f>ROUND(R374*(R12)/100,2)</f>
        <v>0</v>
      </c>
      <c r="GL374">
        <f t="shared" si="379"/>
        <v>0</v>
      </c>
      <c r="GM374">
        <f t="shared" si="380"/>
        <v>127866.84</v>
      </c>
      <c r="GN374">
        <f t="shared" si="381"/>
        <v>0</v>
      </c>
      <c r="GO374">
        <f t="shared" si="382"/>
        <v>0</v>
      </c>
      <c r="GP374">
        <f t="shared" si="383"/>
        <v>0</v>
      </c>
      <c r="GR374">
        <v>0</v>
      </c>
    </row>
    <row r="375" spans="1:200">
      <c r="A375">
        <v>17</v>
      </c>
      <c r="B375">
        <v>1</v>
      </c>
      <c r="E375" t="s">
        <v>640</v>
      </c>
      <c r="F375" t="s">
        <v>26</v>
      </c>
      <c r="G375" t="s">
        <v>461</v>
      </c>
      <c r="H375" t="s">
        <v>28</v>
      </c>
      <c r="I375">
        <v>5</v>
      </c>
      <c r="J375">
        <v>0</v>
      </c>
      <c r="O375">
        <f t="shared" si="347"/>
        <v>20856.599999999999</v>
      </c>
      <c r="P375">
        <f t="shared" si="348"/>
        <v>20856.599999999999</v>
      </c>
      <c r="Q375">
        <f t="shared" si="349"/>
        <v>0</v>
      </c>
      <c r="R375">
        <f t="shared" si="350"/>
        <v>0</v>
      </c>
      <c r="S375">
        <f t="shared" si="351"/>
        <v>0</v>
      </c>
      <c r="T375">
        <f t="shared" si="352"/>
        <v>0</v>
      </c>
      <c r="U375">
        <f t="shared" si="353"/>
        <v>0</v>
      </c>
      <c r="V375">
        <f t="shared" si="354"/>
        <v>0</v>
      </c>
      <c r="W375">
        <f t="shared" si="355"/>
        <v>0</v>
      </c>
      <c r="X375">
        <f t="shared" si="356"/>
        <v>0</v>
      </c>
      <c r="Y375">
        <f t="shared" si="357"/>
        <v>0</v>
      </c>
      <c r="AA375">
        <v>22723180</v>
      </c>
      <c r="AB375">
        <f t="shared" si="358"/>
        <v>4171.32</v>
      </c>
      <c r="AC375">
        <f t="shared" si="359"/>
        <v>4171.32</v>
      </c>
      <c r="AD375">
        <f t="shared" si="360"/>
        <v>0</v>
      </c>
      <c r="AE375">
        <f t="shared" si="361"/>
        <v>0</v>
      </c>
      <c r="AF375">
        <f t="shared" si="362"/>
        <v>0</v>
      </c>
      <c r="AG375">
        <f t="shared" si="363"/>
        <v>0</v>
      </c>
      <c r="AH375">
        <f t="shared" si="364"/>
        <v>0</v>
      </c>
      <c r="AI375">
        <f t="shared" si="365"/>
        <v>0</v>
      </c>
      <c r="AJ375">
        <f t="shared" si="366"/>
        <v>0</v>
      </c>
      <c r="AK375">
        <v>4171.32</v>
      </c>
      <c r="AL375">
        <v>4171.32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1</v>
      </c>
      <c r="AW375">
        <v>1</v>
      </c>
      <c r="AZ375">
        <v>1</v>
      </c>
      <c r="BA375">
        <v>1</v>
      </c>
      <c r="BB375">
        <v>1</v>
      </c>
      <c r="BC375">
        <v>1</v>
      </c>
      <c r="BD375" t="s">
        <v>3</v>
      </c>
      <c r="BE375" t="s">
        <v>3</v>
      </c>
      <c r="BF375" t="s">
        <v>3</v>
      </c>
      <c r="BG375" t="s">
        <v>3</v>
      </c>
      <c r="BH375">
        <v>3</v>
      </c>
      <c r="BI375">
        <v>3</v>
      </c>
      <c r="BJ375" t="s">
        <v>3</v>
      </c>
      <c r="BM375">
        <v>600001</v>
      </c>
      <c r="BN375">
        <v>0</v>
      </c>
      <c r="BO375" t="s">
        <v>3</v>
      </c>
      <c r="BP375">
        <v>0</v>
      </c>
      <c r="BQ375">
        <v>5</v>
      </c>
      <c r="BS375">
        <v>1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3</v>
      </c>
      <c r="BZ375">
        <v>0</v>
      </c>
      <c r="CA375">
        <v>0</v>
      </c>
      <c r="CF375">
        <v>0</v>
      </c>
      <c r="CG375">
        <v>0</v>
      </c>
      <c r="CM375">
        <v>0</v>
      </c>
      <c r="CN375" t="s">
        <v>3</v>
      </c>
      <c r="CO375">
        <v>0</v>
      </c>
      <c r="CP375">
        <f t="shared" si="367"/>
        <v>20856.599999999999</v>
      </c>
      <c r="CQ375">
        <f t="shared" si="368"/>
        <v>4171.32</v>
      </c>
      <c r="CR375">
        <f t="shared" si="369"/>
        <v>0</v>
      </c>
      <c r="CS375">
        <f t="shared" si="370"/>
        <v>0</v>
      </c>
      <c r="CT375">
        <f t="shared" si="371"/>
        <v>0</v>
      </c>
      <c r="CU375">
        <f t="shared" si="372"/>
        <v>0</v>
      </c>
      <c r="CV375">
        <f t="shared" si="373"/>
        <v>0</v>
      </c>
      <c r="CW375">
        <f t="shared" si="374"/>
        <v>0</v>
      </c>
      <c r="CX375">
        <f t="shared" si="375"/>
        <v>0</v>
      </c>
      <c r="CY375">
        <f t="shared" si="376"/>
        <v>0</v>
      </c>
      <c r="CZ375">
        <f t="shared" si="377"/>
        <v>0</v>
      </c>
      <c r="DC375" t="s">
        <v>3</v>
      </c>
      <c r="DD375" t="s">
        <v>3</v>
      </c>
      <c r="DE375" t="s">
        <v>3</v>
      </c>
      <c r="DF375" t="s">
        <v>3</v>
      </c>
      <c r="DG375" t="s">
        <v>3</v>
      </c>
      <c r="DH375" t="s">
        <v>3</v>
      </c>
      <c r="DI375" t="s">
        <v>3</v>
      </c>
      <c r="DJ375" t="s">
        <v>3</v>
      </c>
      <c r="DK375" t="s">
        <v>3</v>
      </c>
      <c r="DL375" t="s">
        <v>3</v>
      </c>
      <c r="DM375" t="s">
        <v>3</v>
      </c>
      <c r="DN375">
        <v>0</v>
      </c>
      <c r="DO375">
        <v>0</v>
      </c>
      <c r="DP375">
        <v>1</v>
      </c>
      <c r="DQ375">
        <v>1</v>
      </c>
      <c r="DU375">
        <v>1010</v>
      </c>
      <c r="DV375" t="s">
        <v>28</v>
      </c>
      <c r="DW375" t="s">
        <v>28</v>
      </c>
      <c r="DX375">
        <v>1</v>
      </c>
      <c r="EE375">
        <v>20678591</v>
      </c>
      <c r="EF375">
        <v>5</v>
      </c>
      <c r="EG375" t="s">
        <v>457</v>
      </c>
      <c r="EH375">
        <v>0</v>
      </c>
      <c r="EI375" t="s">
        <v>3</v>
      </c>
      <c r="EJ375">
        <v>3</v>
      </c>
      <c r="EK375">
        <v>600001</v>
      </c>
      <c r="EL375" t="s">
        <v>458</v>
      </c>
      <c r="EM375" t="s">
        <v>459</v>
      </c>
      <c r="EO375" t="s">
        <v>3</v>
      </c>
      <c r="EQ375">
        <v>0</v>
      </c>
      <c r="ER375">
        <v>0</v>
      </c>
      <c r="ES375">
        <v>4171.32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Q375">
        <v>0</v>
      </c>
      <c r="FR375">
        <f t="shared" si="378"/>
        <v>20856.599999999999</v>
      </c>
      <c r="FS375">
        <v>0</v>
      </c>
      <c r="FX375">
        <v>0</v>
      </c>
      <c r="FY375">
        <v>0</v>
      </c>
      <c r="GA375" t="s">
        <v>29</v>
      </c>
      <c r="GG375">
        <v>2</v>
      </c>
      <c r="GH375">
        <v>0</v>
      </c>
      <c r="GI375">
        <v>-2</v>
      </c>
      <c r="GJ375">
        <v>0</v>
      </c>
      <c r="GK375">
        <f>ROUND(R375*(R12)/100,2)</f>
        <v>0</v>
      </c>
      <c r="GL375">
        <f t="shared" si="379"/>
        <v>0</v>
      </c>
      <c r="GM375">
        <f t="shared" si="380"/>
        <v>20856.599999999999</v>
      </c>
      <c r="GN375">
        <f t="shared" si="381"/>
        <v>0</v>
      </c>
      <c r="GO375">
        <f t="shared" si="382"/>
        <v>0</v>
      </c>
      <c r="GP375">
        <f t="shared" si="383"/>
        <v>0</v>
      </c>
      <c r="GR375">
        <v>0</v>
      </c>
    </row>
    <row r="376" spans="1:200">
      <c r="A376">
        <v>17</v>
      </c>
      <c r="B376">
        <v>1</v>
      </c>
      <c r="E376" t="s">
        <v>641</v>
      </c>
      <c r="F376" t="s">
        <v>26</v>
      </c>
      <c r="G376" t="s">
        <v>463</v>
      </c>
      <c r="H376" t="s">
        <v>28</v>
      </c>
      <c r="I376">
        <v>1</v>
      </c>
      <c r="J376">
        <v>0</v>
      </c>
      <c r="O376">
        <f t="shared" si="347"/>
        <v>3199.82</v>
      </c>
      <c r="P376">
        <f t="shared" si="348"/>
        <v>3199.82</v>
      </c>
      <c r="Q376">
        <f t="shared" si="349"/>
        <v>0</v>
      </c>
      <c r="R376">
        <f t="shared" si="350"/>
        <v>0</v>
      </c>
      <c r="S376">
        <f t="shared" si="351"/>
        <v>0</v>
      </c>
      <c r="T376">
        <f t="shared" si="352"/>
        <v>0</v>
      </c>
      <c r="U376">
        <f t="shared" si="353"/>
        <v>0</v>
      </c>
      <c r="V376">
        <f t="shared" si="354"/>
        <v>0</v>
      </c>
      <c r="W376">
        <f t="shared" si="355"/>
        <v>0</v>
      </c>
      <c r="X376">
        <f t="shared" si="356"/>
        <v>0</v>
      </c>
      <c r="Y376">
        <f t="shared" si="357"/>
        <v>0</v>
      </c>
      <c r="AA376">
        <v>22723180</v>
      </c>
      <c r="AB376">
        <f t="shared" si="358"/>
        <v>3199.82</v>
      </c>
      <c r="AC376">
        <f t="shared" si="359"/>
        <v>3199.82</v>
      </c>
      <c r="AD376">
        <f t="shared" si="360"/>
        <v>0</v>
      </c>
      <c r="AE376">
        <f t="shared" si="361"/>
        <v>0</v>
      </c>
      <c r="AF376">
        <f t="shared" si="362"/>
        <v>0</v>
      </c>
      <c r="AG376">
        <f t="shared" si="363"/>
        <v>0</v>
      </c>
      <c r="AH376">
        <f t="shared" si="364"/>
        <v>0</v>
      </c>
      <c r="AI376">
        <f t="shared" si="365"/>
        <v>0</v>
      </c>
      <c r="AJ376">
        <f t="shared" si="366"/>
        <v>0</v>
      </c>
      <c r="AK376">
        <v>3199.82</v>
      </c>
      <c r="AL376">
        <v>3199.82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1</v>
      </c>
      <c r="AW376">
        <v>1</v>
      </c>
      <c r="AZ376">
        <v>1</v>
      </c>
      <c r="BA376">
        <v>1</v>
      </c>
      <c r="BB376">
        <v>1</v>
      </c>
      <c r="BC376">
        <v>1</v>
      </c>
      <c r="BD376" t="s">
        <v>3</v>
      </c>
      <c r="BE376" t="s">
        <v>3</v>
      </c>
      <c r="BF376" t="s">
        <v>3</v>
      </c>
      <c r="BG376" t="s">
        <v>3</v>
      </c>
      <c r="BH376">
        <v>3</v>
      </c>
      <c r="BI376">
        <v>3</v>
      </c>
      <c r="BJ376" t="s">
        <v>3</v>
      </c>
      <c r="BM376">
        <v>600001</v>
      </c>
      <c r="BN376">
        <v>0</v>
      </c>
      <c r="BO376" t="s">
        <v>3</v>
      </c>
      <c r="BP376">
        <v>0</v>
      </c>
      <c r="BQ376">
        <v>5</v>
      </c>
      <c r="BS376">
        <v>1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3</v>
      </c>
      <c r="BZ376">
        <v>0</v>
      </c>
      <c r="CA376">
        <v>0</v>
      </c>
      <c r="CF376">
        <v>0</v>
      </c>
      <c r="CG376">
        <v>0</v>
      </c>
      <c r="CM376">
        <v>0</v>
      </c>
      <c r="CN376" t="s">
        <v>3</v>
      </c>
      <c r="CO376">
        <v>0</v>
      </c>
      <c r="CP376">
        <f t="shared" si="367"/>
        <v>3199.82</v>
      </c>
      <c r="CQ376">
        <f t="shared" si="368"/>
        <v>3199.82</v>
      </c>
      <c r="CR376">
        <f t="shared" si="369"/>
        <v>0</v>
      </c>
      <c r="CS376">
        <f t="shared" si="370"/>
        <v>0</v>
      </c>
      <c r="CT376">
        <f t="shared" si="371"/>
        <v>0</v>
      </c>
      <c r="CU376">
        <f t="shared" si="372"/>
        <v>0</v>
      </c>
      <c r="CV376">
        <f t="shared" si="373"/>
        <v>0</v>
      </c>
      <c r="CW376">
        <f t="shared" si="374"/>
        <v>0</v>
      </c>
      <c r="CX376">
        <f t="shared" si="375"/>
        <v>0</v>
      </c>
      <c r="CY376">
        <f t="shared" si="376"/>
        <v>0</v>
      </c>
      <c r="CZ376">
        <f t="shared" si="377"/>
        <v>0</v>
      </c>
      <c r="DC376" t="s">
        <v>3</v>
      </c>
      <c r="DD376" t="s">
        <v>3</v>
      </c>
      <c r="DE376" t="s">
        <v>3</v>
      </c>
      <c r="DF376" t="s">
        <v>3</v>
      </c>
      <c r="DG376" t="s">
        <v>3</v>
      </c>
      <c r="DH376" t="s">
        <v>3</v>
      </c>
      <c r="DI376" t="s">
        <v>3</v>
      </c>
      <c r="DJ376" t="s">
        <v>3</v>
      </c>
      <c r="DK376" t="s">
        <v>3</v>
      </c>
      <c r="DL376" t="s">
        <v>3</v>
      </c>
      <c r="DM376" t="s">
        <v>3</v>
      </c>
      <c r="DN376">
        <v>0</v>
      </c>
      <c r="DO376">
        <v>0</v>
      </c>
      <c r="DP376">
        <v>1</v>
      </c>
      <c r="DQ376">
        <v>1</v>
      </c>
      <c r="DU376">
        <v>1010</v>
      </c>
      <c r="DV376" t="s">
        <v>28</v>
      </c>
      <c r="DW376" t="s">
        <v>28</v>
      </c>
      <c r="DX376">
        <v>1</v>
      </c>
      <c r="EE376">
        <v>20678591</v>
      </c>
      <c r="EF376">
        <v>5</v>
      </c>
      <c r="EG376" t="s">
        <v>457</v>
      </c>
      <c r="EH376">
        <v>0</v>
      </c>
      <c r="EI376" t="s">
        <v>3</v>
      </c>
      <c r="EJ376">
        <v>3</v>
      </c>
      <c r="EK376">
        <v>600001</v>
      </c>
      <c r="EL376" t="s">
        <v>458</v>
      </c>
      <c r="EM376" t="s">
        <v>459</v>
      </c>
      <c r="EO376" t="s">
        <v>3</v>
      </c>
      <c r="EQ376">
        <v>0</v>
      </c>
      <c r="ER376">
        <v>0</v>
      </c>
      <c r="ES376">
        <v>3199.82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Q376">
        <v>0</v>
      </c>
      <c r="FR376">
        <f t="shared" si="378"/>
        <v>3199.82</v>
      </c>
      <c r="FS376">
        <v>0</v>
      </c>
      <c r="FX376">
        <v>0</v>
      </c>
      <c r="FY376">
        <v>0</v>
      </c>
      <c r="GA376" t="s">
        <v>29</v>
      </c>
      <c r="GG376">
        <v>2</v>
      </c>
      <c r="GH376">
        <v>0</v>
      </c>
      <c r="GI376">
        <v>-2</v>
      </c>
      <c r="GJ376">
        <v>0</v>
      </c>
      <c r="GK376">
        <f>ROUND(R376*(R12)/100,2)</f>
        <v>0</v>
      </c>
      <c r="GL376">
        <f t="shared" si="379"/>
        <v>0</v>
      </c>
      <c r="GM376">
        <f t="shared" si="380"/>
        <v>3199.82</v>
      </c>
      <c r="GN376">
        <f t="shared" si="381"/>
        <v>0</v>
      </c>
      <c r="GO376">
        <f t="shared" si="382"/>
        <v>0</v>
      </c>
      <c r="GP376">
        <f t="shared" si="383"/>
        <v>0</v>
      </c>
      <c r="GR376">
        <v>0</v>
      </c>
    </row>
    <row r="377" spans="1:200">
      <c r="A377">
        <v>17</v>
      </c>
      <c r="B377">
        <v>1</v>
      </c>
      <c r="E377" t="s">
        <v>642</v>
      </c>
      <c r="F377" t="s">
        <v>26</v>
      </c>
      <c r="G377" t="s">
        <v>467</v>
      </c>
      <c r="H377" t="s">
        <v>28</v>
      </c>
      <c r="I377">
        <v>18</v>
      </c>
      <c r="J377">
        <v>0</v>
      </c>
      <c r="O377">
        <f t="shared" si="347"/>
        <v>2420.8200000000002</v>
      </c>
      <c r="P377">
        <f t="shared" si="348"/>
        <v>2420.8200000000002</v>
      </c>
      <c r="Q377">
        <f t="shared" si="349"/>
        <v>0</v>
      </c>
      <c r="R377">
        <f t="shared" si="350"/>
        <v>0</v>
      </c>
      <c r="S377">
        <f t="shared" si="351"/>
        <v>0</v>
      </c>
      <c r="T377">
        <f t="shared" si="352"/>
        <v>0</v>
      </c>
      <c r="U377">
        <f t="shared" si="353"/>
        <v>0</v>
      </c>
      <c r="V377">
        <f t="shared" si="354"/>
        <v>0</v>
      </c>
      <c r="W377">
        <f t="shared" si="355"/>
        <v>0</v>
      </c>
      <c r="X377">
        <f t="shared" si="356"/>
        <v>0</v>
      </c>
      <c r="Y377">
        <f t="shared" si="357"/>
        <v>0</v>
      </c>
      <c r="AA377">
        <v>22723180</v>
      </c>
      <c r="AB377">
        <f t="shared" si="358"/>
        <v>134.49</v>
      </c>
      <c r="AC377">
        <f t="shared" si="359"/>
        <v>134.49</v>
      </c>
      <c r="AD377">
        <f t="shared" si="360"/>
        <v>0</v>
      </c>
      <c r="AE377">
        <f t="shared" si="361"/>
        <v>0</v>
      </c>
      <c r="AF377">
        <f t="shared" si="362"/>
        <v>0</v>
      </c>
      <c r="AG377">
        <f t="shared" si="363"/>
        <v>0</v>
      </c>
      <c r="AH377">
        <f t="shared" si="364"/>
        <v>0</v>
      </c>
      <c r="AI377">
        <f t="shared" si="365"/>
        <v>0</v>
      </c>
      <c r="AJ377">
        <f t="shared" si="366"/>
        <v>0</v>
      </c>
      <c r="AK377">
        <v>134.49</v>
      </c>
      <c r="AL377">
        <v>134.49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1</v>
      </c>
      <c r="AW377">
        <v>1</v>
      </c>
      <c r="AZ377">
        <v>1</v>
      </c>
      <c r="BA377">
        <v>1</v>
      </c>
      <c r="BB377">
        <v>1</v>
      </c>
      <c r="BC377">
        <v>1</v>
      </c>
      <c r="BD377" t="s">
        <v>3</v>
      </c>
      <c r="BE377" t="s">
        <v>3</v>
      </c>
      <c r="BF377" t="s">
        <v>3</v>
      </c>
      <c r="BG377" t="s">
        <v>3</v>
      </c>
      <c r="BH377">
        <v>3</v>
      </c>
      <c r="BI377">
        <v>3</v>
      </c>
      <c r="BJ377" t="s">
        <v>3</v>
      </c>
      <c r="BM377">
        <v>600001</v>
      </c>
      <c r="BN377">
        <v>0</v>
      </c>
      <c r="BO377" t="s">
        <v>3</v>
      </c>
      <c r="BP377">
        <v>0</v>
      </c>
      <c r="BQ377">
        <v>5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3</v>
      </c>
      <c r="BZ377">
        <v>0</v>
      </c>
      <c r="CA377">
        <v>0</v>
      </c>
      <c r="CF377">
        <v>0</v>
      </c>
      <c r="CG377">
        <v>0</v>
      </c>
      <c r="CM377">
        <v>0</v>
      </c>
      <c r="CN377" t="s">
        <v>3</v>
      </c>
      <c r="CO377">
        <v>0</v>
      </c>
      <c r="CP377">
        <f t="shared" si="367"/>
        <v>2420.8200000000002</v>
      </c>
      <c r="CQ377">
        <f t="shared" si="368"/>
        <v>134.49</v>
      </c>
      <c r="CR377">
        <f t="shared" si="369"/>
        <v>0</v>
      </c>
      <c r="CS377">
        <f t="shared" si="370"/>
        <v>0</v>
      </c>
      <c r="CT377">
        <f t="shared" si="371"/>
        <v>0</v>
      </c>
      <c r="CU377">
        <f t="shared" si="372"/>
        <v>0</v>
      </c>
      <c r="CV377">
        <f t="shared" si="373"/>
        <v>0</v>
      </c>
      <c r="CW377">
        <f t="shared" si="374"/>
        <v>0</v>
      </c>
      <c r="CX377">
        <f t="shared" si="375"/>
        <v>0</v>
      </c>
      <c r="CY377">
        <f t="shared" si="376"/>
        <v>0</v>
      </c>
      <c r="CZ377">
        <f t="shared" si="377"/>
        <v>0</v>
      </c>
      <c r="DC377" t="s">
        <v>3</v>
      </c>
      <c r="DD377" t="s">
        <v>3</v>
      </c>
      <c r="DE377" t="s">
        <v>3</v>
      </c>
      <c r="DF377" t="s">
        <v>3</v>
      </c>
      <c r="DG377" t="s">
        <v>3</v>
      </c>
      <c r="DH377" t="s">
        <v>3</v>
      </c>
      <c r="DI377" t="s">
        <v>3</v>
      </c>
      <c r="DJ377" t="s">
        <v>3</v>
      </c>
      <c r="DK377" t="s">
        <v>3</v>
      </c>
      <c r="DL377" t="s">
        <v>3</v>
      </c>
      <c r="DM377" t="s">
        <v>3</v>
      </c>
      <c r="DN377">
        <v>0</v>
      </c>
      <c r="DO377">
        <v>0</v>
      </c>
      <c r="DP377">
        <v>1</v>
      </c>
      <c r="DQ377">
        <v>1</v>
      </c>
      <c r="DU377">
        <v>1010</v>
      </c>
      <c r="DV377" t="s">
        <v>28</v>
      </c>
      <c r="DW377" t="s">
        <v>28</v>
      </c>
      <c r="DX377">
        <v>1</v>
      </c>
      <c r="EE377">
        <v>20678591</v>
      </c>
      <c r="EF377">
        <v>5</v>
      </c>
      <c r="EG377" t="s">
        <v>457</v>
      </c>
      <c r="EH377">
        <v>0</v>
      </c>
      <c r="EI377" t="s">
        <v>3</v>
      </c>
      <c r="EJ377">
        <v>3</v>
      </c>
      <c r="EK377">
        <v>600001</v>
      </c>
      <c r="EL377" t="s">
        <v>458</v>
      </c>
      <c r="EM377" t="s">
        <v>459</v>
      </c>
      <c r="EO377" t="s">
        <v>3</v>
      </c>
      <c r="EQ377">
        <v>0</v>
      </c>
      <c r="ER377">
        <v>0</v>
      </c>
      <c r="ES377">
        <v>134.49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Q377">
        <v>0</v>
      </c>
      <c r="FR377">
        <f t="shared" si="378"/>
        <v>2420.8200000000002</v>
      </c>
      <c r="FS377">
        <v>0</v>
      </c>
      <c r="FX377">
        <v>0</v>
      </c>
      <c r="FY377">
        <v>0</v>
      </c>
      <c r="GA377" t="s">
        <v>29</v>
      </c>
      <c r="GG377">
        <v>2</v>
      </c>
      <c r="GH377">
        <v>0</v>
      </c>
      <c r="GI377">
        <v>-2</v>
      </c>
      <c r="GJ377">
        <v>0</v>
      </c>
      <c r="GK377">
        <f>ROUND(R377*(R12)/100,2)</f>
        <v>0</v>
      </c>
      <c r="GL377">
        <f t="shared" si="379"/>
        <v>0</v>
      </c>
      <c r="GM377">
        <f t="shared" si="380"/>
        <v>2420.8200000000002</v>
      </c>
      <c r="GN377">
        <f t="shared" si="381"/>
        <v>0</v>
      </c>
      <c r="GO377">
        <f t="shared" si="382"/>
        <v>0</v>
      </c>
      <c r="GP377">
        <f t="shared" si="383"/>
        <v>0</v>
      </c>
      <c r="GR377">
        <v>0</v>
      </c>
    </row>
    <row r="378" spans="1:200">
      <c r="A378">
        <v>17</v>
      </c>
      <c r="B378">
        <v>1</v>
      </c>
      <c r="E378" t="s">
        <v>643</v>
      </c>
      <c r="F378" t="s">
        <v>26</v>
      </c>
      <c r="G378" t="s">
        <v>469</v>
      </c>
      <c r="H378" t="s">
        <v>28</v>
      </c>
      <c r="I378">
        <v>18</v>
      </c>
      <c r="J378">
        <v>0</v>
      </c>
      <c r="O378">
        <f t="shared" si="347"/>
        <v>7216.74</v>
      </c>
      <c r="P378">
        <f t="shared" si="348"/>
        <v>7216.74</v>
      </c>
      <c r="Q378">
        <f t="shared" si="349"/>
        <v>0</v>
      </c>
      <c r="R378">
        <f t="shared" si="350"/>
        <v>0</v>
      </c>
      <c r="S378">
        <f t="shared" si="351"/>
        <v>0</v>
      </c>
      <c r="T378">
        <f t="shared" si="352"/>
        <v>0</v>
      </c>
      <c r="U378">
        <f t="shared" si="353"/>
        <v>0</v>
      </c>
      <c r="V378">
        <f t="shared" si="354"/>
        <v>0</v>
      </c>
      <c r="W378">
        <f t="shared" si="355"/>
        <v>0</v>
      </c>
      <c r="X378">
        <f t="shared" si="356"/>
        <v>0</v>
      </c>
      <c r="Y378">
        <f t="shared" si="357"/>
        <v>0</v>
      </c>
      <c r="AA378">
        <v>22723180</v>
      </c>
      <c r="AB378">
        <f t="shared" si="358"/>
        <v>400.93</v>
      </c>
      <c r="AC378">
        <f t="shared" si="359"/>
        <v>400.93</v>
      </c>
      <c r="AD378">
        <f t="shared" si="360"/>
        <v>0</v>
      </c>
      <c r="AE378">
        <f t="shared" si="361"/>
        <v>0</v>
      </c>
      <c r="AF378">
        <f t="shared" si="362"/>
        <v>0</v>
      </c>
      <c r="AG378">
        <f t="shared" si="363"/>
        <v>0</v>
      </c>
      <c r="AH378">
        <f t="shared" si="364"/>
        <v>0</v>
      </c>
      <c r="AI378">
        <f t="shared" si="365"/>
        <v>0</v>
      </c>
      <c r="AJ378">
        <f t="shared" si="366"/>
        <v>0</v>
      </c>
      <c r="AK378">
        <v>400.93</v>
      </c>
      <c r="AL378">
        <v>400.93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1</v>
      </c>
      <c r="AW378">
        <v>1</v>
      </c>
      <c r="AZ378">
        <v>1</v>
      </c>
      <c r="BA378">
        <v>1</v>
      </c>
      <c r="BB378">
        <v>1</v>
      </c>
      <c r="BC378">
        <v>1</v>
      </c>
      <c r="BD378" t="s">
        <v>3</v>
      </c>
      <c r="BE378" t="s">
        <v>3</v>
      </c>
      <c r="BF378" t="s">
        <v>3</v>
      </c>
      <c r="BG378" t="s">
        <v>3</v>
      </c>
      <c r="BH378">
        <v>3</v>
      </c>
      <c r="BI378">
        <v>3</v>
      </c>
      <c r="BJ378" t="s">
        <v>3</v>
      </c>
      <c r="BM378">
        <v>600001</v>
      </c>
      <c r="BN378">
        <v>0</v>
      </c>
      <c r="BO378" t="s">
        <v>3</v>
      </c>
      <c r="BP378">
        <v>0</v>
      </c>
      <c r="BQ378">
        <v>5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3</v>
      </c>
      <c r="BZ378">
        <v>0</v>
      </c>
      <c r="CA378">
        <v>0</v>
      </c>
      <c r="CF378">
        <v>0</v>
      </c>
      <c r="CG378">
        <v>0</v>
      </c>
      <c r="CM378">
        <v>0</v>
      </c>
      <c r="CN378" t="s">
        <v>3</v>
      </c>
      <c r="CO378">
        <v>0</v>
      </c>
      <c r="CP378">
        <f t="shared" si="367"/>
        <v>7216.74</v>
      </c>
      <c r="CQ378">
        <f t="shared" si="368"/>
        <v>400.93</v>
      </c>
      <c r="CR378">
        <f t="shared" si="369"/>
        <v>0</v>
      </c>
      <c r="CS378">
        <f t="shared" si="370"/>
        <v>0</v>
      </c>
      <c r="CT378">
        <f t="shared" si="371"/>
        <v>0</v>
      </c>
      <c r="CU378">
        <f t="shared" si="372"/>
        <v>0</v>
      </c>
      <c r="CV378">
        <f t="shared" si="373"/>
        <v>0</v>
      </c>
      <c r="CW378">
        <f t="shared" si="374"/>
        <v>0</v>
      </c>
      <c r="CX378">
        <f t="shared" si="375"/>
        <v>0</v>
      </c>
      <c r="CY378">
        <f t="shared" si="376"/>
        <v>0</v>
      </c>
      <c r="CZ378">
        <f t="shared" si="377"/>
        <v>0</v>
      </c>
      <c r="DC378" t="s">
        <v>3</v>
      </c>
      <c r="DD378" t="s">
        <v>3</v>
      </c>
      <c r="DE378" t="s">
        <v>3</v>
      </c>
      <c r="DF378" t="s">
        <v>3</v>
      </c>
      <c r="DG378" t="s">
        <v>3</v>
      </c>
      <c r="DH378" t="s">
        <v>3</v>
      </c>
      <c r="DI378" t="s">
        <v>3</v>
      </c>
      <c r="DJ378" t="s">
        <v>3</v>
      </c>
      <c r="DK378" t="s">
        <v>3</v>
      </c>
      <c r="DL378" t="s">
        <v>3</v>
      </c>
      <c r="DM378" t="s">
        <v>3</v>
      </c>
      <c r="DN378">
        <v>0</v>
      </c>
      <c r="DO378">
        <v>0</v>
      </c>
      <c r="DP378">
        <v>1</v>
      </c>
      <c r="DQ378">
        <v>1</v>
      </c>
      <c r="DU378">
        <v>1010</v>
      </c>
      <c r="DV378" t="s">
        <v>28</v>
      </c>
      <c r="DW378" t="s">
        <v>28</v>
      </c>
      <c r="DX378">
        <v>1</v>
      </c>
      <c r="EE378">
        <v>20678591</v>
      </c>
      <c r="EF378">
        <v>5</v>
      </c>
      <c r="EG378" t="s">
        <v>457</v>
      </c>
      <c r="EH378">
        <v>0</v>
      </c>
      <c r="EI378" t="s">
        <v>3</v>
      </c>
      <c r="EJ378">
        <v>3</v>
      </c>
      <c r="EK378">
        <v>600001</v>
      </c>
      <c r="EL378" t="s">
        <v>458</v>
      </c>
      <c r="EM378" t="s">
        <v>459</v>
      </c>
      <c r="EO378" t="s">
        <v>3</v>
      </c>
      <c r="EQ378">
        <v>0</v>
      </c>
      <c r="ER378">
        <v>0</v>
      </c>
      <c r="ES378">
        <v>400.93</v>
      </c>
      <c r="ET378">
        <v>0</v>
      </c>
      <c r="EU378">
        <v>0</v>
      </c>
      <c r="EV378">
        <v>0</v>
      </c>
      <c r="EW378">
        <v>0</v>
      </c>
      <c r="EX378">
        <v>0</v>
      </c>
      <c r="EY378">
        <v>0</v>
      </c>
      <c r="EZ378">
        <v>0</v>
      </c>
      <c r="FQ378">
        <v>0</v>
      </c>
      <c r="FR378">
        <f t="shared" si="378"/>
        <v>7216.74</v>
      </c>
      <c r="FS378">
        <v>0</v>
      </c>
      <c r="FX378">
        <v>0</v>
      </c>
      <c r="FY378">
        <v>0</v>
      </c>
      <c r="GA378" t="s">
        <v>29</v>
      </c>
      <c r="GG378">
        <v>2</v>
      </c>
      <c r="GH378">
        <v>0</v>
      </c>
      <c r="GI378">
        <v>-2</v>
      </c>
      <c r="GJ378">
        <v>0</v>
      </c>
      <c r="GK378">
        <f>ROUND(R378*(R12)/100,2)</f>
        <v>0</v>
      </c>
      <c r="GL378">
        <f t="shared" si="379"/>
        <v>0</v>
      </c>
      <c r="GM378">
        <f t="shared" si="380"/>
        <v>7216.74</v>
      </c>
      <c r="GN378">
        <f t="shared" si="381"/>
        <v>0</v>
      </c>
      <c r="GO378">
        <f t="shared" si="382"/>
        <v>0</v>
      </c>
      <c r="GP378">
        <f t="shared" si="383"/>
        <v>0</v>
      </c>
      <c r="GR378">
        <v>0</v>
      </c>
    </row>
    <row r="379" spans="1:200">
      <c r="A379">
        <v>17</v>
      </c>
      <c r="B379">
        <v>1</v>
      </c>
      <c r="C379">
        <f>ROW(SmtRes!A888)</f>
        <v>888</v>
      </c>
      <c r="D379">
        <f>ROW(EtalonRes!A827)</f>
        <v>827</v>
      </c>
      <c r="E379" t="s">
        <v>644</v>
      </c>
      <c r="F379" t="s">
        <v>645</v>
      </c>
      <c r="G379" t="s">
        <v>646</v>
      </c>
      <c r="H379" t="s">
        <v>647</v>
      </c>
      <c r="I379">
        <v>0.6</v>
      </c>
      <c r="J379">
        <v>0</v>
      </c>
      <c r="O379">
        <f t="shared" si="347"/>
        <v>6639.22</v>
      </c>
      <c r="P379">
        <f t="shared" si="348"/>
        <v>386.41</v>
      </c>
      <c r="Q379">
        <f t="shared" si="349"/>
        <v>1540.49</v>
      </c>
      <c r="R379">
        <f t="shared" si="350"/>
        <v>75.09</v>
      </c>
      <c r="S379">
        <f t="shared" si="351"/>
        <v>4712.32</v>
      </c>
      <c r="T379">
        <f t="shared" si="352"/>
        <v>0</v>
      </c>
      <c r="U379">
        <f t="shared" si="353"/>
        <v>489.84599999999995</v>
      </c>
      <c r="V379">
        <f t="shared" si="354"/>
        <v>5.5619999999999994</v>
      </c>
      <c r="W379">
        <f t="shared" si="355"/>
        <v>0</v>
      </c>
      <c r="X379">
        <f t="shared" si="356"/>
        <v>5218.28</v>
      </c>
      <c r="Y379">
        <f t="shared" si="357"/>
        <v>3159.69</v>
      </c>
      <c r="AA379">
        <v>22723180</v>
      </c>
      <c r="AB379">
        <f t="shared" si="358"/>
        <v>11065.35</v>
      </c>
      <c r="AC379">
        <f t="shared" si="359"/>
        <v>644.01</v>
      </c>
      <c r="AD379">
        <f t="shared" si="360"/>
        <v>2567.48</v>
      </c>
      <c r="AE379">
        <f t="shared" si="361"/>
        <v>125.15</v>
      </c>
      <c r="AF379">
        <f t="shared" si="362"/>
        <v>7853.86</v>
      </c>
      <c r="AG379">
        <f t="shared" si="363"/>
        <v>0</v>
      </c>
      <c r="AH379">
        <f t="shared" si="364"/>
        <v>816.41</v>
      </c>
      <c r="AI379">
        <f t="shared" si="365"/>
        <v>9.27</v>
      </c>
      <c r="AJ379">
        <f t="shared" si="366"/>
        <v>0</v>
      </c>
      <c r="AK379">
        <v>11065.35</v>
      </c>
      <c r="AL379">
        <v>644.01</v>
      </c>
      <c r="AM379">
        <v>2567.48</v>
      </c>
      <c r="AN379">
        <v>125.15</v>
      </c>
      <c r="AO379">
        <v>7853.86</v>
      </c>
      <c r="AP379">
        <v>0</v>
      </c>
      <c r="AQ379">
        <v>816.41</v>
      </c>
      <c r="AR379">
        <v>9.27</v>
      </c>
      <c r="AS379">
        <v>0</v>
      </c>
      <c r="AT379">
        <v>109</v>
      </c>
      <c r="AU379">
        <v>66</v>
      </c>
      <c r="AV379">
        <v>1</v>
      </c>
      <c r="AW379">
        <v>1</v>
      </c>
      <c r="AZ379">
        <v>1</v>
      </c>
      <c r="BA379">
        <v>1</v>
      </c>
      <c r="BB379">
        <v>1</v>
      </c>
      <c r="BC379">
        <v>1</v>
      </c>
      <c r="BD379" t="s">
        <v>3</v>
      </c>
      <c r="BE379" t="s">
        <v>3</v>
      </c>
      <c r="BF379" t="s">
        <v>3</v>
      </c>
      <c r="BG379" t="s">
        <v>3</v>
      </c>
      <c r="BH379">
        <v>0</v>
      </c>
      <c r="BI379">
        <v>1</v>
      </c>
      <c r="BJ379" t="s">
        <v>648</v>
      </c>
      <c r="BM379">
        <v>20001</v>
      </c>
      <c r="BN379">
        <v>0</v>
      </c>
      <c r="BO379" t="s">
        <v>3</v>
      </c>
      <c r="BP379">
        <v>0</v>
      </c>
      <c r="BQ379">
        <v>2</v>
      </c>
      <c r="BS379">
        <v>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3</v>
      </c>
      <c r="BZ379">
        <v>128</v>
      </c>
      <c r="CA379">
        <v>83</v>
      </c>
      <c r="CF379">
        <v>0</v>
      </c>
      <c r="CG379">
        <v>0</v>
      </c>
      <c r="CM379">
        <v>0</v>
      </c>
      <c r="CN379" t="s">
        <v>3</v>
      </c>
      <c r="CO379">
        <v>0</v>
      </c>
      <c r="CP379">
        <f t="shared" si="367"/>
        <v>6639.2199999999993</v>
      </c>
      <c r="CQ379">
        <f t="shared" si="368"/>
        <v>644.01</v>
      </c>
      <c r="CR379">
        <f t="shared" si="369"/>
        <v>2567.48</v>
      </c>
      <c r="CS379">
        <f t="shared" si="370"/>
        <v>125.15</v>
      </c>
      <c r="CT379">
        <f t="shared" si="371"/>
        <v>7853.86</v>
      </c>
      <c r="CU379">
        <f t="shared" si="372"/>
        <v>0</v>
      </c>
      <c r="CV379">
        <f t="shared" si="373"/>
        <v>816.41</v>
      </c>
      <c r="CW379">
        <f t="shared" si="374"/>
        <v>9.27</v>
      </c>
      <c r="CX379">
        <f t="shared" si="375"/>
        <v>0</v>
      </c>
      <c r="CY379">
        <f t="shared" si="376"/>
        <v>5218.2768999999998</v>
      </c>
      <c r="CZ379">
        <f t="shared" si="377"/>
        <v>3159.6905999999999</v>
      </c>
      <c r="DC379" t="s">
        <v>3</v>
      </c>
      <c r="DD379" t="s">
        <v>3</v>
      </c>
      <c r="DE379" t="s">
        <v>3</v>
      </c>
      <c r="DF379" t="s">
        <v>3</v>
      </c>
      <c r="DG379" t="s">
        <v>3</v>
      </c>
      <c r="DH379" t="s">
        <v>3</v>
      </c>
      <c r="DI379" t="s">
        <v>3</v>
      </c>
      <c r="DJ379" t="s">
        <v>3</v>
      </c>
      <c r="DK379" t="s">
        <v>3</v>
      </c>
      <c r="DL379" t="s">
        <v>3</v>
      </c>
      <c r="DM379" t="s">
        <v>3</v>
      </c>
      <c r="DN379">
        <v>0</v>
      </c>
      <c r="DO379">
        <v>0</v>
      </c>
      <c r="DP379">
        <v>1</v>
      </c>
      <c r="DQ379">
        <v>1</v>
      </c>
      <c r="DU379">
        <v>1013</v>
      </c>
      <c r="DV379" t="s">
        <v>647</v>
      </c>
      <c r="DW379" t="s">
        <v>647</v>
      </c>
      <c r="DX379">
        <v>1</v>
      </c>
      <c r="EE379">
        <v>20678687</v>
      </c>
      <c r="EF379">
        <v>2</v>
      </c>
      <c r="EG379" t="s">
        <v>20</v>
      </c>
      <c r="EH379">
        <v>0</v>
      </c>
      <c r="EI379" t="s">
        <v>3</v>
      </c>
      <c r="EJ379">
        <v>1</v>
      </c>
      <c r="EK379">
        <v>20001</v>
      </c>
      <c r="EL379" t="s">
        <v>333</v>
      </c>
      <c r="EM379" t="s">
        <v>334</v>
      </c>
      <c r="EO379" t="s">
        <v>3</v>
      </c>
      <c r="EQ379">
        <v>0</v>
      </c>
      <c r="ER379">
        <v>11065.35</v>
      </c>
      <c r="ES379">
        <v>644.01</v>
      </c>
      <c r="ET379">
        <v>2567.48</v>
      </c>
      <c r="EU379">
        <v>125.15</v>
      </c>
      <c r="EV379">
        <v>7853.86</v>
      </c>
      <c r="EW379">
        <v>816.41</v>
      </c>
      <c r="EX379">
        <v>9.27</v>
      </c>
      <c r="EY379">
        <v>0</v>
      </c>
      <c r="EZ379">
        <v>0</v>
      </c>
      <c r="FQ379">
        <v>0</v>
      </c>
      <c r="FR379">
        <f t="shared" si="378"/>
        <v>0</v>
      </c>
      <c r="FS379">
        <v>0</v>
      </c>
      <c r="FV379" t="s">
        <v>23</v>
      </c>
      <c r="FW379" t="s">
        <v>24</v>
      </c>
      <c r="FX379">
        <v>128</v>
      </c>
      <c r="FY379">
        <v>83</v>
      </c>
      <c r="GA379" t="s">
        <v>3</v>
      </c>
      <c r="GG379">
        <v>2</v>
      </c>
      <c r="GH379">
        <v>1</v>
      </c>
      <c r="GI379">
        <v>-2</v>
      </c>
      <c r="GJ379">
        <v>0</v>
      </c>
      <c r="GK379">
        <f>ROUND(R379*(R12)/100,2)</f>
        <v>0</v>
      </c>
      <c r="GL379">
        <f t="shared" si="379"/>
        <v>0</v>
      </c>
      <c r="GM379">
        <f t="shared" si="380"/>
        <v>15017.19</v>
      </c>
      <c r="GN379">
        <f t="shared" si="381"/>
        <v>15017.19</v>
      </c>
      <c r="GO379">
        <f t="shared" si="382"/>
        <v>0</v>
      </c>
      <c r="GP379">
        <f t="shared" si="383"/>
        <v>0</v>
      </c>
      <c r="GR379">
        <v>0</v>
      </c>
    </row>
    <row r="380" spans="1:200">
      <c r="A380">
        <v>17</v>
      </c>
      <c r="B380">
        <v>1</v>
      </c>
      <c r="E380" t="s">
        <v>649</v>
      </c>
      <c r="F380" t="s">
        <v>26</v>
      </c>
      <c r="G380" t="s">
        <v>1311</v>
      </c>
      <c r="H380" t="s">
        <v>28</v>
      </c>
      <c r="I380">
        <v>3</v>
      </c>
      <c r="J380">
        <v>0</v>
      </c>
      <c r="O380">
        <f t="shared" si="347"/>
        <v>66385.289999999994</v>
      </c>
      <c r="P380">
        <f t="shared" si="348"/>
        <v>66385.289999999994</v>
      </c>
      <c r="Q380">
        <f t="shared" si="349"/>
        <v>0</v>
      </c>
      <c r="R380">
        <f t="shared" si="350"/>
        <v>0</v>
      </c>
      <c r="S380">
        <f t="shared" si="351"/>
        <v>0</v>
      </c>
      <c r="T380">
        <f t="shared" si="352"/>
        <v>0</v>
      </c>
      <c r="U380">
        <f t="shared" si="353"/>
        <v>0</v>
      </c>
      <c r="V380">
        <f t="shared" si="354"/>
        <v>0</v>
      </c>
      <c r="W380">
        <f t="shared" si="355"/>
        <v>0</v>
      </c>
      <c r="X380">
        <f t="shared" si="356"/>
        <v>0</v>
      </c>
      <c r="Y380">
        <f t="shared" si="357"/>
        <v>0</v>
      </c>
      <c r="AA380">
        <v>22723180</v>
      </c>
      <c r="AB380">
        <f t="shared" si="358"/>
        <v>22128.43</v>
      </c>
      <c r="AC380">
        <f t="shared" si="359"/>
        <v>22128.43</v>
      </c>
      <c r="AD380">
        <f t="shared" si="360"/>
        <v>0</v>
      </c>
      <c r="AE380">
        <f t="shared" si="361"/>
        <v>0</v>
      </c>
      <c r="AF380">
        <f t="shared" si="362"/>
        <v>0</v>
      </c>
      <c r="AG380">
        <f t="shared" si="363"/>
        <v>0</v>
      </c>
      <c r="AH380">
        <f t="shared" si="364"/>
        <v>0</v>
      </c>
      <c r="AI380">
        <f t="shared" si="365"/>
        <v>0</v>
      </c>
      <c r="AJ380">
        <f t="shared" si="366"/>
        <v>0</v>
      </c>
      <c r="AK380">
        <v>22128.43</v>
      </c>
      <c r="AL380">
        <v>22128.43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1</v>
      </c>
      <c r="AW380">
        <v>1</v>
      </c>
      <c r="AZ380">
        <v>1</v>
      </c>
      <c r="BA380">
        <v>1</v>
      </c>
      <c r="BB380">
        <v>1</v>
      </c>
      <c r="BC380">
        <v>1</v>
      </c>
      <c r="BD380" t="s">
        <v>3</v>
      </c>
      <c r="BE380" t="s">
        <v>3</v>
      </c>
      <c r="BF380" t="s">
        <v>3</v>
      </c>
      <c r="BG380" t="s">
        <v>3</v>
      </c>
      <c r="BH380">
        <v>3</v>
      </c>
      <c r="BI380">
        <v>3</v>
      </c>
      <c r="BJ380" t="s">
        <v>3</v>
      </c>
      <c r="BM380">
        <v>600001</v>
      </c>
      <c r="BN380">
        <v>0</v>
      </c>
      <c r="BO380" t="s">
        <v>3</v>
      </c>
      <c r="BP380">
        <v>0</v>
      </c>
      <c r="BQ380">
        <v>5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3</v>
      </c>
      <c r="BZ380">
        <v>0</v>
      </c>
      <c r="CA380">
        <v>0</v>
      </c>
      <c r="CF380">
        <v>0</v>
      </c>
      <c r="CG380">
        <v>0</v>
      </c>
      <c r="CM380">
        <v>0</v>
      </c>
      <c r="CN380" t="s">
        <v>3</v>
      </c>
      <c r="CO380">
        <v>0</v>
      </c>
      <c r="CP380">
        <f t="shared" si="367"/>
        <v>66385.289999999994</v>
      </c>
      <c r="CQ380">
        <f t="shared" si="368"/>
        <v>22128.43</v>
      </c>
      <c r="CR380">
        <f t="shared" si="369"/>
        <v>0</v>
      </c>
      <c r="CS380">
        <f t="shared" si="370"/>
        <v>0</v>
      </c>
      <c r="CT380">
        <f t="shared" si="371"/>
        <v>0</v>
      </c>
      <c r="CU380">
        <f t="shared" si="372"/>
        <v>0</v>
      </c>
      <c r="CV380">
        <f t="shared" si="373"/>
        <v>0</v>
      </c>
      <c r="CW380">
        <f t="shared" si="374"/>
        <v>0</v>
      </c>
      <c r="CX380">
        <f t="shared" si="375"/>
        <v>0</v>
      </c>
      <c r="CY380">
        <f t="shared" si="376"/>
        <v>0</v>
      </c>
      <c r="CZ380">
        <f t="shared" si="377"/>
        <v>0</v>
      </c>
      <c r="DC380" t="s">
        <v>3</v>
      </c>
      <c r="DD380" t="s">
        <v>3</v>
      </c>
      <c r="DE380" t="s">
        <v>3</v>
      </c>
      <c r="DF380" t="s">
        <v>3</v>
      </c>
      <c r="DG380" t="s">
        <v>3</v>
      </c>
      <c r="DH380" t="s">
        <v>3</v>
      </c>
      <c r="DI380" t="s">
        <v>3</v>
      </c>
      <c r="DJ380" t="s">
        <v>3</v>
      </c>
      <c r="DK380" t="s">
        <v>3</v>
      </c>
      <c r="DL380" t="s">
        <v>3</v>
      </c>
      <c r="DM380" t="s">
        <v>3</v>
      </c>
      <c r="DN380">
        <v>0</v>
      </c>
      <c r="DO380">
        <v>0</v>
      </c>
      <c r="DP380">
        <v>1</v>
      </c>
      <c r="DQ380">
        <v>1</v>
      </c>
      <c r="DU380">
        <v>1010</v>
      </c>
      <c r="DV380" t="s">
        <v>28</v>
      </c>
      <c r="DW380" t="s">
        <v>28</v>
      </c>
      <c r="DX380">
        <v>1</v>
      </c>
      <c r="EE380">
        <v>20678591</v>
      </c>
      <c r="EF380">
        <v>5</v>
      </c>
      <c r="EG380" t="s">
        <v>457</v>
      </c>
      <c r="EH380">
        <v>0</v>
      </c>
      <c r="EI380" t="s">
        <v>3</v>
      </c>
      <c r="EJ380">
        <v>3</v>
      </c>
      <c r="EK380">
        <v>600001</v>
      </c>
      <c r="EL380" t="s">
        <v>458</v>
      </c>
      <c r="EM380" t="s">
        <v>459</v>
      </c>
      <c r="EO380" t="s">
        <v>3</v>
      </c>
      <c r="EQ380">
        <v>0</v>
      </c>
      <c r="ER380">
        <v>0</v>
      </c>
      <c r="ES380">
        <v>22128.43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Q380">
        <v>0</v>
      </c>
      <c r="FR380">
        <f t="shared" si="378"/>
        <v>66385.289999999994</v>
      </c>
      <c r="FS380">
        <v>0</v>
      </c>
      <c r="FX380">
        <v>0</v>
      </c>
      <c r="FY380">
        <v>0</v>
      </c>
      <c r="GA380" t="s">
        <v>29</v>
      </c>
      <c r="GG380">
        <v>2</v>
      </c>
      <c r="GH380">
        <v>0</v>
      </c>
      <c r="GI380">
        <v>-2</v>
      </c>
      <c r="GJ380">
        <v>0</v>
      </c>
      <c r="GK380">
        <f>ROUND(R380*(R12)/100,2)</f>
        <v>0</v>
      </c>
      <c r="GL380">
        <f t="shared" si="379"/>
        <v>0</v>
      </c>
      <c r="GM380">
        <f t="shared" si="380"/>
        <v>66385.289999999994</v>
      </c>
      <c r="GN380">
        <f t="shared" si="381"/>
        <v>0</v>
      </c>
      <c r="GO380">
        <f t="shared" si="382"/>
        <v>0</v>
      </c>
      <c r="GP380">
        <f t="shared" si="383"/>
        <v>0</v>
      </c>
      <c r="GR380">
        <v>0</v>
      </c>
    </row>
    <row r="381" spans="1:200">
      <c r="A381">
        <v>17</v>
      </c>
      <c r="B381">
        <v>1</v>
      </c>
      <c r="C381">
        <f>ROW(SmtRes!A906)</f>
        <v>906</v>
      </c>
      <c r="D381">
        <f>ROW(EtalonRes!A845)</f>
        <v>845</v>
      </c>
      <c r="E381" t="s">
        <v>650</v>
      </c>
      <c r="F381" t="s">
        <v>471</v>
      </c>
      <c r="G381" t="s">
        <v>472</v>
      </c>
      <c r="H381" t="s">
        <v>430</v>
      </c>
      <c r="I381">
        <v>1</v>
      </c>
      <c r="J381">
        <v>0</v>
      </c>
      <c r="O381">
        <f t="shared" si="347"/>
        <v>9486.7000000000007</v>
      </c>
      <c r="P381">
        <f t="shared" si="348"/>
        <v>2101.13</v>
      </c>
      <c r="Q381">
        <f t="shared" si="349"/>
        <v>2768.03</v>
      </c>
      <c r="R381">
        <f t="shared" si="350"/>
        <v>417.05</v>
      </c>
      <c r="S381">
        <f t="shared" si="351"/>
        <v>4617.54</v>
      </c>
      <c r="T381">
        <f t="shared" si="352"/>
        <v>0</v>
      </c>
      <c r="U381">
        <f t="shared" si="353"/>
        <v>459</v>
      </c>
      <c r="V381">
        <f t="shared" si="354"/>
        <v>31.86</v>
      </c>
      <c r="W381">
        <f t="shared" si="355"/>
        <v>0</v>
      </c>
      <c r="X381">
        <f t="shared" si="356"/>
        <v>3423.52</v>
      </c>
      <c r="Y381">
        <f t="shared" si="357"/>
        <v>2416.6</v>
      </c>
      <c r="AA381">
        <v>22723180</v>
      </c>
      <c r="AB381">
        <f t="shared" si="358"/>
        <v>9486.7000000000007</v>
      </c>
      <c r="AC381">
        <f t="shared" si="359"/>
        <v>2101.13</v>
      </c>
      <c r="AD381">
        <f t="shared" si="360"/>
        <v>2768.03</v>
      </c>
      <c r="AE381">
        <f t="shared" si="361"/>
        <v>417.05</v>
      </c>
      <c r="AF381">
        <f t="shared" si="362"/>
        <v>4617.54</v>
      </c>
      <c r="AG381">
        <f t="shared" si="363"/>
        <v>0</v>
      </c>
      <c r="AH381">
        <f t="shared" si="364"/>
        <v>459</v>
      </c>
      <c r="AI381">
        <f t="shared" si="365"/>
        <v>31.86</v>
      </c>
      <c r="AJ381">
        <f t="shared" si="366"/>
        <v>0</v>
      </c>
      <c r="AK381">
        <v>9486.7000000000007</v>
      </c>
      <c r="AL381">
        <v>2101.13</v>
      </c>
      <c r="AM381">
        <v>2768.03</v>
      </c>
      <c r="AN381">
        <v>417.05</v>
      </c>
      <c r="AO381">
        <v>4617.54</v>
      </c>
      <c r="AP381">
        <v>0</v>
      </c>
      <c r="AQ381">
        <v>459</v>
      </c>
      <c r="AR381">
        <v>31.86</v>
      </c>
      <c r="AS381">
        <v>0</v>
      </c>
      <c r="AT381">
        <v>68</v>
      </c>
      <c r="AU381">
        <v>48</v>
      </c>
      <c r="AV381">
        <v>1</v>
      </c>
      <c r="AW381">
        <v>1</v>
      </c>
      <c r="AZ381">
        <v>1</v>
      </c>
      <c r="BA381">
        <v>1</v>
      </c>
      <c r="BB381">
        <v>1</v>
      </c>
      <c r="BC381">
        <v>1</v>
      </c>
      <c r="BD381" t="s">
        <v>3</v>
      </c>
      <c r="BE381" t="s">
        <v>3</v>
      </c>
      <c r="BF381" t="s">
        <v>3</v>
      </c>
      <c r="BG381" t="s">
        <v>3</v>
      </c>
      <c r="BH381">
        <v>0</v>
      </c>
      <c r="BI381">
        <v>2</v>
      </c>
      <c r="BJ381" t="s">
        <v>473</v>
      </c>
      <c r="BM381">
        <v>107001</v>
      </c>
      <c r="BN381">
        <v>0</v>
      </c>
      <c r="BO381" t="s">
        <v>3</v>
      </c>
      <c r="BP381">
        <v>0</v>
      </c>
      <c r="BQ381">
        <v>3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3</v>
      </c>
      <c r="BZ381">
        <v>80</v>
      </c>
      <c r="CA381">
        <v>60</v>
      </c>
      <c r="CF381">
        <v>0</v>
      </c>
      <c r="CG381">
        <v>0</v>
      </c>
      <c r="CM381">
        <v>0</v>
      </c>
      <c r="CN381" t="s">
        <v>3</v>
      </c>
      <c r="CO381">
        <v>0</v>
      </c>
      <c r="CP381">
        <f t="shared" si="367"/>
        <v>9486.7000000000007</v>
      </c>
      <c r="CQ381">
        <f t="shared" si="368"/>
        <v>2101.13</v>
      </c>
      <c r="CR381">
        <f t="shared" si="369"/>
        <v>2768.03</v>
      </c>
      <c r="CS381">
        <f t="shared" si="370"/>
        <v>417.05</v>
      </c>
      <c r="CT381">
        <f t="shared" si="371"/>
        <v>4617.54</v>
      </c>
      <c r="CU381">
        <f t="shared" si="372"/>
        <v>0</v>
      </c>
      <c r="CV381">
        <f t="shared" si="373"/>
        <v>459</v>
      </c>
      <c r="CW381">
        <f t="shared" si="374"/>
        <v>31.86</v>
      </c>
      <c r="CX381">
        <f t="shared" si="375"/>
        <v>0</v>
      </c>
      <c r="CY381">
        <f t="shared" si="376"/>
        <v>3423.5212000000001</v>
      </c>
      <c r="CZ381">
        <f t="shared" si="377"/>
        <v>2416.6032</v>
      </c>
      <c r="DC381" t="s">
        <v>3</v>
      </c>
      <c r="DD381" t="s">
        <v>3</v>
      </c>
      <c r="DE381" t="s">
        <v>3</v>
      </c>
      <c r="DF381" t="s">
        <v>3</v>
      </c>
      <c r="DG381" t="s">
        <v>3</v>
      </c>
      <c r="DH381" t="s">
        <v>3</v>
      </c>
      <c r="DI381" t="s">
        <v>3</v>
      </c>
      <c r="DJ381" t="s">
        <v>3</v>
      </c>
      <c r="DK381" t="s">
        <v>3</v>
      </c>
      <c r="DL381" t="s">
        <v>3</v>
      </c>
      <c r="DM381" t="s">
        <v>3</v>
      </c>
      <c r="DN381">
        <v>0</v>
      </c>
      <c r="DO381">
        <v>0</v>
      </c>
      <c r="DP381">
        <v>1</v>
      </c>
      <c r="DQ381">
        <v>1</v>
      </c>
      <c r="DU381">
        <v>1013</v>
      </c>
      <c r="DV381" t="s">
        <v>430</v>
      </c>
      <c r="DW381" t="s">
        <v>430</v>
      </c>
      <c r="DX381">
        <v>1</v>
      </c>
      <c r="EE381">
        <v>20678532</v>
      </c>
      <c r="EF381">
        <v>3</v>
      </c>
      <c r="EG381" t="s">
        <v>111</v>
      </c>
      <c r="EH381">
        <v>0</v>
      </c>
      <c r="EI381" t="s">
        <v>3</v>
      </c>
      <c r="EJ381">
        <v>2</v>
      </c>
      <c r="EK381">
        <v>107001</v>
      </c>
      <c r="EL381" t="s">
        <v>453</v>
      </c>
      <c r="EM381" t="s">
        <v>454</v>
      </c>
      <c r="EO381" t="s">
        <v>3</v>
      </c>
      <c r="EQ381">
        <v>0</v>
      </c>
      <c r="ER381">
        <v>9486.7000000000007</v>
      </c>
      <c r="ES381">
        <v>2101.13</v>
      </c>
      <c r="ET381">
        <v>2768.03</v>
      </c>
      <c r="EU381">
        <v>417.05</v>
      </c>
      <c r="EV381">
        <v>4617.54</v>
      </c>
      <c r="EW381">
        <v>459</v>
      </c>
      <c r="EX381">
        <v>31.86</v>
      </c>
      <c r="EY381">
        <v>0</v>
      </c>
      <c r="EZ381">
        <v>0</v>
      </c>
      <c r="FQ381">
        <v>0</v>
      </c>
      <c r="FR381">
        <f t="shared" si="378"/>
        <v>0</v>
      </c>
      <c r="FS381">
        <v>0</v>
      </c>
      <c r="FV381" t="s">
        <v>23</v>
      </c>
      <c r="FW381" t="s">
        <v>24</v>
      </c>
      <c r="FX381">
        <v>80</v>
      </c>
      <c r="FY381">
        <v>60</v>
      </c>
      <c r="GA381" t="s">
        <v>3</v>
      </c>
      <c r="GG381">
        <v>2</v>
      </c>
      <c r="GH381">
        <v>1</v>
      </c>
      <c r="GI381">
        <v>-2</v>
      </c>
      <c r="GJ381">
        <v>0</v>
      </c>
      <c r="GK381">
        <f>ROUND(R381*(R12)/100,2)</f>
        <v>0</v>
      </c>
      <c r="GL381">
        <f t="shared" si="379"/>
        <v>0</v>
      </c>
      <c r="GM381">
        <f t="shared" si="380"/>
        <v>15326.820000000002</v>
      </c>
      <c r="GN381">
        <f t="shared" si="381"/>
        <v>0</v>
      </c>
      <c r="GO381">
        <f t="shared" si="382"/>
        <v>15326.82</v>
      </c>
      <c r="GP381">
        <f t="shared" si="383"/>
        <v>0</v>
      </c>
      <c r="GR381">
        <v>0</v>
      </c>
    </row>
    <row r="382" spans="1:200">
      <c r="A382">
        <v>17</v>
      </c>
      <c r="B382">
        <v>1</v>
      </c>
      <c r="E382" t="s">
        <v>651</v>
      </c>
      <c r="F382" t="s">
        <v>26</v>
      </c>
      <c r="G382" t="s">
        <v>652</v>
      </c>
      <c r="H382" t="s">
        <v>28</v>
      </c>
      <c r="I382">
        <v>1</v>
      </c>
      <c r="J382">
        <v>0</v>
      </c>
      <c r="O382">
        <f t="shared" si="347"/>
        <v>510385.39</v>
      </c>
      <c r="P382">
        <f t="shared" si="348"/>
        <v>510385.39</v>
      </c>
      <c r="Q382">
        <f t="shared" si="349"/>
        <v>0</v>
      </c>
      <c r="R382">
        <f t="shared" si="350"/>
        <v>0</v>
      </c>
      <c r="S382">
        <f t="shared" si="351"/>
        <v>0</v>
      </c>
      <c r="T382">
        <f t="shared" si="352"/>
        <v>0</v>
      </c>
      <c r="U382">
        <f t="shared" si="353"/>
        <v>0</v>
      </c>
      <c r="V382">
        <f t="shared" si="354"/>
        <v>0</v>
      </c>
      <c r="W382">
        <f t="shared" si="355"/>
        <v>0</v>
      </c>
      <c r="X382">
        <f t="shared" si="356"/>
        <v>0</v>
      </c>
      <c r="Y382">
        <f t="shared" si="357"/>
        <v>0</v>
      </c>
      <c r="AA382">
        <v>22723180</v>
      </c>
      <c r="AB382">
        <f t="shared" si="358"/>
        <v>510385.39</v>
      </c>
      <c r="AC382">
        <f t="shared" si="359"/>
        <v>510385.39</v>
      </c>
      <c r="AD382">
        <f t="shared" si="360"/>
        <v>0</v>
      </c>
      <c r="AE382">
        <f t="shared" si="361"/>
        <v>0</v>
      </c>
      <c r="AF382">
        <f t="shared" si="362"/>
        <v>0</v>
      </c>
      <c r="AG382">
        <f t="shared" si="363"/>
        <v>0</v>
      </c>
      <c r="AH382">
        <f t="shared" si="364"/>
        <v>0</v>
      </c>
      <c r="AI382">
        <f t="shared" si="365"/>
        <v>0</v>
      </c>
      <c r="AJ382">
        <f t="shared" si="366"/>
        <v>0</v>
      </c>
      <c r="AK382">
        <v>510385.39</v>
      </c>
      <c r="AL382">
        <v>510385.39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1</v>
      </c>
      <c r="AW382">
        <v>1</v>
      </c>
      <c r="AZ382">
        <v>1</v>
      </c>
      <c r="BA382">
        <v>1</v>
      </c>
      <c r="BB382">
        <v>1</v>
      </c>
      <c r="BC382">
        <v>1</v>
      </c>
      <c r="BD382" t="s">
        <v>3</v>
      </c>
      <c r="BE382" t="s">
        <v>3</v>
      </c>
      <c r="BF382" t="s">
        <v>3</v>
      </c>
      <c r="BG382" t="s">
        <v>3</v>
      </c>
      <c r="BH382">
        <v>3</v>
      </c>
      <c r="BI382">
        <v>3</v>
      </c>
      <c r="BJ382" t="s">
        <v>3</v>
      </c>
      <c r="BM382">
        <v>600001</v>
      </c>
      <c r="BN382">
        <v>0</v>
      </c>
      <c r="BO382" t="s">
        <v>3</v>
      </c>
      <c r="BP382">
        <v>0</v>
      </c>
      <c r="BQ382">
        <v>5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3</v>
      </c>
      <c r="BZ382">
        <v>0</v>
      </c>
      <c r="CA382">
        <v>0</v>
      </c>
      <c r="CF382">
        <v>0</v>
      </c>
      <c r="CG382">
        <v>0</v>
      </c>
      <c r="CM382">
        <v>0</v>
      </c>
      <c r="CN382" t="s">
        <v>3</v>
      </c>
      <c r="CO382">
        <v>0</v>
      </c>
      <c r="CP382">
        <f t="shared" si="367"/>
        <v>510385.39</v>
      </c>
      <c r="CQ382">
        <f t="shared" si="368"/>
        <v>510385.39</v>
      </c>
      <c r="CR382">
        <f t="shared" si="369"/>
        <v>0</v>
      </c>
      <c r="CS382">
        <f t="shared" si="370"/>
        <v>0</v>
      </c>
      <c r="CT382">
        <f t="shared" si="371"/>
        <v>0</v>
      </c>
      <c r="CU382">
        <f t="shared" si="372"/>
        <v>0</v>
      </c>
      <c r="CV382">
        <f t="shared" si="373"/>
        <v>0</v>
      </c>
      <c r="CW382">
        <f t="shared" si="374"/>
        <v>0</v>
      </c>
      <c r="CX382">
        <f t="shared" si="375"/>
        <v>0</v>
      </c>
      <c r="CY382">
        <f t="shared" si="376"/>
        <v>0</v>
      </c>
      <c r="CZ382">
        <f t="shared" si="377"/>
        <v>0</v>
      </c>
      <c r="DC382" t="s">
        <v>3</v>
      </c>
      <c r="DD382" t="s">
        <v>3</v>
      </c>
      <c r="DE382" t="s">
        <v>3</v>
      </c>
      <c r="DF382" t="s">
        <v>3</v>
      </c>
      <c r="DG382" t="s">
        <v>3</v>
      </c>
      <c r="DH382" t="s">
        <v>3</v>
      </c>
      <c r="DI382" t="s">
        <v>3</v>
      </c>
      <c r="DJ382" t="s">
        <v>3</v>
      </c>
      <c r="DK382" t="s">
        <v>3</v>
      </c>
      <c r="DL382" t="s">
        <v>3</v>
      </c>
      <c r="DM382" t="s">
        <v>3</v>
      </c>
      <c r="DN382">
        <v>0</v>
      </c>
      <c r="DO382">
        <v>0</v>
      </c>
      <c r="DP382">
        <v>1</v>
      </c>
      <c r="DQ382">
        <v>1</v>
      </c>
      <c r="DU382">
        <v>1010</v>
      </c>
      <c r="DV382" t="s">
        <v>28</v>
      </c>
      <c r="DW382" t="s">
        <v>28</v>
      </c>
      <c r="DX382">
        <v>1</v>
      </c>
      <c r="EE382">
        <v>20678591</v>
      </c>
      <c r="EF382">
        <v>5</v>
      </c>
      <c r="EG382" t="s">
        <v>457</v>
      </c>
      <c r="EH382">
        <v>0</v>
      </c>
      <c r="EI382" t="s">
        <v>3</v>
      </c>
      <c r="EJ382">
        <v>3</v>
      </c>
      <c r="EK382">
        <v>600001</v>
      </c>
      <c r="EL382" t="s">
        <v>458</v>
      </c>
      <c r="EM382" t="s">
        <v>459</v>
      </c>
      <c r="EO382" t="s">
        <v>3</v>
      </c>
      <c r="EQ382">
        <v>0</v>
      </c>
      <c r="ER382">
        <v>0</v>
      </c>
      <c r="ES382">
        <v>510385.39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Q382">
        <v>0</v>
      </c>
      <c r="FR382">
        <f t="shared" si="378"/>
        <v>510385.39</v>
      </c>
      <c r="FS382">
        <v>0</v>
      </c>
      <c r="FX382">
        <v>0</v>
      </c>
      <c r="FY382">
        <v>0</v>
      </c>
      <c r="GA382" t="s">
        <v>29</v>
      </c>
      <c r="GG382">
        <v>2</v>
      </c>
      <c r="GH382">
        <v>0</v>
      </c>
      <c r="GI382">
        <v>-2</v>
      </c>
      <c r="GJ382">
        <v>0</v>
      </c>
      <c r="GK382">
        <f>ROUND(R382*(R12)/100,2)</f>
        <v>0</v>
      </c>
      <c r="GL382">
        <f t="shared" si="379"/>
        <v>0</v>
      </c>
      <c r="GM382">
        <f t="shared" si="380"/>
        <v>510385.39</v>
      </c>
      <c r="GN382">
        <f t="shared" si="381"/>
        <v>0</v>
      </c>
      <c r="GO382">
        <f t="shared" si="382"/>
        <v>0</v>
      </c>
      <c r="GP382">
        <f t="shared" si="383"/>
        <v>0</v>
      </c>
      <c r="GR382">
        <v>0</v>
      </c>
    </row>
    <row r="383" spans="1:200">
      <c r="A383">
        <v>17</v>
      </c>
      <c r="B383">
        <v>1</v>
      </c>
      <c r="E383" t="s">
        <v>653</v>
      </c>
      <c r="F383" t="s">
        <v>26</v>
      </c>
      <c r="G383" t="s">
        <v>477</v>
      </c>
      <c r="H383" t="s">
        <v>43</v>
      </c>
      <c r="I383">
        <v>6.8</v>
      </c>
      <c r="J383">
        <v>0</v>
      </c>
      <c r="O383">
        <f t="shared" si="347"/>
        <v>56624.14</v>
      </c>
      <c r="P383">
        <f t="shared" si="348"/>
        <v>56624.14</v>
      </c>
      <c r="Q383">
        <f t="shared" si="349"/>
        <v>0</v>
      </c>
      <c r="R383">
        <f t="shared" si="350"/>
        <v>0</v>
      </c>
      <c r="S383">
        <f t="shared" si="351"/>
        <v>0</v>
      </c>
      <c r="T383">
        <f t="shared" si="352"/>
        <v>0</v>
      </c>
      <c r="U383">
        <f t="shared" si="353"/>
        <v>0</v>
      </c>
      <c r="V383">
        <f t="shared" si="354"/>
        <v>0</v>
      </c>
      <c r="W383">
        <f t="shared" si="355"/>
        <v>0</v>
      </c>
      <c r="X383">
        <f t="shared" si="356"/>
        <v>0</v>
      </c>
      <c r="Y383">
        <f t="shared" si="357"/>
        <v>0</v>
      </c>
      <c r="AA383">
        <v>22723180</v>
      </c>
      <c r="AB383">
        <f t="shared" si="358"/>
        <v>8327.08</v>
      </c>
      <c r="AC383">
        <f t="shared" si="359"/>
        <v>8327.08</v>
      </c>
      <c r="AD383">
        <f t="shared" si="360"/>
        <v>0</v>
      </c>
      <c r="AE383">
        <f t="shared" si="361"/>
        <v>0</v>
      </c>
      <c r="AF383">
        <f t="shared" si="362"/>
        <v>0</v>
      </c>
      <c r="AG383">
        <f t="shared" si="363"/>
        <v>0</v>
      </c>
      <c r="AH383">
        <f t="shared" si="364"/>
        <v>0</v>
      </c>
      <c r="AI383">
        <f t="shared" si="365"/>
        <v>0</v>
      </c>
      <c r="AJ383">
        <f t="shared" si="366"/>
        <v>0</v>
      </c>
      <c r="AK383">
        <v>8327.08</v>
      </c>
      <c r="AL383">
        <v>8327.08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1</v>
      </c>
      <c r="AW383">
        <v>1</v>
      </c>
      <c r="AZ383">
        <v>1</v>
      </c>
      <c r="BA383">
        <v>1</v>
      </c>
      <c r="BB383">
        <v>1</v>
      </c>
      <c r="BC383">
        <v>1</v>
      </c>
      <c r="BD383" t="s">
        <v>3</v>
      </c>
      <c r="BE383" t="s">
        <v>3</v>
      </c>
      <c r="BF383" t="s">
        <v>3</v>
      </c>
      <c r="BG383" t="s">
        <v>3</v>
      </c>
      <c r="BH383">
        <v>3</v>
      </c>
      <c r="BI383">
        <v>1</v>
      </c>
      <c r="BJ383" t="s">
        <v>3</v>
      </c>
      <c r="BM383">
        <v>800001</v>
      </c>
      <c r="BN383">
        <v>0</v>
      </c>
      <c r="BO383" t="s">
        <v>3</v>
      </c>
      <c r="BP383">
        <v>0</v>
      </c>
      <c r="BQ383">
        <v>18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0</v>
      </c>
      <c r="CA383">
        <v>0</v>
      </c>
      <c r="CF383">
        <v>0</v>
      </c>
      <c r="CG383">
        <v>0</v>
      </c>
      <c r="CM383">
        <v>0</v>
      </c>
      <c r="CN383" t="s">
        <v>3</v>
      </c>
      <c r="CO383">
        <v>0</v>
      </c>
      <c r="CP383">
        <f t="shared" si="367"/>
        <v>56624.14</v>
      </c>
      <c r="CQ383">
        <f t="shared" si="368"/>
        <v>8327.08</v>
      </c>
      <c r="CR383">
        <f t="shared" si="369"/>
        <v>0</v>
      </c>
      <c r="CS383">
        <f t="shared" si="370"/>
        <v>0</v>
      </c>
      <c r="CT383">
        <f t="shared" si="371"/>
        <v>0</v>
      </c>
      <c r="CU383">
        <f t="shared" si="372"/>
        <v>0</v>
      </c>
      <c r="CV383">
        <f t="shared" si="373"/>
        <v>0</v>
      </c>
      <c r="CW383">
        <f t="shared" si="374"/>
        <v>0</v>
      </c>
      <c r="CX383">
        <f t="shared" si="375"/>
        <v>0</v>
      </c>
      <c r="CY383">
        <f>0</f>
        <v>0</v>
      </c>
      <c r="CZ383">
        <f>0</f>
        <v>0</v>
      </c>
      <c r="DC383" t="s">
        <v>3</v>
      </c>
      <c r="DD383" t="s">
        <v>3</v>
      </c>
      <c r="DE383" t="s">
        <v>3</v>
      </c>
      <c r="DF383" t="s">
        <v>3</v>
      </c>
      <c r="DG383" t="s">
        <v>3</v>
      </c>
      <c r="DH383" t="s">
        <v>3</v>
      </c>
      <c r="DI383" t="s">
        <v>3</v>
      </c>
      <c r="DJ383" t="s">
        <v>3</v>
      </c>
      <c r="DK383" t="s">
        <v>3</v>
      </c>
      <c r="DL383" t="s">
        <v>3</v>
      </c>
      <c r="DM383" t="s">
        <v>3</v>
      </c>
      <c r="DN383">
        <v>0</v>
      </c>
      <c r="DO383">
        <v>0</v>
      </c>
      <c r="DP383">
        <v>1</v>
      </c>
      <c r="DQ383">
        <v>1</v>
      </c>
      <c r="DU383">
        <v>1007</v>
      </c>
      <c r="DV383" t="s">
        <v>43</v>
      </c>
      <c r="DW383" t="s">
        <v>43</v>
      </c>
      <c r="DX383">
        <v>1</v>
      </c>
      <c r="EE383">
        <v>20678521</v>
      </c>
      <c r="EF383">
        <v>18</v>
      </c>
      <c r="EG383" t="s">
        <v>95</v>
      </c>
      <c r="EH383">
        <v>0</v>
      </c>
      <c r="EI383" t="s">
        <v>3</v>
      </c>
      <c r="EJ383">
        <v>1</v>
      </c>
      <c r="EK383">
        <v>800001</v>
      </c>
      <c r="EL383" t="s">
        <v>96</v>
      </c>
      <c r="EM383" t="s">
        <v>97</v>
      </c>
      <c r="EO383" t="s">
        <v>3</v>
      </c>
      <c r="EQ383">
        <v>0</v>
      </c>
      <c r="ER383">
        <v>0</v>
      </c>
      <c r="ES383">
        <v>8327.08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Q383">
        <v>0</v>
      </c>
      <c r="FR383">
        <f t="shared" si="378"/>
        <v>0</v>
      </c>
      <c r="FS383">
        <v>0</v>
      </c>
      <c r="FX383">
        <v>0</v>
      </c>
      <c r="FY383">
        <v>0</v>
      </c>
      <c r="GA383" t="s">
        <v>29</v>
      </c>
      <c r="GG383">
        <v>2</v>
      </c>
      <c r="GH383">
        <v>0</v>
      </c>
      <c r="GI383">
        <v>-2</v>
      </c>
      <c r="GJ383">
        <v>0</v>
      </c>
      <c r="GK383">
        <f>ROUND(R383*(R12)/100,2)</f>
        <v>0</v>
      </c>
      <c r="GL383">
        <f t="shared" si="379"/>
        <v>0</v>
      </c>
      <c r="GM383">
        <f t="shared" si="380"/>
        <v>56624.14</v>
      </c>
      <c r="GN383">
        <f t="shared" si="381"/>
        <v>56624.14</v>
      </c>
      <c r="GO383">
        <f t="shared" si="382"/>
        <v>0</v>
      </c>
      <c r="GP383">
        <f t="shared" si="383"/>
        <v>0</v>
      </c>
      <c r="GR383">
        <v>0</v>
      </c>
    </row>
    <row r="384" spans="1:200">
      <c r="A384">
        <v>17</v>
      </c>
      <c r="B384">
        <v>1</v>
      </c>
      <c r="C384">
        <f>ROW(SmtRes!A913)</f>
        <v>913</v>
      </c>
      <c r="D384">
        <f>ROW(EtalonRes!A852)</f>
        <v>852</v>
      </c>
      <c r="E384" t="s">
        <v>654</v>
      </c>
      <c r="F384" t="s">
        <v>479</v>
      </c>
      <c r="G384" t="s">
        <v>480</v>
      </c>
      <c r="H384" t="s">
        <v>200</v>
      </c>
      <c r="I384">
        <v>1</v>
      </c>
      <c r="J384">
        <v>0</v>
      </c>
      <c r="O384">
        <f t="shared" si="347"/>
        <v>940.7</v>
      </c>
      <c r="P384">
        <f t="shared" si="348"/>
        <v>131.21</v>
      </c>
      <c r="Q384">
        <f t="shared" si="349"/>
        <v>691.16</v>
      </c>
      <c r="R384">
        <f t="shared" si="350"/>
        <v>67.64</v>
      </c>
      <c r="S384">
        <f t="shared" si="351"/>
        <v>118.33</v>
      </c>
      <c r="T384">
        <f t="shared" si="352"/>
        <v>0</v>
      </c>
      <c r="U384">
        <f t="shared" si="353"/>
        <v>12.3</v>
      </c>
      <c r="V384">
        <f t="shared" si="354"/>
        <v>5.01</v>
      </c>
      <c r="W384">
        <f t="shared" si="355"/>
        <v>0</v>
      </c>
      <c r="X384">
        <f t="shared" si="356"/>
        <v>126.46</v>
      </c>
      <c r="Y384">
        <f t="shared" si="357"/>
        <v>89.27</v>
      </c>
      <c r="AA384">
        <v>22723180</v>
      </c>
      <c r="AB384">
        <f t="shared" si="358"/>
        <v>940.7</v>
      </c>
      <c r="AC384">
        <f t="shared" si="359"/>
        <v>131.21</v>
      </c>
      <c r="AD384">
        <f t="shared" si="360"/>
        <v>691.16</v>
      </c>
      <c r="AE384">
        <f t="shared" si="361"/>
        <v>67.64</v>
      </c>
      <c r="AF384">
        <f t="shared" si="362"/>
        <v>118.33</v>
      </c>
      <c r="AG384">
        <f t="shared" si="363"/>
        <v>0</v>
      </c>
      <c r="AH384">
        <f t="shared" si="364"/>
        <v>12.3</v>
      </c>
      <c r="AI384">
        <f t="shared" si="365"/>
        <v>5.01</v>
      </c>
      <c r="AJ384">
        <f t="shared" si="366"/>
        <v>0</v>
      </c>
      <c r="AK384">
        <v>940.7</v>
      </c>
      <c r="AL384">
        <v>131.21</v>
      </c>
      <c r="AM384">
        <v>691.16</v>
      </c>
      <c r="AN384">
        <v>67.64</v>
      </c>
      <c r="AO384">
        <v>118.33</v>
      </c>
      <c r="AP384">
        <v>0</v>
      </c>
      <c r="AQ384">
        <v>12.3</v>
      </c>
      <c r="AR384">
        <v>5.01</v>
      </c>
      <c r="AS384">
        <v>0</v>
      </c>
      <c r="AT384">
        <v>68</v>
      </c>
      <c r="AU384">
        <v>48</v>
      </c>
      <c r="AV384">
        <v>1</v>
      </c>
      <c r="AW384">
        <v>1</v>
      </c>
      <c r="AZ384">
        <v>1</v>
      </c>
      <c r="BA384">
        <v>1</v>
      </c>
      <c r="BB384">
        <v>1</v>
      </c>
      <c r="BC384">
        <v>1</v>
      </c>
      <c r="BD384" t="s">
        <v>3</v>
      </c>
      <c r="BE384" t="s">
        <v>3</v>
      </c>
      <c r="BF384" t="s">
        <v>3</v>
      </c>
      <c r="BG384" t="s">
        <v>3</v>
      </c>
      <c r="BH384">
        <v>0</v>
      </c>
      <c r="BI384">
        <v>2</v>
      </c>
      <c r="BJ384" t="s">
        <v>481</v>
      </c>
      <c r="BM384">
        <v>107001</v>
      </c>
      <c r="BN384">
        <v>0</v>
      </c>
      <c r="BO384" t="s">
        <v>3</v>
      </c>
      <c r="BP384">
        <v>0</v>
      </c>
      <c r="BQ384">
        <v>3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3</v>
      </c>
      <c r="BZ384">
        <v>80</v>
      </c>
      <c r="CA384">
        <v>60</v>
      </c>
      <c r="CF384">
        <v>0</v>
      </c>
      <c r="CG384">
        <v>0</v>
      </c>
      <c r="CM384">
        <v>0</v>
      </c>
      <c r="CN384" t="s">
        <v>3</v>
      </c>
      <c r="CO384">
        <v>0</v>
      </c>
      <c r="CP384">
        <f t="shared" si="367"/>
        <v>940.7</v>
      </c>
      <c r="CQ384">
        <f t="shared" si="368"/>
        <v>131.21</v>
      </c>
      <c r="CR384">
        <f t="shared" si="369"/>
        <v>691.16</v>
      </c>
      <c r="CS384">
        <f t="shared" si="370"/>
        <v>67.64</v>
      </c>
      <c r="CT384">
        <f t="shared" si="371"/>
        <v>118.33</v>
      </c>
      <c r="CU384">
        <f t="shared" si="372"/>
        <v>0</v>
      </c>
      <c r="CV384">
        <f t="shared" si="373"/>
        <v>12.3</v>
      </c>
      <c r="CW384">
        <f t="shared" si="374"/>
        <v>5.01</v>
      </c>
      <c r="CX384">
        <f t="shared" si="375"/>
        <v>0</v>
      </c>
      <c r="CY384">
        <f>(((S384+R384)*AT384)/100)</f>
        <v>126.45959999999999</v>
      </c>
      <c r="CZ384">
        <f>(((S384+R384)*AU384)/100)</f>
        <v>89.265599999999992</v>
      </c>
      <c r="DC384" t="s">
        <v>3</v>
      </c>
      <c r="DD384" t="s">
        <v>3</v>
      </c>
      <c r="DE384" t="s">
        <v>3</v>
      </c>
      <c r="DF384" t="s">
        <v>3</v>
      </c>
      <c r="DG384" t="s">
        <v>3</v>
      </c>
      <c r="DH384" t="s">
        <v>3</v>
      </c>
      <c r="DI384" t="s">
        <v>3</v>
      </c>
      <c r="DJ384" t="s">
        <v>3</v>
      </c>
      <c r="DK384" t="s">
        <v>3</v>
      </c>
      <c r="DL384" t="s">
        <v>3</v>
      </c>
      <c r="DM384" t="s">
        <v>3</v>
      </c>
      <c r="DN384">
        <v>0</v>
      </c>
      <c r="DO384">
        <v>0</v>
      </c>
      <c r="DP384">
        <v>1</v>
      </c>
      <c r="DQ384">
        <v>1</v>
      </c>
      <c r="DU384">
        <v>1013</v>
      </c>
      <c r="DV384" t="s">
        <v>200</v>
      </c>
      <c r="DW384" t="s">
        <v>200</v>
      </c>
      <c r="DX384">
        <v>1</v>
      </c>
      <c r="EE384">
        <v>20678532</v>
      </c>
      <c r="EF384">
        <v>3</v>
      </c>
      <c r="EG384" t="s">
        <v>111</v>
      </c>
      <c r="EH384">
        <v>0</v>
      </c>
      <c r="EI384" t="s">
        <v>3</v>
      </c>
      <c r="EJ384">
        <v>2</v>
      </c>
      <c r="EK384">
        <v>107001</v>
      </c>
      <c r="EL384" t="s">
        <v>453</v>
      </c>
      <c r="EM384" t="s">
        <v>454</v>
      </c>
      <c r="EO384" t="s">
        <v>3</v>
      </c>
      <c r="EQ384">
        <v>0</v>
      </c>
      <c r="ER384">
        <v>940.7</v>
      </c>
      <c r="ES384">
        <v>131.21</v>
      </c>
      <c r="ET384">
        <v>691.16</v>
      </c>
      <c r="EU384">
        <v>67.64</v>
      </c>
      <c r="EV384">
        <v>118.33</v>
      </c>
      <c r="EW384">
        <v>12.3</v>
      </c>
      <c r="EX384">
        <v>5.01</v>
      </c>
      <c r="EY384">
        <v>0</v>
      </c>
      <c r="EZ384">
        <v>0</v>
      </c>
      <c r="FQ384">
        <v>0</v>
      </c>
      <c r="FR384">
        <f t="shared" si="378"/>
        <v>0</v>
      </c>
      <c r="FS384">
        <v>0</v>
      </c>
      <c r="FV384" t="s">
        <v>23</v>
      </c>
      <c r="FW384" t="s">
        <v>24</v>
      </c>
      <c r="FX384">
        <v>80</v>
      </c>
      <c r="FY384">
        <v>60</v>
      </c>
      <c r="GA384" t="s">
        <v>3</v>
      </c>
      <c r="GG384">
        <v>2</v>
      </c>
      <c r="GH384">
        <v>1</v>
      </c>
      <c r="GI384">
        <v>-2</v>
      </c>
      <c r="GJ384">
        <v>0</v>
      </c>
      <c r="GK384">
        <f>ROUND(R384*(R12)/100,2)</f>
        <v>0</v>
      </c>
      <c r="GL384">
        <f t="shared" si="379"/>
        <v>0</v>
      </c>
      <c r="GM384">
        <f t="shared" si="380"/>
        <v>1156.43</v>
      </c>
      <c r="GN384">
        <f t="shared" si="381"/>
        <v>0</v>
      </c>
      <c r="GO384">
        <f t="shared" si="382"/>
        <v>1156.43</v>
      </c>
      <c r="GP384">
        <f t="shared" si="383"/>
        <v>0</v>
      </c>
      <c r="GR384">
        <v>0</v>
      </c>
    </row>
    <row r="385" spans="1:200">
      <c r="A385">
        <v>17</v>
      </c>
      <c r="B385">
        <v>1</v>
      </c>
      <c r="E385" t="s">
        <v>655</v>
      </c>
      <c r="F385" t="s">
        <v>26</v>
      </c>
      <c r="G385" t="s">
        <v>483</v>
      </c>
      <c r="H385" t="s">
        <v>28</v>
      </c>
      <c r="I385">
        <v>1</v>
      </c>
      <c r="J385">
        <v>0</v>
      </c>
      <c r="O385">
        <f t="shared" si="347"/>
        <v>14834.53</v>
      </c>
      <c r="P385">
        <f t="shared" si="348"/>
        <v>14834.53</v>
      </c>
      <c r="Q385">
        <f t="shared" si="349"/>
        <v>0</v>
      </c>
      <c r="R385">
        <f t="shared" si="350"/>
        <v>0</v>
      </c>
      <c r="S385">
        <f t="shared" si="351"/>
        <v>0</v>
      </c>
      <c r="T385">
        <f t="shared" si="352"/>
        <v>0</v>
      </c>
      <c r="U385">
        <f t="shared" si="353"/>
        <v>0</v>
      </c>
      <c r="V385">
        <f t="shared" si="354"/>
        <v>0</v>
      </c>
      <c r="W385">
        <f t="shared" si="355"/>
        <v>0</v>
      </c>
      <c r="X385">
        <f t="shared" si="356"/>
        <v>0</v>
      </c>
      <c r="Y385">
        <f t="shared" si="357"/>
        <v>0</v>
      </c>
      <c r="AA385">
        <v>22723180</v>
      </c>
      <c r="AB385">
        <f t="shared" si="358"/>
        <v>14834.53</v>
      </c>
      <c r="AC385">
        <f t="shared" si="359"/>
        <v>14834.53</v>
      </c>
      <c r="AD385">
        <f t="shared" si="360"/>
        <v>0</v>
      </c>
      <c r="AE385">
        <f t="shared" si="361"/>
        <v>0</v>
      </c>
      <c r="AF385">
        <f t="shared" si="362"/>
        <v>0</v>
      </c>
      <c r="AG385">
        <f t="shared" si="363"/>
        <v>0</v>
      </c>
      <c r="AH385">
        <f t="shared" si="364"/>
        <v>0</v>
      </c>
      <c r="AI385">
        <f t="shared" si="365"/>
        <v>0</v>
      </c>
      <c r="AJ385">
        <f t="shared" si="366"/>
        <v>0</v>
      </c>
      <c r="AK385">
        <v>14834.53</v>
      </c>
      <c r="AL385">
        <v>14834.53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1</v>
      </c>
      <c r="AW385">
        <v>1</v>
      </c>
      <c r="AZ385">
        <v>1</v>
      </c>
      <c r="BA385">
        <v>1</v>
      </c>
      <c r="BB385">
        <v>1</v>
      </c>
      <c r="BC385">
        <v>1</v>
      </c>
      <c r="BD385" t="s">
        <v>3</v>
      </c>
      <c r="BE385" t="s">
        <v>3</v>
      </c>
      <c r="BF385" t="s">
        <v>3</v>
      </c>
      <c r="BG385" t="s">
        <v>3</v>
      </c>
      <c r="BH385">
        <v>3</v>
      </c>
      <c r="BI385">
        <v>1</v>
      </c>
      <c r="BJ385" t="s">
        <v>3</v>
      </c>
      <c r="BM385">
        <v>800001</v>
      </c>
      <c r="BN385">
        <v>0</v>
      </c>
      <c r="BO385" t="s">
        <v>3</v>
      </c>
      <c r="BP385">
        <v>0</v>
      </c>
      <c r="BQ385">
        <v>18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3</v>
      </c>
      <c r="BZ385">
        <v>0</v>
      </c>
      <c r="CA385">
        <v>0</v>
      </c>
      <c r="CF385">
        <v>0</v>
      </c>
      <c r="CG385">
        <v>0</v>
      </c>
      <c r="CM385">
        <v>0</v>
      </c>
      <c r="CN385" t="s">
        <v>3</v>
      </c>
      <c r="CO385">
        <v>0</v>
      </c>
      <c r="CP385">
        <f t="shared" si="367"/>
        <v>14834.53</v>
      </c>
      <c r="CQ385">
        <f t="shared" si="368"/>
        <v>14834.53</v>
      </c>
      <c r="CR385">
        <f t="shared" si="369"/>
        <v>0</v>
      </c>
      <c r="CS385">
        <f t="shared" si="370"/>
        <v>0</v>
      </c>
      <c r="CT385">
        <f t="shared" si="371"/>
        <v>0</v>
      </c>
      <c r="CU385">
        <f t="shared" si="372"/>
        <v>0</v>
      </c>
      <c r="CV385">
        <f t="shared" si="373"/>
        <v>0</v>
      </c>
      <c r="CW385">
        <f t="shared" si="374"/>
        <v>0</v>
      </c>
      <c r="CX385">
        <f t="shared" si="375"/>
        <v>0</v>
      </c>
      <c r="CY385">
        <f>0</f>
        <v>0</v>
      </c>
      <c r="CZ385">
        <f>0</f>
        <v>0</v>
      </c>
      <c r="DC385" t="s">
        <v>3</v>
      </c>
      <c r="DD385" t="s">
        <v>3</v>
      </c>
      <c r="DE385" t="s">
        <v>3</v>
      </c>
      <c r="DF385" t="s">
        <v>3</v>
      </c>
      <c r="DG385" t="s">
        <v>3</v>
      </c>
      <c r="DH385" t="s">
        <v>3</v>
      </c>
      <c r="DI385" t="s">
        <v>3</v>
      </c>
      <c r="DJ385" t="s">
        <v>3</v>
      </c>
      <c r="DK385" t="s">
        <v>3</v>
      </c>
      <c r="DL385" t="s">
        <v>3</v>
      </c>
      <c r="DM385" t="s">
        <v>3</v>
      </c>
      <c r="DN385">
        <v>0</v>
      </c>
      <c r="DO385">
        <v>0</v>
      </c>
      <c r="DP385">
        <v>1</v>
      </c>
      <c r="DQ385">
        <v>1</v>
      </c>
      <c r="DU385">
        <v>1010</v>
      </c>
      <c r="DV385" t="s">
        <v>28</v>
      </c>
      <c r="DW385" t="s">
        <v>28</v>
      </c>
      <c r="DX385">
        <v>1</v>
      </c>
      <c r="EE385">
        <v>20678521</v>
      </c>
      <c r="EF385">
        <v>18</v>
      </c>
      <c r="EG385" t="s">
        <v>95</v>
      </c>
      <c r="EH385">
        <v>0</v>
      </c>
      <c r="EI385" t="s">
        <v>3</v>
      </c>
      <c r="EJ385">
        <v>1</v>
      </c>
      <c r="EK385">
        <v>800001</v>
      </c>
      <c r="EL385" t="s">
        <v>96</v>
      </c>
      <c r="EM385" t="s">
        <v>97</v>
      </c>
      <c r="EO385" t="s">
        <v>3</v>
      </c>
      <c r="EQ385">
        <v>0</v>
      </c>
      <c r="ER385">
        <v>0</v>
      </c>
      <c r="ES385">
        <v>14834.53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Q385">
        <v>0</v>
      </c>
      <c r="FR385">
        <f t="shared" si="378"/>
        <v>0</v>
      </c>
      <c r="FS385">
        <v>0</v>
      </c>
      <c r="FX385">
        <v>0</v>
      </c>
      <c r="FY385">
        <v>0</v>
      </c>
      <c r="GA385" t="s">
        <v>29</v>
      </c>
      <c r="GG385">
        <v>2</v>
      </c>
      <c r="GH385">
        <v>0</v>
      </c>
      <c r="GI385">
        <v>-2</v>
      </c>
      <c r="GJ385">
        <v>0</v>
      </c>
      <c r="GK385">
        <f>ROUND(R385*(R12)/100,2)</f>
        <v>0</v>
      </c>
      <c r="GL385">
        <f t="shared" si="379"/>
        <v>0</v>
      </c>
      <c r="GM385">
        <f t="shared" si="380"/>
        <v>14834.53</v>
      </c>
      <c r="GN385">
        <f t="shared" si="381"/>
        <v>14834.53</v>
      </c>
      <c r="GO385">
        <f t="shared" si="382"/>
        <v>0</v>
      </c>
      <c r="GP385">
        <f t="shared" si="383"/>
        <v>0</v>
      </c>
      <c r="GR385">
        <v>0</v>
      </c>
    </row>
    <row r="386" spans="1:200">
      <c r="A386">
        <v>17</v>
      </c>
      <c r="B386">
        <v>1</v>
      </c>
      <c r="C386">
        <f>ROW(SmtRes!A929)</f>
        <v>929</v>
      </c>
      <c r="D386">
        <f>ROW(EtalonRes!A868)</f>
        <v>868</v>
      </c>
      <c r="E386" t="s">
        <v>656</v>
      </c>
      <c r="F386" t="s">
        <v>485</v>
      </c>
      <c r="G386" t="s">
        <v>486</v>
      </c>
      <c r="H386" t="s">
        <v>487</v>
      </c>
      <c r="I386">
        <v>0.1</v>
      </c>
      <c r="J386">
        <v>0</v>
      </c>
      <c r="O386">
        <f t="shared" si="347"/>
        <v>1159.56</v>
      </c>
      <c r="P386">
        <f t="shared" si="348"/>
        <v>260.79000000000002</v>
      </c>
      <c r="Q386">
        <f t="shared" si="349"/>
        <v>503.11</v>
      </c>
      <c r="R386">
        <f t="shared" si="350"/>
        <v>33.090000000000003</v>
      </c>
      <c r="S386">
        <f t="shared" si="351"/>
        <v>395.66</v>
      </c>
      <c r="T386">
        <f t="shared" si="352"/>
        <v>0</v>
      </c>
      <c r="U386">
        <f t="shared" si="353"/>
        <v>43.1</v>
      </c>
      <c r="V386">
        <f t="shared" si="354"/>
        <v>2.4220000000000002</v>
      </c>
      <c r="W386">
        <f t="shared" si="355"/>
        <v>0</v>
      </c>
      <c r="X386">
        <f t="shared" si="356"/>
        <v>291.55</v>
      </c>
      <c r="Y386">
        <f t="shared" si="357"/>
        <v>205.8</v>
      </c>
      <c r="AA386">
        <v>22723180</v>
      </c>
      <c r="AB386">
        <f t="shared" si="358"/>
        <v>11595.59</v>
      </c>
      <c r="AC386">
        <f t="shared" si="359"/>
        <v>2607.87</v>
      </c>
      <c r="AD386">
        <f t="shared" si="360"/>
        <v>5031.1400000000003</v>
      </c>
      <c r="AE386">
        <f t="shared" si="361"/>
        <v>330.85</v>
      </c>
      <c r="AF386">
        <f t="shared" si="362"/>
        <v>3956.58</v>
      </c>
      <c r="AG386">
        <f t="shared" si="363"/>
        <v>0</v>
      </c>
      <c r="AH386">
        <f t="shared" si="364"/>
        <v>431</v>
      </c>
      <c r="AI386">
        <f t="shared" si="365"/>
        <v>24.22</v>
      </c>
      <c r="AJ386">
        <f t="shared" si="366"/>
        <v>0</v>
      </c>
      <c r="AK386">
        <v>11595.59</v>
      </c>
      <c r="AL386">
        <v>2607.87</v>
      </c>
      <c r="AM386">
        <v>5031.1400000000003</v>
      </c>
      <c r="AN386">
        <v>330.85</v>
      </c>
      <c r="AO386">
        <v>3956.58</v>
      </c>
      <c r="AP386">
        <v>0</v>
      </c>
      <c r="AQ386">
        <v>431</v>
      </c>
      <c r="AR386">
        <v>24.22</v>
      </c>
      <c r="AS386">
        <v>0</v>
      </c>
      <c r="AT386">
        <v>68</v>
      </c>
      <c r="AU386">
        <v>48</v>
      </c>
      <c r="AV386">
        <v>1</v>
      </c>
      <c r="AW386">
        <v>1</v>
      </c>
      <c r="AZ386">
        <v>1</v>
      </c>
      <c r="BA386">
        <v>1</v>
      </c>
      <c r="BB386">
        <v>1</v>
      </c>
      <c r="BC386">
        <v>1</v>
      </c>
      <c r="BD386" t="s">
        <v>3</v>
      </c>
      <c r="BE386" t="s">
        <v>3</v>
      </c>
      <c r="BF386" t="s">
        <v>3</v>
      </c>
      <c r="BG386" t="s">
        <v>3</v>
      </c>
      <c r="BH386">
        <v>0</v>
      </c>
      <c r="BI386">
        <v>2</v>
      </c>
      <c r="BJ386" t="s">
        <v>488</v>
      </c>
      <c r="BM386">
        <v>106001</v>
      </c>
      <c r="BN386">
        <v>0</v>
      </c>
      <c r="BO386" t="s">
        <v>3</v>
      </c>
      <c r="BP386">
        <v>0</v>
      </c>
      <c r="BQ386">
        <v>3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3</v>
      </c>
      <c r="BZ386">
        <v>80</v>
      </c>
      <c r="CA386">
        <v>60</v>
      </c>
      <c r="CF386">
        <v>0</v>
      </c>
      <c r="CG386">
        <v>0</v>
      </c>
      <c r="CM386">
        <v>0</v>
      </c>
      <c r="CN386" t="s">
        <v>3</v>
      </c>
      <c r="CO386">
        <v>0</v>
      </c>
      <c r="CP386">
        <f t="shared" si="367"/>
        <v>1159.5600000000002</v>
      </c>
      <c r="CQ386">
        <f t="shared" si="368"/>
        <v>2607.87</v>
      </c>
      <c r="CR386">
        <f t="shared" si="369"/>
        <v>5031.1400000000003</v>
      </c>
      <c r="CS386">
        <f t="shared" si="370"/>
        <v>330.85</v>
      </c>
      <c r="CT386">
        <f t="shared" si="371"/>
        <v>3956.58</v>
      </c>
      <c r="CU386">
        <f t="shared" si="372"/>
        <v>0</v>
      </c>
      <c r="CV386">
        <f t="shared" si="373"/>
        <v>431</v>
      </c>
      <c r="CW386">
        <f t="shared" si="374"/>
        <v>24.22</v>
      </c>
      <c r="CX386">
        <f t="shared" si="375"/>
        <v>0</v>
      </c>
      <c r="CY386">
        <f>(((S386+R386)*AT386)/100)</f>
        <v>291.55</v>
      </c>
      <c r="CZ386">
        <f>(((S386+R386)*AU386)/100)</f>
        <v>205.8</v>
      </c>
      <c r="DC386" t="s">
        <v>3</v>
      </c>
      <c r="DD386" t="s">
        <v>3</v>
      </c>
      <c r="DE386" t="s">
        <v>3</v>
      </c>
      <c r="DF386" t="s">
        <v>3</v>
      </c>
      <c r="DG386" t="s">
        <v>3</v>
      </c>
      <c r="DH386" t="s">
        <v>3</v>
      </c>
      <c r="DI386" t="s">
        <v>3</v>
      </c>
      <c r="DJ386" t="s">
        <v>3</v>
      </c>
      <c r="DK386" t="s">
        <v>3</v>
      </c>
      <c r="DL386" t="s">
        <v>3</v>
      </c>
      <c r="DM386" t="s">
        <v>3</v>
      </c>
      <c r="DN386">
        <v>0</v>
      </c>
      <c r="DO386">
        <v>0</v>
      </c>
      <c r="DP386">
        <v>1</v>
      </c>
      <c r="DQ386">
        <v>1</v>
      </c>
      <c r="DU386">
        <v>1013</v>
      </c>
      <c r="DV386" t="s">
        <v>487</v>
      </c>
      <c r="DW386" t="s">
        <v>487</v>
      </c>
      <c r="DX386">
        <v>1</v>
      </c>
      <c r="EE386">
        <v>20678531</v>
      </c>
      <c r="EF386">
        <v>3</v>
      </c>
      <c r="EG386" t="s">
        <v>111</v>
      </c>
      <c r="EH386">
        <v>0</v>
      </c>
      <c r="EI386" t="s">
        <v>3</v>
      </c>
      <c r="EJ386">
        <v>2</v>
      </c>
      <c r="EK386">
        <v>106001</v>
      </c>
      <c r="EL386" t="s">
        <v>489</v>
      </c>
      <c r="EM386" t="s">
        <v>490</v>
      </c>
      <c r="EO386" t="s">
        <v>3</v>
      </c>
      <c r="EQ386">
        <v>0</v>
      </c>
      <c r="ER386">
        <v>11595.59</v>
      </c>
      <c r="ES386">
        <v>2607.87</v>
      </c>
      <c r="ET386">
        <v>5031.1400000000003</v>
      </c>
      <c r="EU386">
        <v>330.85</v>
      </c>
      <c r="EV386">
        <v>3956.58</v>
      </c>
      <c r="EW386">
        <v>431</v>
      </c>
      <c r="EX386">
        <v>24.22</v>
      </c>
      <c r="EY386">
        <v>0</v>
      </c>
      <c r="EZ386">
        <v>0</v>
      </c>
      <c r="FQ386">
        <v>0</v>
      </c>
      <c r="FR386">
        <f t="shared" si="378"/>
        <v>0</v>
      </c>
      <c r="FS386">
        <v>0</v>
      </c>
      <c r="FV386" t="s">
        <v>23</v>
      </c>
      <c r="FW386" t="s">
        <v>24</v>
      </c>
      <c r="FX386">
        <v>80</v>
      </c>
      <c r="FY386">
        <v>60</v>
      </c>
      <c r="GA386" t="s">
        <v>3</v>
      </c>
      <c r="GG386">
        <v>2</v>
      </c>
      <c r="GH386">
        <v>1</v>
      </c>
      <c r="GI386">
        <v>-2</v>
      </c>
      <c r="GJ386">
        <v>0</v>
      </c>
      <c r="GK386">
        <f>ROUND(R386*(R12)/100,2)</f>
        <v>0</v>
      </c>
      <c r="GL386">
        <f t="shared" si="379"/>
        <v>0</v>
      </c>
      <c r="GM386">
        <f t="shared" si="380"/>
        <v>1656.9099999999999</v>
      </c>
      <c r="GN386">
        <f t="shared" si="381"/>
        <v>0</v>
      </c>
      <c r="GO386">
        <f t="shared" si="382"/>
        <v>1656.91</v>
      </c>
      <c r="GP386">
        <f t="shared" si="383"/>
        <v>0</v>
      </c>
      <c r="GR386">
        <v>0</v>
      </c>
    </row>
    <row r="387" spans="1:200">
      <c r="A387">
        <v>17</v>
      </c>
      <c r="B387">
        <v>1</v>
      </c>
      <c r="E387" t="s">
        <v>657</v>
      </c>
      <c r="F387" t="s">
        <v>26</v>
      </c>
      <c r="G387" t="s">
        <v>492</v>
      </c>
      <c r="H387" t="s">
        <v>28</v>
      </c>
      <c r="I387">
        <v>1</v>
      </c>
      <c r="J387">
        <v>0</v>
      </c>
      <c r="O387">
        <f t="shared" si="347"/>
        <v>21627.33</v>
      </c>
      <c r="P387">
        <f t="shared" si="348"/>
        <v>21627.33</v>
      </c>
      <c r="Q387">
        <f t="shared" si="349"/>
        <v>0</v>
      </c>
      <c r="R387">
        <f t="shared" si="350"/>
        <v>0</v>
      </c>
      <c r="S387">
        <f t="shared" si="351"/>
        <v>0</v>
      </c>
      <c r="T387">
        <f t="shared" si="352"/>
        <v>0</v>
      </c>
      <c r="U387">
        <f t="shared" si="353"/>
        <v>0</v>
      </c>
      <c r="V387">
        <f t="shared" si="354"/>
        <v>0</v>
      </c>
      <c r="W387">
        <f t="shared" si="355"/>
        <v>0</v>
      </c>
      <c r="X387">
        <f t="shared" si="356"/>
        <v>0</v>
      </c>
      <c r="Y387">
        <f t="shared" si="357"/>
        <v>0</v>
      </c>
      <c r="AA387">
        <v>22723180</v>
      </c>
      <c r="AB387">
        <f t="shared" si="358"/>
        <v>21627.33</v>
      </c>
      <c r="AC387">
        <f t="shared" si="359"/>
        <v>21627.33</v>
      </c>
      <c r="AD387">
        <f t="shared" si="360"/>
        <v>0</v>
      </c>
      <c r="AE387">
        <f t="shared" si="361"/>
        <v>0</v>
      </c>
      <c r="AF387">
        <f t="shared" si="362"/>
        <v>0</v>
      </c>
      <c r="AG387">
        <f t="shared" si="363"/>
        <v>0</v>
      </c>
      <c r="AH387">
        <f t="shared" si="364"/>
        <v>0</v>
      </c>
      <c r="AI387">
        <f t="shared" si="365"/>
        <v>0</v>
      </c>
      <c r="AJ387">
        <f t="shared" si="366"/>
        <v>0</v>
      </c>
      <c r="AK387">
        <v>21627.33</v>
      </c>
      <c r="AL387">
        <v>21627.33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1</v>
      </c>
      <c r="AW387">
        <v>1</v>
      </c>
      <c r="AZ387">
        <v>1</v>
      </c>
      <c r="BA387">
        <v>1</v>
      </c>
      <c r="BB387">
        <v>1</v>
      </c>
      <c r="BC387">
        <v>1</v>
      </c>
      <c r="BD387" t="s">
        <v>3</v>
      </c>
      <c r="BE387" t="s">
        <v>3</v>
      </c>
      <c r="BF387" t="s">
        <v>3</v>
      </c>
      <c r="BG387" t="s">
        <v>3</v>
      </c>
      <c r="BH387">
        <v>3</v>
      </c>
      <c r="BI387">
        <v>1</v>
      </c>
      <c r="BJ387" t="s">
        <v>3</v>
      </c>
      <c r="BM387">
        <v>800001</v>
      </c>
      <c r="BN387">
        <v>0</v>
      </c>
      <c r="BO387" t="s">
        <v>3</v>
      </c>
      <c r="BP387">
        <v>0</v>
      </c>
      <c r="BQ387">
        <v>18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3</v>
      </c>
      <c r="BZ387">
        <v>0</v>
      </c>
      <c r="CA387">
        <v>0</v>
      </c>
      <c r="CF387">
        <v>0</v>
      </c>
      <c r="CG387">
        <v>0</v>
      </c>
      <c r="CM387">
        <v>0</v>
      </c>
      <c r="CN387" t="s">
        <v>3</v>
      </c>
      <c r="CO387">
        <v>0</v>
      </c>
      <c r="CP387">
        <f t="shared" si="367"/>
        <v>21627.33</v>
      </c>
      <c r="CQ387">
        <f t="shared" si="368"/>
        <v>21627.33</v>
      </c>
      <c r="CR387">
        <f t="shared" si="369"/>
        <v>0</v>
      </c>
      <c r="CS387">
        <f t="shared" si="370"/>
        <v>0</v>
      </c>
      <c r="CT387">
        <f t="shared" si="371"/>
        <v>0</v>
      </c>
      <c r="CU387">
        <f t="shared" si="372"/>
        <v>0</v>
      </c>
      <c r="CV387">
        <f t="shared" si="373"/>
        <v>0</v>
      </c>
      <c r="CW387">
        <f t="shared" si="374"/>
        <v>0</v>
      </c>
      <c r="CX387">
        <f t="shared" si="375"/>
        <v>0</v>
      </c>
      <c r="CY387">
        <f>0</f>
        <v>0</v>
      </c>
      <c r="CZ387">
        <f>0</f>
        <v>0</v>
      </c>
      <c r="DC387" t="s">
        <v>3</v>
      </c>
      <c r="DD387" t="s">
        <v>3</v>
      </c>
      <c r="DE387" t="s">
        <v>3</v>
      </c>
      <c r="DF387" t="s">
        <v>3</v>
      </c>
      <c r="DG387" t="s">
        <v>3</v>
      </c>
      <c r="DH387" t="s">
        <v>3</v>
      </c>
      <c r="DI387" t="s">
        <v>3</v>
      </c>
      <c r="DJ387" t="s">
        <v>3</v>
      </c>
      <c r="DK387" t="s">
        <v>3</v>
      </c>
      <c r="DL387" t="s">
        <v>3</v>
      </c>
      <c r="DM387" t="s">
        <v>3</v>
      </c>
      <c r="DN387">
        <v>0</v>
      </c>
      <c r="DO387">
        <v>0</v>
      </c>
      <c r="DP387">
        <v>1</v>
      </c>
      <c r="DQ387">
        <v>1</v>
      </c>
      <c r="DU387">
        <v>1010</v>
      </c>
      <c r="DV387" t="s">
        <v>28</v>
      </c>
      <c r="DW387" t="s">
        <v>28</v>
      </c>
      <c r="DX387">
        <v>1</v>
      </c>
      <c r="EE387">
        <v>20678521</v>
      </c>
      <c r="EF387">
        <v>18</v>
      </c>
      <c r="EG387" t="s">
        <v>95</v>
      </c>
      <c r="EH387">
        <v>0</v>
      </c>
      <c r="EI387" t="s">
        <v>3</v>
      </c>
      <c r="EJ387">
        <v>1</v>
      </c>
      <c r="EK387">
        <v>800001</v>
      </c>
      <c r="EL387" t="s">
        <v>96</v>
      </c>
      <c r="EM387" t="s">
        <v>97</v>
      </c>
      <c r="EO387" t="s">
        <v>3</v>
      </c>
      <c r="EQ387">
        <v>0</v>
      </c>
      <c r="ER387">
        <v>0</v>
      </c>
      <c r="ES387">
        <v>21627.33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0</v>
      </c>
      <c r="FQ387">
        <v>0</v>
      </c>
      <c r="FR387">
        <f t="shared" si="378"/>
        <v>0</v>
      </c>
      <c r="FS387">
        <v>0</v>
      </c>
      <c r="FX387">
        <v>0</v>
      </c>
      <c r="FY387">
        <v>0</v>
      </c>
      <c r="GA387" t="s">
        <v>29</v>
      </c>
      <c r="GG387">
        <v>2</v>
      </c>
      <c r="GH387">
        <v>0</v>
      </c>
      <c r="GI387">
        <v>-2</v>
      </c>
      <c r="GJ387">
        <v>0</v>
      </c>
      <c r="GK387">
        <f>ROUND(R387*(R12)/100,2)</f>
        <v>0</v>
      </c>
      <c r="GL387">
        <f t="shared" si="379"/>
        <v>0</v>
      </c>
      <c r="GM387">
        <f t="shared" si="380"/>
        <v>21627.33</v>
      </c>
      <c r="GN387">
        <f t="shared" si="381"/>
        <v>21627.33</v>
      </c>
      <c r="GO387">
        <f t="shared" si="382"/>
        <v>0</v>
      </c>
      <c r="GP387">
        <f t="shared" si="383"/>
        <v>0</v>
      </c>
      <c r="GR387">
        <v>0</v>
      </c>
    </row>
    <row r="388" spans="1:200">
      <c r="A388">
        <v>17</v>
      </c>
      <c r="B388">
        <v>1</v>
      </c>
      <c r="C388">
        <f>ROW(SmtRes!A939)</f>
        <v>939</v>
      </c>
      <c r="D388">
        <f>ROW(EtalonRes!A878)</f>
        <v>878</v>
      </c>
      <c r="E388" t="s">
        <v>658</v>
      </c>
      <c r="F388" t="s">
        <v>494</v>
      </c>
      <c r="G388" t="s">
        <v>495</v>
      </c>
      <c r="H388" t="s">
        <v>200</v>
      </c>
      <c r="I388">
        <v>1</v>
      </c>
      <c r="J388">
        <v>0</v>
      </c>
      <c r="O388">
        <f t="shared" si="347"/>
        <v>407.33</v>
      </c>
      <c r="P388">
        <f t="shared" si="348"/>
        <v>293.23</v>
      </c>
      <c r="Q388">
        <f t="shared" si="349"/>
        <v>79.48</v>
      </c>
      <c r="R388">
        <f t="shared" si="350"/>
        <v>3.92</v>
      </c>
      <c r="S388">
        <f t="shared" si="351"/>
        <v>34.619999999999997</v>
      </c>
      <c r="T388">
        <f t="shared" si="352"/>
        <v>0</v>
      </c>
      <c r="U388">
        <f t="shared" si="353"/>
        <v>3.49</v>
      </c>
      <c r="V388">
        <f t="shared" si="354"/>
        <v>0.28999999999999998</v>
      </c>
      <c r="W388">
        <f t="shared" si="355"/>
        <v>0</v>
      </c>
      <c r="X388">
        <f t="shared" si="356"/>
        <v>31.22</v>
      </c>
      <c r="Y388">
        <f t="shared" si="357"/>
        <v>20.04</v>
      </c>
      <c r="AA388">
        <v>22723180</v>
      </c>
      <c r="AB388">
        <f t="shared" si="358"/>
        <v>407.33</v>
      </c>
      <c r="AC388">
        <f t="shared" si="359"/>
        <v>293.23</v>
      </c>
      <c r="AD388">
        <f t="shared" si="360"/>
        <v>79.48</v>
      </c>
      <c r="AE388">
        <f t="shared" si="361"/>
        <v>3.92</v>
      </c>
      <c r="AF388">
        <f t="shared" si="362"/>
        <v>34.619999999999997</v>
      </c>
      <c r="AG388">
        <f t="shared" si="363"/>
        <v>0</v>
      </c>
      <c r="AH388">
        <f t="shared" si="364"/>
        <v>3.49</v>
      </c>
      <c r="AI388">
        <f t="shared" si="365"/>
        <v>0.28999999999999998</v>
      </c>
      <c r="AJ388">
        <f t="shared" si="366"/>
        <v>0</v>
      </c>
      <c r="AK388">
        <v>407.33</v>
      </c>
      <c r="AL388">
        <v>293.23</v>
      </c>
      <c r="AM388">
        <v>79.48</v>
      </c>
      <c r="AN388">
        <v>3.92</v>
      </c>
      <c r="AO388">
        <v>34.619999999999997</v>
      </c>
      <c r="AP388">
        <v>0</v>
      </c>
      <c r="AQ388">
        <v>3.49</v>
      </c>
      <c r="AR388">
        <v>0.28999999999999998</v>
      </c>
      <c r="AS388">
        <v>0</v>
      </c>
      <c r="AT388">
        <v>81</v>
      </c>
      <c r="AU388">
        <v>52</v>
      </c>
      <c r="AV388">
        <v>1</v>
      </c>
      <c r="AW388">
        <v>1</v>
      </c>
      <c r="AZ388">
        <v>1</v>
      </c>
      <c r="BA388">
        <v>1</v>
      </c>
      <c r="BB388">
        <v>1</v>
      </c>
      <c r="BC388">
        <v>1</v>
      </c>
      <c r="BD388" t="s">
        <v>3</v>
      </c>
      <c r="BE388" t="s">
        <v>3</v>
      </c>
      <c r="BF388" t="s">
        <v>3</v>
      </c>
      <c r="BG388" t="s">
        <v>3</v>
      </c>
      <c r="BH388">
        <v>0</v>
      </c>
      <c r="BI388">
        <v>2</v>
      </c>
      <c r="BJ388" t="s">
        <v>496</v>
      </c>
      <c r="BM388">
        <v>108001</v>
      </c>
      <c r="BN388">
        <v>0</v>
      </c>
      <c r="BO388" t="s">
        <v>3</v>
      </c>
      <c r="BP388">
        <v>0</v>
      </c>
      <c r="BQ388">
        <v>3</v>
      </c>
      <c r="BS388">
        <v>1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3</v>
      </c>
      <c r="BZ388">
        <v>95</v>
      </c>
      <c r="CA388">
        <v>65</v>
      </c>
      <c r="CF388">
        <v>0</v>
      </c>
      <c r="CG388">
        <v>0</v>
      </c>
      <c r="CM388">
        <v>0</v>
      </c>
      <c r="CN388" t="s">
        <v>3</v>
      </c>
      <c r="CO388">
        <v>0</v>
      </c>
      <c r="CP388">
        <f t="shared" si="367"/>
        <v>407.33000000000004</v>
      </c>
      <c r="CQ388">
        <f t="shared" si="368"/>
        <v>293.23</v>
      </c>
      <c r="CR388">
        <f t="shared" si="369"/>
        <v>79.48</v>
      </c>
      <c r="CS388">
        <f t="shared" si="370"/>
        <v>3.92</v>
      </c>
      <c r="CT388">
        <f t="shared" si="371"/>
        <v>34.619999999999997</v>
      </c>
      <c r="CU388">
        <f t="shared" si="372"/>
        <v>0</v>
      </c>
      <c r="CV388">
        <f t="shared" si="373"/>
        <v>3.49</v>
      </c>
      <c r="CW388">
        <f t="shared" si="374"/>
        <v>0.28999999999999998</v>
      </c>
      <c r="CX388">
        <f t="shared" si="375"/>
        <v>0</v>
      </c>
      <c r="CY388">
        <f>(((S388+R388)*AT388)/100)</f>
        <v>31.217399999999998</v>
      </c>
      <c r="CZ388">
        <f>(((S388+R388)*AU388)/100)</f>
        <v>20.040800000000001</v>
      </c>
      <c r="DC388" t="s">
        <v>3</v>
      </c>
      <c r="DD388" t="s">
        <v>3</v>
      </c>
      <c r="DE388" t="s">
        <v>3</v>
      </c>
      <c r="DF388" t="s">
        <v>3</v>
      </c>
      <c r="DG388" t="s">
        <v>3</v>
      </c>
      <c r="DH388" t="s">
        <v>3</v>
      </c>
      <c r="DI388" t="s">
        <v>3</v>
      </c>
      <c r="DJ388" t="s">
        <v>3</v>
      </c>
      <c r="DK388" t="s">
        <v>3</v>
      </c>
      <c r="DL388" t="s">
        <v>3</v>
      </c>
      <c r="DM388" t="s">
        <v>3</v>
      </c>
      <c r="DN388">
        <v>0</v>
      </c>
      <c r="DO388">
        <v>0</v>
      </c>
      <c r="DP388">
        <v>1</v>
      </c>
      <c r="DQ388">
        <v>1</v>
      </c>
      <c r="DU388">
        <v>1013</v>
      </c>
      <c r="DV388" t="s">
        <v>200</v>
      </c>
      <c r="DW388" t="s">
        <v>200</v>
      </c>
      <c r="DX388">
        <v>1</v>
      </c>
      <c r="EE388">
        <v>20678533</v>
      </c>
      <c r="EF388">
        <v>3</v>
      </c>
      <c r="EG388" t="s">
        <v>111</v>
      </c>
      <c r="EH388">
        <v>0</v>
      </c>
      <c r="EI388" t="s">
        <v>3</v>
      </c>
      <c r="EJ388">
        <v>2</v>
      </c>
      <c r="EK388">
        <v>108001</v>
      </c>
      <c r="EL388" t="s">
        <v>497</v>
      </c>
      <c r="EM388" t="s">
        <v>498</v>
      </c>
      <c r="EO388" t="s">
        <v>3</v>
      </c>
      <c r="EQ388">
        <v>0</v>
      </c>
      <c r="ER388">
        <v>407.33</v>
      </c>
      <c r="ES388">
        <v>293.23</v>
      </c>
      <c r="ET388">
        <v>79.48</v>
      </c>
      <c r="EU388">
        <v>3.92</v>
      </c>
      <c r="EV388">
        <v>34.619999999999997</v>
      </c>
      <c r="EW388">
        <v>3.49</v>
      </c>
      <c r="EX388">
        <v>0.28999999999999998</v>
      </c>
      <c r="EY388">
        <v>0</v>
      </c>
      <c r="EZ388">
        <v>0</v>
      </c>
      <c r="FQ388">
        <v>0</v>
      </c>
      <c r="FR388">
        <f t="shared" si="378"/>
        <v>0</v>
      </c>
      <c r="FS388">
        <v>0</v>
      </c>
      <c r="FV388" t="s">
        <v>23</v>
      </c>
      <c r="FW388" t="s">
        <v>24</v>
      </c>
      <c r="FX388">
        <v>95</v>
      </c>
      <c r="FY388">
        <v>65</v>
      </c>
      <c r="GA388" t="s">
        <v>3</v>
      </c>
      <c r="GG388">
        <v>2</v>
      </c>
      <c r="GH388">
        <v>1</v>
      </c>
      <c r="GI388">
        <v>-2</v>
      </c>
      <c r="GJ388">
        <v>0</v>
      </c>
      <c r="GK388">
        <f>ROUND(R388*(R12)/100,2)</f>
        <v>0</v>
      </c>
      <c r="GL388">
        <f t="shared" si="379"/>
        <v>0</v>
      </c>
      <c r="GM388">
        <f t="shared" si="380"/>
        <v>458.59</v>
      </c>
      <c r="GN388">
        <f t="shared" si="381"/>
        <v>0</v>
      </c>
      <c r="GO388">
        <f t="shared" si="382"/>
        <v>458.59</v>
      </c>
      <c r="GP388">
        <f t="shared" si="383"/>
        <v>0</v>
      </c>
      <c r="GR388">
        <v>0</v>
      </c>
    </row>
    <row r="389" spans="1:200">
      <c r="A389">
        <v>17</v>
      </c>
      <c r="B389">
        <v>1</v>
      </c>
      <c r="E389" t="s">
        <v>659</v>
      </c>
      <c r="F389" t="s">
        <v>26</v>
      </c>
      <c r="G389" t="s">
        <v>500</v>
      </c>
      <c r="H389" t="s">
        <v>28</v>
      </c>
      <c r="I389">
        <v>1</v>
      </c>
      <c r="J389">
        <v>0</v>
      </c>
      <c r="O389">
        <f t="shared" si="347"/>
        <v>25443.84</v>
      </c>
      <c r="P389">
        <f t="shared" si="348"/>
        <v>25443.84</v>
      </c>
      <c r="Q389">
        <f t="shared" si="349"/>
        <v>0</v>
      </c>
      <c r="R389">
        <f t="shared" si="350"/>
        <v>0</v>
      </c>
      <c r="S389">
        <f t="shared" si="351"/>
        <v>0</v>
      </c>
      <c r="T389">
        <f t="shared" si="352"/>
        <v>0</v>
      </c>
      <c r="U389">
        <f t="shared" si="353"/>
        <v>0</v>
      </c>
      <c r="V389">
        <f t="shared" si="354"/>
        <v>0</v>
      </c>
      <c r="W389">
        <f t="shared" si="355"/>
        <v>0</v>
      </c>
      <c r="X389">
        <f t="shared" si="356"/>
        <v>0</v>
      </c>
      <c r="Y389">
        <f t="shared" si="357"/>
        <v>0</v>
      </c>
      <c r="AA389">
        <v>22723180</v>
      </c>
      <c r="AB389">
        <f t="shared" si="358"/>
        <v>25443.84</v>
      </c>
      <c r="AC389">
        <f t="shared" si="359"/>
        <v>25443.84</v>
      </c>
      <c r="AD389">
        <f t="shared" si="360"/>
        <v>0</v>
      </c>
      <c r="AE389">
        <f t="shared" si="361"/>
        <v>0</v>
      </c>
      <c r="AF389">
        <f t="shared" si="362"/>
        <v>0</v>
      </c>
      <c r="AG389">
        <f t="shared" si="363"/>
        <v>0</v>
      </c>
      <c r="AH389">
        <f t="shared" si="364"/>
        <v>0</v>
      </c>
      <c r="AI389">
        <f t="shared" si="365"/>
        <v>0</v>
      </c>
      <c r="AJ389">
        <f t="shared" si="366"/>
        <v>0</v>
      </c>
      <c r="AK389">
        <v>25443.84</v>
      </c>
      <c r="AL389">
        <v>25443.84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1</v>
      </c>
      <c r="AW389">
        <v>1</v>
      </c>
      <c r="AZ389">
        <v>1</v>
      </c>
      <c r="BA389">
        <v>1</v>
      </c>
      <c r="BB389">
        <v>1</v>
      </c>
      <c r="BC389">
        <v>1</v>
      </c>
      <c r="BD389" t="s">
        <v>3</v>
      </c>
      <c r="BE389" t="s">
        <v>3</v>
      </c>
      <c r="BF389" t="s">
        <v>3</v>
      </c>
      <c r="BG389" t="s">
        <v>3</v>
      </c>
      <c r="BH389">
        <v>3</v>
      </c>
      <c r="BI389">
        <v>1</v>
      </c>
      <c r="BJ389" t="s">
        <v>3</v>
      </c>
      <c r="BM389">
        <v>800001</v>
      </c>
      <c r="BN389">
        <v>0</v>
      </c>
      <c r="BO389" t="s">
        <v>3</v>
      </c>
      <c r="BP389">
        <v>0</v>
      </c>
      <c r="BQ389">
        <v>18</v>
      </c>
      <c r="BS389">
        <v>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3</v>
      </c>
      <c r="BZ389">
        <v>0</v>
      </c>
      <c r="CA389">
        <v>0</v>
      </c>
      <c r="CF389">
        <v>0</v>
      </c>
      <c r="CG389">
        <v>0</v>
      </c>
      <c r="CM389">
        <v>0</v>
      </c>
      <c r="CN389" t="s">
        <v>3</v>
      </c>
      <c r="CO389">
        <v>0</v>
      </c>
      <c r="CP389">
        <f t="shared" si="367"/>
        <v>25443.84</v>
      </c>
      <c r="CQ389">
        <f t="shared" si="368"/>
        <v>25443.84</v>
      </c>
      <c r="CR389">
        <f t="shared" si="369"/>
        <v>0</v>
      </c>
      <c r="CS389">
        <f t="shared" si="370"/>
        <v>0</v>
      </c>
      <c r="CT389">
        <f t="shared" si="371"/>
        <v>0</v>
      </c>
      <c r="CU389">
        <f t="shared" si="372"/>
        <v>0</v>
      </c>
      <c r="CV389">
        <f t="shared" si="373"/>
        <v>0</v>
      </c>
      <c r="CW389">
        <f t="shared" si="374"/>
        <v>0</v>
      </c>
      <c r="CX389">
        <f t="shared" si="375"/>
        <v>0</v>
      </c>
      <c r="CY389">
        <f>0</f>
        <v>0</v>
      </c>
      <c r="CZ389">
        <f>0</f>
        <v>0</v>
      </c>
      <c r="DC389" t="s">
        <v>3</v>
      </c>
      <c r="DD389" t="s">
        <v>3</v>
      </c>
      <c r="DE389" t="s">
        <v>3</v>
      </c>
      <c r="DF389" t="s">
        <v>3</v>
      </c>
      <c r="DG389" t="s">
        <v>3</v>
      </c>
      <c r="DH389" t="s">
        <v>3</v>
      </c>
      <c r="DI389" t="s">
        <v>3</v>
      </c>
      <c r="DJ389" t="s">
        <v>3</v>
      </c>
      <c r="DK389" t="s">
        <v>3</v>
      </c>
      <c r="DL389" t="s">
        <v>3</v>
      </c>
      <c r="DM389" t="s">
        <v>3</v>
      </c>
      <c r="DN389">
        <v>0</v>
      </c>
      <c r="DO389">
        <v>0</v>
      </c>
      <c r="DP389">
        <v>1</v>
      </c>
      <c r="DQ389">
        <v>1</v>
      </c>
      <c r="DU389">
        <v>1010</v>
      </c>
      <c r="DV389" t="s">
        <v>28</v>
      </c>
      <c r="DW389" t="s">
        <v>28</v>
      </c>
      <c r="DX389">
        <v>1</v>
      </c>
      <c r="EE389">
        <v>20678521</v>
      </c>
      <c r="EF389">
        <v>18</v>
      </c>
      <c r="EG389" t="s">
        <v>95</v>
      </c>
      <c r="EH389">
        <v>0</v>
      </c>
      <c r="EI389" t="s">
        <v>3</v>
      </c>
      <c r="EJ389">
        <v>1</v>
      </c>
      <c r="EK389">
        <v>800001</v>
      </c>
      <c r="EL389" t="s">
        <v>96</v>
      </c>
      <c r="EM389" t="s">
        <v>97</v>
      </c>
      <c r="EO389" t="s">
        <v>3</v>
      </c>
      <c r="EQ389">
        <v>0</v>
      </c>
      <c r="ER389">
        <v>0</v>
      </c>
      <c r="ES389">
        <v>25443.84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Q389">
        <v>0</v>
      </c>
      <c r="FR389">
        <f t="shared" si="378"/>
        <v>0</v>
      </c>
      <c r="FS389">
        <v>0</v>
      </c>
      <c r="FX389">
        <v>0</v>
      </c>
      <c r="FY389">
        <v>0</v>
      </c>
      <c r="GA389" t="s">
        <v>29</v>
      </c>
      <c r="GG389">
        <v>2</v>
      </c>
      <c r="GH389">
        <v>0</v>
      </c>
      <c r="GI389">
        <v>-2</v>
      </c>
      <c r="GJ389">
        <v>0</v>
      </c>
      <c r="GK389">
        <f>ROUND(R389*(R12)/100,2)</f>
        <v>0</v>
      </c>
      <c r="GL389">
        <f t="shared" si="379"/>
        <v>0</v>
      </c>
      <c r="GM389">
        <f t="shared" si="380"/>
        <v>25443.84</v>
      </c>
      <c r="GN389">
        <f t="shared" si="381"/>
        <v>25443.84</v>
      </c>
      <c r="GO389">
        <f t="shared" si="382"/>
        <v>0</v>
      </c>
      <c r="GP389">
        <f t="shared" si="383"/>
        <v>0</v>
      </c>
      <c r="GR389">
        <v>0</v>
      </c>
    </row>
    <row r="391" spans="1:200">
      <c r="A391" s="2">
        <v>51</v>
      </c>
      <c r="B391" s="2">
        <f>B369</f>
        <v>1</v>
      </c>
      <c r="C391" s="2">
        <f>A369</f>
        <v>5</v>
      </c>
      <c r="D391" s="2">
        <f>ROW(A369)</f>
        <v>369</v>
      </c>
      <c r="E391" s="2"/>
      <c r="F391" s="2" t="str">
        <f>IF(F369&lt;&gt;"",F369,"")</f>
        <v>Новый подраздел</v>
      </c>
      <c r="G391" s="2" t="str">
        <f>IF(G369&lt;&gt;"",G369,"")</f>
        <v>Монтаж оборудования</v>
      </c>
      <c r="H391" s="2"/>
      <c r="I391" s="2"/>
      <c r="J391" s="2"/>
      <c r="K391" s="2"/>
      <c r="L391" s="2"/>
      <c r="M391" s="2"/>
      <c r="N391" s="2"/>
      <c r="O391" s="2">
        <f t="shared" ref="O391:T391" si="384">ROUND(AB391,2)</f>
        <v>886747.19</v>
      </c>
      <c r="P391" s="2">
        <f t="shared" si="384"/>
        <v>865109.75</v>
      </c>
      <c r="Q391" s="2">
        <f t="shared" si="384"/>
        <v>6152.15</v>
      </c>
      <c r="R391" s="2">
        <f t="shared" si="384"/>
        <v>625.95000000000005</v>
      </c>
      <c r="S391" s="2">
        <f t="shared" si="384"/>
        <v>15485.29</v>
      </c>
      <c r="T391" s="2">
        <f t="shared" si="384"/>
        <v>0</v>
      </c>
      <c r="U391" s="2">
        <f>AH391</f>
        <v>1572.9359999999997</v>
      </c>
      <c r="V391" s="2">
        <f>AI391</f>
        <v>47.303999999999995</v>
      </c>
      <c r="W391" s="2">
        <f>ROUND(AJ391,2)</f>
        <v>0</v>
      </c>
      <c r="X391" s="2">
        <f>ROUND(AK391,2)</f>
        <v>12923.5</v>
      </c>
      <c r="Y391" s="2">
        <f>ROUND(AL391,2)</f>
        <v>8596.67</v>
      </c>
      <c r="Z391" s="2"/>
      <c r="AA391" s="2"/>
      <c r="AB391" s="2">
        <f>ROUND(SUMIF(AA373:AA389,"=22723180",O373:O389),2)</f>
        <v>886747.19</v>
      </c>
      <c r="AC391" s="2">
        <f>ROUND(SUMIF(AA373:AA389,"=22723180",P373:P389),2)</f>
        <v>865109.75</v>
      </c>
      <c r="AD391" s="2">
        <f>ROUND(SUMIF(AA373:AA389,"=22723180",Q373:Q389),2)</f>
        <v>6152.15</v>
      </c>
      <c r="AE391" s="2">
        <f>ROUND(SUMIF(AA373:AA389,"=22723180",R373:R389),2)</f>
        <v>625.95000000000005</v>
      </c>
      <c r="AF391" s="2">
        <f>ROUND(SUMIF(AA373:AA389,"=22723180",S373:S389),2)</f>
        <v>15485.29</v>
      </c>
      <c r="AG391" s="2">
        <f>ROUND(SUMIF(AA373:AA389,"=22723180",T373:T389),2)</f>
        <v>0</v>
      </c>
      <c r="AH391" s="2">
        <f>SUMIF(AA373:AA389,"=22723180",U373:U389)</f>
        <v>1572.9359999999997</v>
      </c>
      <c r="AI391" s="2">
        <f>SUMIF(AA373:AA389,"=22723180",V373:V389)</f>
        <v>47.303999999999995</v>
      </c>
      <c r="AJ391" s="2">
        <f>ROUND(SUMIF(AA373:AA389,"=22723180",W373:W389),2)</f>
        <v>0</v>
      </c>
      <c r="AK391" s="2">
        <f>ROUND(SUMIF(AA373:AA389,"=22723180",X373:X389),2)</f>
        <v>12923.5</v>
      </c>
      <c r="AL391" s="2">
        <f>ROUND(SUMIF(AA373:AA389,"=22723180",Y373:Y389),2)</f>
        <v>8596.67</v>
      </c>
      <c r="AM391" s="2"/>
      <c r="AN391" s="2"/>
      <c r="AO391" s="2">
        <f t="shared" ref="AO391:AU391" si="385">ROUND(BB391,2)</f>
        <v>0</v>
      </c>
      <c r="AP391" s="2">
        <f t="shared" si="385"/>
        <v>738331.5</v>
      </c>
      <c r="AQ391" s="2">
        <f t="shared" si="385"/>
        <v>0</v>
      </c>
      <c r="AR391" s="2">
        <f t="shared" si="385"/>
        <v>908267.36</v>
      </c>
      <c r="AS391" s="2">
        <f t="shared" si="385"/>
        <v>133547.03</v>
      </c>
      <c r="AT391" s="2">
        <f t="shared" si="385"/>
        <v>36388.83</v>
      </c>
      <c r="AU391" s="2">
        <f t="shared" si="385"/>
        <v>0</v>
      </c>
      <c r="AV391" s="2"/>
      <c r="AW391" s="2"/>
      <c r="AX391" s="2"/>
      <c r="AY391" s="2"/>
      <c r="AZ391" s="2"/>
      <c r="BA391" s="2"/>
      <c r="BB391" s="2">
        <f>ROUND(SUMIF(AA373:AA389,"=22723180",FQ373:FQ389),2)</f>
        <v>0</v>
      </c>
      <c r="BC391" s="2">
        <f>ROUND(SUMIF(AA373:AA389,"=22723180",FR373:FR389),2)</f>
        <v>738331.5</v>
      </c>
      <c r="BD391" s="2">
        <f>ROUND(SUMIF(AA373:AA389,"=22723180",GL373:GL389),2)</f>
        <v>0</v>
      </c>
      <c r="BE391" s="2">
        <f>ROUND(SUMIF(AA373:AA389,"=22723180",GM373:GM389),2)</f>
        <v>908267.36</v>
      </c>
      <c r="BF391" s="2">
        <f>ROUND(SUMIF(AA373:AA389,"=22723180",GN373:GN389),2)</f>
        <v>133547.03</v>
      </c>
      <c r="BG391" s="2">
        <f>ROUND(SUMIF(AA373:AA389,"=22723180",GO373:GO389),2)</f>
        <v>36388.83</v>
      </c>
      <c r="BH391" s="2">
        <f>ROUND(SUMIF(AA373:AA389,"=22723180",GP373:GP389),2)</f>
        <v>0</v>
      </c>
      <c r="BI391" s="2"/>
      <c r="BJ391" s="2"/>
      <c r="BK391" s="2"/>
      <c r="BL391" s="2"/>
      <c r="BM391" s="2"/>
      <c r="BN391" s="2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>
        <v>0</v>
      </c>
    </row>
    <row r="393" spans="1:200">
      <c r="A393" s="4">
        <v>50</v>
      </c>
      <c r="B393" s="4">
        <v>0</v>
      </c>
      <c r="C393" s="4">
        <v>0</v>
      </c>
      <c r="D393" s="4">
        <v>1</v>
      </c>
      <c r="E393" s="4">
        <v>201</v>
      </c>
      <c r="F393" s="4">
        <f>ROUND(Source!O391,O393)</f>
        <v>886747.19</v>
      </c>
      <c r="G393" s="4" t="s">
        <v>47</v>
      </c>
      <c r="H393" s="4" t="s">
        <v>48</v>
      </c>
      <c r="I393" s="4"/>
      <c r="J393" s="4"/>
      <c r="K393" s="4">
        <v>201</v>
      </c>
      <c r="L393" s="4">
        <v>1</v>
      </c>
      <c r="M393" s="4">
        <v>3</v>
      </c>
      <c r="N393" s="4" t="s">
        <v>3</v>
      </c>
      <c r="O393" s="4">
        <v>2</v>
      </c>
      <c r="P393" s="4"/>
    </row>
    <row r="394" spans="1:200">
      <c r="A394" s="4">
        <v>50</v>
      </c>
      <c r="B394" s="4">
        <v>0</v>
      </c>
      <c r="C394" s="4">
        <v>0</v>
      </c>
      <c r="D394" s="4">
        <v>1</v>
      </c>
      <c r="E394" s="4">
        <v>202</v>
      </c>
      <c r="F394" s="4">
        <f>ROUND(Source!P391,O394)</f>
        <v>865109.75</v>
      </c>
      <c r="G394" s="4" t="s">
        <v>49</v>
      </c>
      <c r="H394" s="4" t="s">
        <v>50</v>
      </c>
      <c r="I394" s="4"/>
      <c r="J394" s="4"/>
      <c r="K394" s="4">
        <v>202</v>
      </c>
      <c r="L394" s="4">
        <v>2</v>
      </c>
      <c r="M394" s="4">
        <v>3</v>
      </c>
      <c r="N394" s="4" t="s">
        <v>3</v>
      </c>
      <c r="O394" s="4">
        <v>2</v>
      </c>
      <c r="P394" s="4"/>
    </row>
    <row r="395" spans="1:200">
      <c r="A395" s="4">
        <v>50</v>
      </c>
      <c r="B395" s="4">
        <v>0</v>
      </c>
      <c r="C395" s="4">
        <v>0</v>
      </c>
      <c r="D395" s="4">
        <v>1</v>
      </c>
      <c r="E395" s="4">
        <v>222</v>
      </c>
      <c r="F395" s="4">
        <f>ROUND(Source!AO391,O395)</f>
        <v>0</v>
      </c>
      <c r="G395" s="4" t="s">
        <v>51</v>
      </c>
      <c r="H395" s="4" t="s">
        <v>52</v>
      </c>
      <c r="I395" s="4"/>
      <c r="J395" s="4"/>
      <c r="K395" s="4">
        <v>222</v>
      </c>
      <c r="L395" s="4">
        <v>3</v>
      </c>
      <c r="M395" s="4">
        <v>3</v>
      </c>
      <c r="N395" s="4" t="s">
        <v>3</v>
      </c>
      <c r="O395" s="4">
        <v>2</v>
      </c>
      <c r="P395" s="4"/>
    </row>
    <row r="396" spans="1:200">
      <c r="A396" s="4">
        <v>50</v>
      </c>
      <c r="B396" s="4">
        <v>0</v>
      </c>
      <c r="C396" s="4">
        <v>0</v>
      </c>
      <c r="D396" s="4">
        <v>1</v>
      </c>
      <c r="E396" s="4">
        <v>216</v>
      </c>
      <c r="F396" s="4">
        <f>ROUND(Source!AP391,O396)</f>
        <v>738331.5</v>
      </c>
      <c r="G396" s="4" t="s">
        <v>53</v>
      </c>
      <c r="H396" s="4" t="s">
        <v>54</v>
      </c>
      <c r="I396" s="4"/>
      <c r="J396" s="4"/>
      <c r="K396" s="4">
        <v>216</v>
      </c>
      <c r="L396" s="4">
        <v>4</v>
      </c>
      <c r="M396" s="4">
        <v>3</v>
      </c>
      <c r="N396" s="4" t="s">
        <v>3</v>
      </c>
      <c r="O396" s="4">
        <v>2</v>
      </c>
      <c r="P396" s="4"/>
    </row>
    <row r="397" spans="1:200">
      <c r="A397" s="4">
        <v>50</v>
      </c>
      <c r="B397" s="4">
        <v>0</v>
      </c>
      <c r="C397" s="4">
        <v>0</v>
      </c>
      <c r="D397" s="4">
        <v>1</v>
      </c>
      <c r="E397" s="4">
        <v>223</v>
      </c>
      <c r="F397" s="4">
        <f>ROUND(Source!AQ391,O397)</f>
        <v>0</v>
      </c>
      <c r="G397" s="4" t="s">
        <v>55</v>
      </c>
      <c r="H397" s="4" t="s">
        <v>56</v>
      </c>
      <c r="I397" s="4"/>
      <c r="J397" s="4"/>
      <c r="K397" s="4">
        <v>223</v>
      </c>
      <c r="L397" s="4">
        <v>5</v>
      </c>
      <c r="M397" s="4">
        <v>3</v>
      </c>
      <c r="N397" s="4" t="s">
        <v>3</v>
      </c>
      <c r="O397" s="4">
        <v>2</v>
      </c>
      <c r="P397" s="4"/>
    </row>
    <row r="398" spans="1:200">
      <c r="A398" s="4">
        <v>50</v>
      </c>
      <c r="B398" s="4">
        <v>0</v>
      </c>
      <c r="C398" s="4">
        <v>0</v>
      </c>
      <c r="D398" s="4">
        <v>1</v>
      </c>
      <c r="E398" s="4">
        <v>203</v>
      </c>
      <c r="F398" s="4">
        <f>ROUND(Source!Q391,O398)</f>
        <v>6152.15</v>
      </c>
      <c r="G398" s="4" t="s">
        <v>57</v>
      </c>
      <c r="H398" s="4" t="s">
        <v>58</v>
      </c>
      <c r="I398" s="4"/>
      <c r="J398" s="4"/>
      <c r="K398" s="4">
        <v>203</v>
      </c>
      <c r="L398" s="4">
        <v>6</v>
      </c>
      <c r="M398" s="4">
        <v>3</v>
      </c>
      <c r="N398" s="4" t="s">
        <v>3</v>
      </c>
      <c r="O398" s="4">
        <v>2</v>
      </c>
      <c r="P398" s="4"/>
    </row>
    <row r="399" spans="1:200">
      <c r="A399" s="4">
        <v>50</v>
      </c>
      <c r="B399" s="4">
        <v>0</v>
      </c>
      <c r="C399" s="4">
        <v>0</v>
      </c>
      <c r="D399" s="4">
        <v>1</v>
      </c>
      <c r="E399" s="4">
        <v>204</v>
      </c>
      <c r="F399" s="4">
        <f>ROUND(Source!R391,O399)</f>
        <v>625.95000000000005</v>
      </c>
      <c r="G399" s="4" t="s">
        <v>59</v>
      </c>
      <c r="H399" s="4" t="s">
        <v>60</v>
      </c>
      <c r="I399" s="4"/>
      <c r="J399" s="4"/>
      <c r="K399" s="4">
        <v>204</v>
      </c>
      <c r="L399" s="4">
        <v>7</v>
      </c>
      <c r="M399" s="4">
        <v>3</v>
      </c>
      <c r="N399" s="4" t="s">
        <v>3</v>
      </c>
      <c r="O399" s="4">
        <v>2</v>
      </c>
      <c r="P399" s="4"/>
    </row>
    <row r="400" spans="1:200">
      <c r="A400" s="4">
        <v>50</v>
      </c>
      <c r="B400" s="4">
        <v>0</v>
      </c>
      <c r="C400" s="4">
        <v>0</v>
      </c>
      <c r="D400" s="4">
        <v>1</v>
      </c>
      <c r="E400" s="4">
        <v>205</v>
      </c>
      <c r="F400" s="4">
        <f>ROUND(Source!S391,O400)</f>
        <v>15485.29</v>
      </c>
      <c r="G400" s="4" t="s">
        <v>61</v>
      </c>
      <c r="H400" s="4" t="s">
        <v>62</v>
      </c>
      <c r="I400" s="4"/>
      <c r="J400" s="4"/>
      <c r="K400" s="4">
        <v>205</v>
      </c>
      <c r="L400" s="4">
        <v>8</v>
      </c>
      <c r="M400" s="4">
        <v>3</v>
      </c>
      <c r="N400" s="4" t="s">
        <v>3</v>
      </c>
      <c r="O400" s="4">
        <v>2</v>
      </c>
      <c r="P400" s="4"/>
    </row>
    <row r="401" spans="1:118">
      <c r="A401" s="4">
        <v>50</v>
      </c>
      <c r="B401" s="4">
        <v>0</v>
      </c>
      <c r="C401" s="4">
        <v>0</v>
      </c>
      <c r="D401" s="4">
        <v>1</v>
      </c>
      <c r="E401" s="4">
        <v>214</v>
      </c>
      <c r="F401" s="4">
        <f>ROUND(Source!AS391,O401)</f>
        <v>133547.03</v>
      </c>
      <c r="G401" s="4" t="s">
        <v>63</v>
      </c>
      <c r="H401" s="4" t="s">
        <v>64</v>
      </c>
      <c r="I401" s="4"/>
      <c r="J401" s="4"/>
      <c r="K401" s="4">
        <v>214</v>
      </c>
      <c r="L401" s="4">
        <v>9</v>
      </c>
      <c r="M401" s="4">
        <v>3</v>
      </c>
      <c r="N401" s="4" t="s">
        <v>3</v>
      </c>
      <c r="O401" s="4">
        <v>2</v>
      </c>
      <c r="P401" s="4"/>
    </row>
    <row r="402" spans="1:118">
      <c r="A402" s="4">
        <v>50</v>
      </c>
      <c r="B402" s="4">
        <v>0</v>
      </c>
      <c r="C402" s="4">
        <v>0</v>
      </c>
      <c r="D402" s="4">
        <v>1</v>
      </c>
      <c r="E402" s="4">
        <v>215</v>
      </c>
      <c r="F402" s="4">
        <f>ROUND(Source!AT391,O402)</f>
        <v>36388.83</v>
      </c>
      <c r="G402" s="4" t="s">
        <v>65</v>
      </c>
      <c r="H402" s="4" t="s">
        <v>66</v>
      </c>
      <c r="I402" s="4"/>
      <c r="J402" s="4"/>
      <c r="K402" s="4">
        <v>215</v>
      </c>
      <c r="L402" s="4">
        <v>10</v>
      </c>
      <c r="M402" s="4">
        <v>3</v>
      </c>
      <c r="N402" s="4" t="s">
        <v>3</v>
      </c>
      <c r="O402" s="4">
        <v>2</v>
      </c>
      <c r="P402" s="4"/>
    </row>
    <row r="403" spans="1:118">
      <c r="A403" s="4">
        <v>50</v>
      </c>
      <c r="B403" s="4">
        <v>0</v>
      </c>
      <c r="C403" s="4">
        <v>0</v>
      </c>
      <c r="D403" s="4">
        <v>1</v>
      </c>
      <c r="E403" s="4">
        <v>217</v>
      </c>
      <c r="F403" s="4">
        <f>ROUND(Source!AU391,O403)</f>
        <v>0</v>
      </c>
      <c r="G403" s="4" t="s">
        <v>67</v>
      </c>
      <c r="H403" s="4" t="s">
        <v>68</v>
      </c>
      <c r="I403" s="4"/>
      <c r="J403" s="4"/>
      <c r="K403" s="4">
        <v>217</v>
      </c>
      <c r="L403" s="4">
        <v>11</v>
      </c>
      <c r="M403" s="4">
        <v>3</v>
      </c>
      <c r="N403" s="4" t="s">
        <v>3</v>
      </c>
      <c r="O403" s="4">
        <v>2</v>
      </c>
      <c r="P403" s="4"/>
    </row>
    <row r="404" spans="1:118">
      <c r="A404" s="4">
        <v>50</v>
      </c>
      <c r="B404" s="4">
        <v>0</v>
      </c>
      <c r="C404" s="4">
        <v>0</v>
      </c>
      <c r="D404" s="4">
        <v>1</v>
      </c>
      <c r="E404" s="4">
        <v>206</v>
      </c>
      <c r="F404" s="4">
        <f>ROUND(Source!T391,O404)</f>
        <v>0</v>
      </c>
      <c r="G404" s="4" t="s">
        <v>69</v>
      </c>
      <c r="H404" s="4" t="s">
        <v>70</v>
      </c>
      <c r="I404" s="4"/>
      <c r="J404" s="4"/>
      <c r="K404" s="4">
        <v>206</v>
      </c>
      <c r="L404" s="4">
        <v>12</v>
      </c>
      <c r="M404" s="4">
        <v>3</v>
      </c>
      <c r="N404" s="4" t="s">
        <v>3</v>
      </c>
      <c r="O404" s="4">
        <v>2</v>
      </c>
      <c r="P404" s="4"/>
    </row>
    <row r="405" spans="1:118">
      <c r="A405" s="4">
        <v>50</v>
      </c>
      <c r="B405" s="4">
        <v>0</v>
      </c>
      <c r="C405" s="4">
        <v>0</v>
      </c>
      <c r="D405" s="4">
        <v>1</v>
      </c>
      <c r="E405" s="4">
        <v>207</v>
      </c>
      <c r="F405" s="4">
        <f>Source!U391</f>
        <v>1572.9359999999997</v>
      </c>
      <c r="G405" s="4" t="s">
        <v>71</v>
      </c>
      <c r="H405" s="4" t="s">
        <v>72</v>
      </c>
      <c r="I405" s="4"/>
      <c r="J405" s="4"/>
      <c r="K405" s="4">
        <v>207</v>
      </c>
      <c r="L405" s="4">
        <v>13</v>
      </c>
      <c r="M405" s="4">
        <v>3</v>
      </c>
      <c r="N405" s="4" t="s">
        <v>3</v>
      </c>
      <c r="O405" s="4">
        <v>-1</v>
      </c>
      <c r="P405" s="4"/>
    </row>
    <row r="406" spans="1:118">
      <c r="A406" s="4">
        <v>50</v>
      </c>
      <c r="B406" s="4">
        <v>0</v>
      </c>
      <c r="C406" s="4">
        <v>0</v>
      </c>
      <c r="D406" s="4">
        <v>1</v>
      </c>
      <c r="E406" s="4">
        <v>208</v>
      </c>
      <c r="F406" s="4">
        <f>Source!V391</f>
        <v>47.303999999999995</v>
      </c>
      <c r="G406" s="4" t="s">
        <v>73</v>
      </c>
      <c r="H406" s="4" t="s">
        <v>74</v>
      </c>
      <c r="I406" s="4"/>
      <c r="J406" s="4"/>
      <c r="K406" s="4">
        <v>208</v>
      </c>
      <c r="L406" s="4">
        <v>14</v>
      </c>
      <c r="M406" s="4">
        <v>3</v>
      </c>
      <c r="N406" s="4" t="s">
        <v>3</v>
      </c>
      <c r="O406" s="4">
        <v>-1</v>
      </c>
      <c r="P406" s="4"/>
    </row>
    <row r="407" spans="1:118">
      <c r="A407" s="4">
        <v>50</v>
      </c>
      <c r="B407" s="4">
        <v>0</v>
      </c>
      <c r="C407" s="4">
        <v>0</v>
      </c>
      <c r="D407" s="4">
        <v>1</v>
      </c>
      <c r="E407" s="4">
        <v>209</v>
      </c>
      <c r="F407" s="4">
        <f>ROUND(Source!W391,O407)</f>
        <v>0</v>
      </c>
      <c r="G407" s="4" t="s">
        <v>75</v>
      </c>
      <c r="H407" s="4" t="s">
        <v>76</v>
      </c>
      <c r="I407" s="4"/>
      <c r="J407" s="4"/>
      <c r="K407" s="4">
        <v>209</v>
      </c>
      <c r="L407" s="4">
        <v>15</v>
      </c>
      <c r="M407" s="4">
        <v>3</v>
      </c>
      <c r="N407" s="4" t="s">
        <v>3</v>
      </c>
      <c r="O407" s="4">
        <v>2</v>
      </c>
      <c r="P407" s="4"/>
    </row>
    <row r="408" spans="1:118">
      <c r="A408" s="4">
        <v>50</v>
      </c>
      <c r="B408" s="4">
        <v>0</v>
      </c>
      <c r="C408" s="4">
        <v>0</v>
      </c>
      <c r="D408" s="4">
        <v>1</v>
      </c>
      <c r="E408" s="4">
        <v>210</v>
      </c>
      <c r="F408" s="4">
        <f>ROUND(Source!X391,O408)</f>
        <v>12923.5</v>
      </c>
      <c r="G408" s="4" t="s">
        <v>77</v>
      </c>
      <c r="H408" s="4" t="s">
        <v>78</v>
      </c>
      <c r="I408" s="4"/>
      <c r="J408" s="4"/>
      <c r="K408" s="4">
        <v>210</v>
      </c>
      <c r="L408" s="4">
        <v>16</v>
      </c>
      <c r="M408" s="4">
        <v>3</v>
      </c>
      <c r="N408" s="4" t="s">
        <v>3</v>
      </c>
      <c r="O408" s="4">
        <v>2</v>
      </c>
      <c r="P408" s="4"/>
    </row>
    <row r="409" spans="1:118">
      <c r="A409" s="4">
        <v>50</v>
      </c>
      <c r="B409" s="4">
        <v>0</v>
      </c>
      <c r="C409" s="4">
        <v>0</v>
      </c>
      <c r="D409" s="4">
        <v>1</v>
      </c>
      <c r="E409" s="4">
        <v>211</v>
      </c>
      <c r="F409" s="4">
        <f>ROUND(Source!Y391,O409)</f>
        <v>8596.67</v>
      </c>
      <c r="G409" s="4" t="s">
        <v>79</v>
      </c>
      <c r="H409" s="4" t="s">
        <v>80</v>
      </c>
      <c r="I409" s="4"/>
      <c r="J409" s="4"/>
      <c r="K409" s="4">
        <v>211</v>
      </c>
      <c r="L409" s="4">
        <v>17</v>
      </c>
      <c r="M409" s="4">
        <v>3</v>
      </c>
      <c r="N409" s="4" t="s">
        <v>3</v>
      </c>
      <c r="O409" s="4">
        <v>2</v>
      </c>
      <c r="P409" s="4"/>
    </row>
    <row r="410" spans="1:118">
      <c r="A410" s="4">
        <v>50</v>
      </c>
      <c r="B410" s="4">
        <v>0</v>
      </c>
      <c r="C410" s="4">
        <v>0</v>
      </c>
      <c r="D410" s="4">
        <v>1</v>
      </c>
      <c r="E410" s="4">
        <v>224</v>
      </c>
      <c r="F410" s="4">
        <f>ROUND(Source!AR391,O410)</f>
        <v>908267.36</v>
      </c>
      <c r="G410" s="4" t="s">
        <v>81</v>
      </c>
      <c r="H410" s="4" t="s">
        <v>82</v>
      </c>
      <c r="I410" s="4"/>
      <c r="J410" s="4"/>
      <c r="K410" s="4">
        <v>224</v>
      </c>
      <c r="L410" s="4">
        <v>18</v>
      </c>
      <c r="M410" s="4">
        <v>3</v>
      </c>
      <c r="N410" s="4" t="s">
        <v>3</v>
      </c>
      <c r="O410" s="4">
        <v>2</v>
      </c>
      <c r="P410" s="4"/>
    </row>
    <row r="412" spans="1:118">
      <c r="A412" s="2">
        <v>51</v>
      </c>
      <c r="B412" s="2">
        <f>B239</f>
        <v>1</v>
      </c>
      <c r="C412" s="2">
        <f>A239</f>
        <v>4</v>
      </c>
      <c r="D412" s="2">
        <f>ROW(A239)</f>
        <v>239</v>
      </c>
      <c r="E412" s="2"/>
      <c r="F412" s="2" t="str">
        <f>IF(F239&lt;&gt;"",F239,"")</f>
        <v>Новый раздел</v>
      </c>
      <c r="G412" s="2" t="str">
        <f>IF(G239&lt;&gt;"",G239,"")</f>
        <v>Монтаж системы кондиционирования. Строение 2.</v>
      </c>
      <c r="H412" s="2"/>
      <c r="I412" s="2"/>
      <c r="J412" s="2"/>
      <c r="K412" s="2"/>
      <c r="L412" s="2"/>
      <c r="M412" s="2"/>
      <c r="N412" s="2"/>
      <c r="O412" s="2">
        <f t="shared" ref="O412:T412" si="386">ROUND(O348+O391+AB412,2)</f>
        <v>1568148.98</v>
      </c>
      <c r="P412" s="2">
        <f t="shared" si="386"/>
        <v>1489383.26</v>
      </c>
      <c r="Q412" s="2">
        <f t="shared" si="386"/>
        <v>38398</v>
      </c>
      <c r="R412" s="2">
        <f t="shared" si="386"/>
        <v>4075.47</v>
      </c>
      <c r="S412" s="2">
        <f t="shared" si="386"/>
        <v>40367.72</v>
      </c>
      <c r="T412" s="2">
        <f t="shared" si="386"/>
        <v>0</v>
      </c>
      <c r="U412" s="2">
        <f>U348+U391+AH412</f>
        <v>4293.3629700000001</v>
      </c>
      <c r="V412" s="2">
        <f>V348+V391+AI412</f>
        <v>303.05228999999997</v>
      </c>
      <c r="W412" s="2">
        <f>ROUND(W348+W391+AJ412,2)</f>
        <v>504.59</v>
      </c>
      <c r="X412" s="2">
        <f>ROUND(X348+X391+AK412,2)</f>
        <v>42913.93</v>
      </c>
      <c r="Y412" s="2">
        <f>ROUND(Y348+Y391+AL412,2)</f>
        <v>27081.47</v>
      </c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>
        <f t="shared" ref="AO412:AU412" si="387">ROUND(AO348+AO391+BB412,2)</f>
        <v>0</v>
      </c>
      <c r="AP412" s="2">
        <f t="shared" si="387"/>
        <v>738331.5</v>
      </c>
      <c r="AQ412" s="2">
        <f t="shared" si="387"/>
        <v>0</v>
      </c>
      <c r="AR412" s="2">
        <f t="shared" si="387"/>
        <v>1638144.38</v>
      </c>
      <c r="AS412" s="2">
        <f t="shared" si="387"/>
        <v>818441.46</v>
      </c>
      <c r="AT412" s="2">
        <f t="shared" si="387"/>
        <v>81371.42</v>
      </c>
      <c r="AU412" s="2">
        <f t="shared" si="387"/>
        <v>0</v>
      </c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>
        <v>0</v>
      </c>
    </row>
    <row r="414" spans="1:118">
      <c r="A414" s="4">
        <v>50</v>
      </c>
      <c r="B414" s="4">
        <v>0</v>
      </c>
      <c r="C414" s="4">
        <v>0</v>
      </c>
      <c r="D414" s="4">
        <v>1</v>
      </c>
      <c r="E414" s="4">
        <v>201</v>
      </c>
      <c r="F414" s="4">
        <f>ROUND(Source!O412,O414)</f>
        <v>1568148.98</v>
      </c>
      <c r="G414" s="4" t="s">
        <v>47</v>
      </c>
      <c r="H414" s="4" t="s">
        <v>48</v>
      </c>
      <c r="I414" s="4"/>
      <c r="J414" s="4"/>
      <c r="K414" s="4">
        <v>201</v>
      </c>
      <c r="L414" s="4">
        <v>1</v>
      </c>
      <c r="M414" s="4">
        <v>3</v>
      </c>
      <c r="N414" s="4" t="s">
        <v>3</v>
      </c>
      <c r="O414" s="4">
        <v>2</v>
      </c>
      <c r="P414" s="4"/>
    </row>
    <row r="415" spans="1:118">
      <c r="A415" s="4">
        <v>50</v>
      </c>
      <c r="B415" s="4">
        <v>0</v>
      </c>
      <c r="C415" s="4">
        <v>0</v>
      </c>
      <c r="D415" s="4">
        <v>1</v>
      </c>
      <c r="E415" s="4">
        <v>202</v>
      </c>
      <c r="F415" s="4">
        <f>ROUND(Source!P412,O415)</f>
        <v>1489383.26</v>
      </c>
      <c r="G415" s="4" t="s">
        <v>49</v>
      </c>
      <c r="H415" s="4" t="s">
        <v>50</v>
      </c>
      <c r="I415" s="4"/>
      <c r="J415" s="4"/>
      <c r="K415" s="4">
        <v>202</v>
      </c>
      <c r="L415" s="4">
        <v>2</v>
      </c>
      <c r="M415" s="4">
        <v>3</v>
      </c>
      <c r="N415" s="4" t="s">
        <v>3</v>
      </c>
      <c r="O415" s="4">
        <v>2</v>
      </c>
      <c r="P415" s="4"/>
    </row>
    <row r="416" spans="1:118">
      <c r="A416" s="4">
        <v>50</v>
      </c>
      <c r="B416" s="4">
        <v>0</v>
      </c>
      <c r="C416" s="4">
        <v>0</v>
      </c>
      <c r="D416" s="4">
        <v>1</v>
      </c>
      <c r="E416" s="4">
        <v>222</v>
      </c>
      <c r="F416" s="4">
        <f>ROUND(Source!AO412,O416)</f>
        <v>0</v>
      </c>
      <c r="G416" s="4" t="s">
        <v>51</v>
      </c>
      <c r="H416" s="4" t="s">
        <v>52</v>
      </c>
      <c r="I416" s="4"/>
      <c r="J416" s="4"/>
      <c r="K416" s="4">
        <v>222</v>
      </c>
      <c r="L416" s="4">
        <v>3</v>
      </c>
      <c r="M416" s="4">
        <v>3</v>
      </c>
      <c r="N416" s="4" t="s">
        <v>3</v>
      </c>
      <c r="O416" s="4">
        <v>2</v>
      </c>
      <c r="P416" s="4"/>
    </row>
    <row r="417" spans="1:16">
      <c r="A417" s="4">
        <v>50</v>
      </c>
      <c r="B417" s="4">
        <v>0</v>
      </c>
      <c r="C417" s="4">
        <v>0</v>
      </c>
      <c r="D417" s="4">
        <v>1</v>
      </c>
      <c r="E417" s="4">
        <v>216</v>
      </c>
      <c r="F417" s="4">
        <f>ROUND(Source!AP412,O417)</f>
        <v>738331.5</v>
      </c>
      <c r="G417" s="4" t="s">
        <v>53</v>
      </c>
      <c r="H417" s="4" t="s">
        <v>54</v>
      </c>
      <c r="I417" s="4"/>
      <c r="J417" s="4"/>
      <c r="K417" s="4">
        <v>216</v>
      </c>
      <c r="L417" s="4">
        <v>4</v>
      </c>
      <c r="M417" s="4">
        <v>3</v>
      </c>
      <c r="N417" s="4" t="s">
        <v>3</v>
      </c>
      <c r="O417" s="4">
        <v>2</v>
      </c>
      <c r="P417" s="4"/>
    </row>
    <row r="418" spans="1:16">
      <c r="A418" s="4">
        <v>50</v>
      </c>
      <c r="B418" s="4">
        <v>0</v>
      </c>
      <c r="C418" s="4">
        <v>0</v>
      </c>
      <c r="D418" s="4">
        <v>1</v>
      </c>
      <c r="E418" s="4">
        <v>223</v>
      </c>
      <c r="F418" s="4">
        <f>ROUND(Source!AQ412,O418)</f>
        <v>0</v>
      </c>
      <c r="G418" s="4" t="s">
        <v>55</v>
      </c>
      <c r="H418" s="4" t="s">
        <v>56</v>
      </c>
      <c r="I418" s="4"/>
      <c r="J418" s="4"/>
      <c r="K418" s="4">
        <v>223</v>
      </c>
      <c r="L418" s="4">
        <v>5</v>
      </c>
      <c r="M418" s="4">
        <v>3</v>
      </c>
      <c r="N418" s="4" t="s">
        <v>3</v>
      </c>
      <c r="O418" s="4">
        <v>2</v>
      </c>
      <c r="P418" s="4"/>
    </row>
    <row r="419" spans="1:16">
      <c r="A419" s="4">
        <v>50</v>
      </c>
      <c r="B419" s="4">
        <v>0</v>
      </c>
      <c r="C419" s="4">
        <v>0</v>
      </c>
      <c r="D419" s="4">
        <v>1</v>
      </c>
      <c r="E419" s="4">
        <v>203</v>
      </c>
      <c r="F419" s="4">
        <f>ROUND(Source!Q412,O419)</f>
        <v>38398</v>
      </c>
      <c r="G419" s="4" t="s">
        <v>57</v>
      </c>
      <c r="H419" s="4" t="s">
        <v>58</v>
      </c>
      <c r="I419" s="4"/>
      <c r="J419" s="4"/>
      <c r="K419" s="4">
        <v>203</v>
      </c>
      <c r="L419" s="4">
        <v>6</v>
      </c>
      <c r="M419" s="4">
        <v>3</v>
      </c>
      <c r="N419" s="4" t="s">
        <v>3</v>
      </c>
      <c r="O419" s="4">
        <v>2</v>
      </c>
      <c r="P419" s="4"/>
    </row>
    <row r="420" spans="1:16">
      <c r="A420" s="4">
        <v>50</v>
      </c>
      <c r="B420" s="4">
        <v>0</v>
      </c>
      <c r="C420" s="4">
        <v>0</v>
      </c>
      <c r="D420" s="4">
        <v>1</v>
      </c>
      <c r="E420" s="4">
        <v>204</v>
      </c>
      <c r="F420" s="4">
        <f>ROUND(Source!R412,O420)</f>
        <v>4075.47</v>
      </c>
      <c r="G420" s="4" t="s">
        <v>59</v>
      </c>
      <c r="H420" s="4" t="s">
        <v>60</v>
      </c>
      <c r="I420" s="4"/>
      <c r="J420" s="4"/>
      <c r="K420" s="4">
        <v>204</v>
      </c>
      <c r="L420" s="4">
        <v>7</v>
      </c>
      <c r="M420" s="4">
        <v>3</v>
      </c>
      <c r="N420" s="4" t="s">
        <v>3</v>
      </c>
      <c r="O420" s="4">
        <v>2</v>
      </c>
      <c r="P420" s="4"/>
    </row>
    <row r="421" spans="1:16">
      <c r="A421" s="4">
        <v>50</v>
      </c>
      <c r="B421" s="4">
        <v>0</v>
      </c>
      <c r="C421" s="4">
        <v>0</v>
      </c>
      <c r="D421" s="4">
        <v>1</v>
      </c>
      <c r="E421" s="4">
        <v>205</v>
      </c>
      <c r="F421" s="4">
        <f>ROUND(Source!S412,O421)</f>
        <v>40367.72</v>
      </c>
      <c r="G421" s="4" t="s">
        <v>61</v>
      </c>
      <c r="H421" s="4" t="s">
        <v>62</v>
      </c>
      <c r="I421" s="4"/>
      <c r="J421" s="4"/>
      <c r="K421" s="4">
        <v>205</v>
      </c>
      <c r="L421" s="4">
        <v>8</v>
      </c>
      <c r="M421" s="4">
        <v>3</v>
      </c>
      <c r="N421" s="4" t="s">
        <v>3</v>
      </c>
      <c r="O421" s="4">
        <v>2</v>
      </c>
      <c r="P421" s="4"/>
    </row>
    <row r="422" spans="1:16">
      <c r="A422" s="4">
        <v>50</v>
      </c>
      <c r="B422" s="4">
        <v>0</v>
      </c>
      <c r="C422" s="4">
        <v>0</v>
      </c>
      <c r="D422" s="4">
        <v>1</v>
      </c>
      <c r="E422" s="4">
        <v>214</v>
      </c>
      <c r="F422" s="4">
        <f>ROUND(Source!AS412,O422)</f>
        <v>818441.46</v>
      </c>
      <c r="G422" s="4" t="s">
        <v>63</v>
      </c>
      <c r="H422" s="4" t="s">
        <v>64</v>
      </c>
      <c r="I422" s="4"/>
      <c r="J422" s="4"/>
      <c r="K422" s="4">
        <v>214</v>
      </c>
      <c r="L422" s="4">
        <v>9</v>
      </c>
      <c r="M422" s="4">
        <v>3</v>
      </c>
      <c r="N422" s="4" t="s">
        <v>3</v>
      </c>
      <c r="O422" s="4">
        <v>2</v>
      </c>
      <c r="P422" s="4"/>
    </row>
    <row r="423" spans="1:16">
      <c r="A423" s="4">
        <v>50</v>
      </c>
      <c r="B423" s="4">
        <v>0</v>
      </c>
      <c r="C423" s="4">
        <v>0</v>
      </c>
      <c r="D423" s="4">
        <v>1</v>
      </c>
      <c r="E423" s="4">
        <v>215</v>
      </c>
      <c r="F423" s="4">
        <f>ROUND(Source!AT412,O423)</f>
        <v>81371.42</v>
      </c>
      <c r="G423" s="4" t="s">
        <v>65</v>
      </c>
      <c r="H423" s="4" t="s">
        <v>66</v>
      </c>
      <c r="I423" s="4"/>
      <c r="J423" s="4"/>
      <c r="K423" s="4">
        <v>215</v>
      </c>
      <c r="L423" s="4">
        <v>10</v>
      </c>
      <c r="M423" s="4">
        <v>3</v>
      </c>
      <c r="N423" s="4" t="s">
        <v>3</v>
      </c>
      <c r="O423" s="4">
        <v>2</v>
      </c>
      <c r="P423" s="4"/>
    </row>
    <row r="424" spans="1:16">
      <c r="A424" s="4">
        <v>50</v>
      </c>
      <c r="B424" s="4">
        <v>0</v>
      </c>
      <c r="C424" s="4">
        <v>0</v>
      </c>
      <c r="D424" s="4">
        <v>1</v>
      </c>
      <c r="E424" s="4">
        <v>217</v>
      </c>
      <c r="F424" s="4">
        <f>ROUND(Source!AU412,O424)</f>
        <v>0</v>
      </c>
      <c r="G424" s="4" t="s">
        <v>67</v>
      </c>
      <c r="H424" s="4" t="s">
        <v>68</v>
      </c>
      <c r="I424" s="4"/>
      <c r="J424" s="4"/>
      <c r="K424" s="4">
        <v>217</v>
      </c>
      <c r="L424" s="4">
        <v>11</v>
      </c>
      <c r="M424" s="4">
        <v>3</v>
      </c>
      <c r="N424" s="4" t="s">
        <v>3</v>
      </c>
      <c r="O424" s="4">
        <v>2</v>
      </c>
      <c r="P424" s="4"/>
    </row>
    <row r="425" spans="1:16">
      <c r="A425" s="4">
        <v>50</v>
      </c>
      <c r="B425" s="4">
        <v>0</v>
      </c>
      <c r="C425" s="4">
        <v>0</v>
      </c>
      <c r="D425" s="4">
        <v>1</v>
      </c>
      <c r="E425" s="4">
        <v>206</v>
      </c>
      <c r="F425" s="4">
        <f>ROUND(Source!T412,O425)</f>
        <v>0</v>
      </c>
      <c r="G425" s="4" t="s">
        <v>69</v>
      </c>
      <c r="H425" s="4" t="s">
        <v>70</v>
      </c>
      <c r="I425" s="4"/>
      <c r="J425" s="4"/>
      <c r="K425" s="4">
        <v>206</v>
      </c>
      <c r="L425" s="4">
        <v>12</v>
      </c>
      <c r="M425" s="4">
        <v>3</v>
      </c>
      <c r="N425" s="4" t="s">
        <v>3</v>
      </c>
      <c r="O425" s="4">
        <v>2</v>
      </c>
      <c r="P425" s="4"/>
    </row>
    <row r="426" spans="1:16">
      <c r="A426" s="4">
        <v>50</v>
      </c>
      <c r="B426" s="4">
        <v>0</v>
      </c>
      <c r="C426" s="4">
        <v>0</v>
      </c>
      <c r="D426" s="4">
        <v>1</v>
      </c>
      <c r="E426" s="4">
        <v>207</v>
      </c>
      <c r="F426" s="4">
        <f>Source!U412</f>
        <v>4293.3629700000001</v>
      </c>
      <c r="G426" s="4" t="s">
        <v>71</v>
      </c>
      <c r="H426" s="4" t="s">
        <v>72</v>
      </c>
      <c r="I426" s="4"/>
      <c r="J426" s="4"/>
      <c r="K426" s="4">
        <v>207</v>
      </c>
      <c r="L426" s="4">
        <v>13</v>
      </c>
      <c r="M426" s="4">
        <v>3</v>
      </c>
      <c r="N426" s="4" t="s">
        <v>3</v>
      </c>
      <c r="O426" s="4">
        <v>-1</v>
      </c>
      <c r="P426" s="4"/>
    </row>
    <row r="427" spans="1:16">
      <c r="A427" s="4">
        <v>50</v>
      </c>
      <c r="B427" s="4">
        <v>0</v>
      </c>
      <c r="C427" s="4">
        <v>0</v>
      </c>
      <c r="D427" s="4">
        <v>1</v>
      </c>
      <c r="E427" s="4">
        <v>208</v>
      </c>
      <c r="F427" s="4">
        <f>Source!V412</f>
        <v>303.05228999999997</v>
      </c>
      <c r="G427" s="4" t="s">
        <v>73</v>
      </c>
      <c r="H427" s="4" t="s">
        <v>74</v>
      </c>
      <c r="I427" s="4"/>
      <c r="J427" s="4"/>
      <c r="K427" s="4">
        <v>208</v>
      </c>
      <c r="L427" s="4">
        <v>14</v>
      </c>
      <c r="M427" s="4">
        <v>3</v>
      </c>
      <c r="N427" s="4" t="s">
        <v>3</v>
      </c>
      <c r="O427" s="4">
        <v>-1</v>
      </c>
      <c r="P427" s="4"/>
    </row>
    <row r="428" spans="1:16">
      <c r="A428" s="4">
        <v>50</v>
      </c>
      <c r="B428" s="4">
        <v>0</v>
      </c>
      <c r="C428" s="4">
        <v>0</v>
      </c>
      <c r="D428" s="4">
        <v>1</v>
      </c>
      <c r="E428" s="4">
        <v>209</v>
      </c>
      <c r="F428" s="4">
        <f>ROUND(Source!W412,O428)</f>
        <v>504.59</v>
      </c>
      <c r="G428" s="4" t="s">
        <v>75</v>
      </c>
      <c r="H428" s="4" t="s">
        <v>76</v>
      </c>
      <c r="I428" s="4"/>
      <c r="J428" s="4"/>
      <c r="K428" s="4">
        <v>209</v>
      </c>
      <c r="L428" s="4">
        <v>15</v>
      </c>
      <c r="M428" s="4">
        <v>3</v>
      </c>
      <c r="N428" s="4" t="s">
        <v>3</v>
      </c>
      <c r="O428" s="4">
        <v>2</v>
      </c>
      <c r="P428" s="4"/>
    </row>
    <row r="429" spans="1:16">
      <c r="A429" s="4">
        <v>50</v>
      </c>
      <c r="B429" s="4">
        <v>0</v>
      </c>
      <c r="C429" s="4">
        <v>0</v>
      </c>
      <c r="D429" s="4">
        <v>1</v>
      </c>
      <c r="E429" s="4">
        <v>210</v>
      </c>
      <c r="F429" s="4">
        <f>ROUND(Source!X412,O429)</f>
        <v>42913.93</v>
      </c>
      <c r="G429" s="4" t="s">
        <v>77</v>
      </c>
      <c r="H429" s="4" t="s">
        <v>78</v>
      </c>
      <c r="I429" s="4"/>
      <c r="J429" s="4"/>
      <c r="K429" s="4">
        <v>210</v>
      </c>
      <c r="L429" s="4">
        <v>16</v>
      </c>
      <c r="M429" s="4">
        <v>3</v>
      </c>
      <c r="N429" s="4" t="s">
        <v>3</v>
      </c>
      <c r="O429" s="4">
        <v>2</v>
      </c>
      <c r="P429" s="4"/>
    </row>
    <row r="430" spans="1:16">
      <c r="A430" s="4">
        <v>50</v>
      </c>
      <c r="B430" s="4">
        <v>0</v>
      </c>
      <c r="C430" s="4">
        <v>0</v>
      </c>
      <c r="D430" s="4">
        <v>1</v>
      </c>
      <c r="E430" s="4">
        <v>211</v>
      </c>
      <c r="F430" s="4">
        <f>ROUND(Source!Y412,O430)</f>
        <v>27081.47</v>
      </c>
      <c r="G430" s="4" t="s">
        <v>79</v>
      </c>
      <c r="H430" s="4" t="s">
        <v>80</v>
      </c>
      <c r="I430" s="4"/>
      <c r="J430" s="4"/>
      <c r="K430" s="4">
        <v>211</v>
      </c>
      <c r="L430" s="4">
        <v>17</v>
      </c>
      <c r="M430" s="4">
        <v>3</v>
      </c>
      <c r="N430" s="4" t="s">
        <v>3</v>
      </c>
      <c r="O430" s="4">
        <v>2</v>
      </c>
      <c r="P430" s="4"/>
    </row>
    <row r="431" spans="1:16">
      <c r="A431" s="4">
        <v>50</v>
      </c>
      <c r="B431" s="4">
        <v>0</v>
      </c>
      <c r="C431" s="4">
        <v>0</v>
      </c>
      <c r="D431" s="4">
        <v>1</v>
      </c>
      <c r="E431" s="4">
        <v>224</v>
      </c>
      <c r="F431" s="4">
        <f>ROUND(Source!AR412,O431)</f>
        <v>1638144.38</v>
      </c>
      <c r="G431" s="4" t="s">
        <v>81</v>
      </c>
      <c r="H431" s="4" t="s">
        <v>82</v>
      </c>
      <c r="I431" s="4"/>
      <c r="J431" s="4"/>
      <c r="K431" s="4">
        <v>224</v>
      </c>
      <c r="L431" s="4">
        <v>18</v>
      </c>
      <c r="M431" s="4">
        <v>3</v>
      </c>
      <c r="N431" s="4" t="s">
        <v>3</v>
      </c>
      <c r="O431" s="4">
        <v>2</v>
      </c>
      <c r="P431" s="4"/>
    </row>
    <row r="433" spans="1:200">
      <c r="A433" s="1">
        <v>4</v>
      </c>
      <c r="B433" s="1">
        <v>1</v>
      </c>
      <c r="C433" s="1"/>
      <c r="D433" s="1">
        <f>ROW(A504)</f>
        <v>504</v>
      </c>
      <c r="E433" s="1"/>
      <c r="F433" s="1" t="s">
        <v>13</v>
      </c>
      <c r="G433" s="1" t="s">
        <v>660</v>
      </c>
      <c r="H433" s="1" t="s">
        <v>3</v>
      </c>
      <c r="I433" s="1">
        <v>0</v>
      </c>
      <c r="J433" s="1"/>
      <c r="K433" s="1">
        <v>0</v>
      </c>
      <c r="L433" s="1"/>
      <c r="M433" s="1"/>
      <c r="N433" s="1"/>
      <c r="O433" s="1"/>
      <c r="P433" s="1"/>
      <c r="Q433" s="1"/>
      <c r="R433" s="1"/>
      <c r="S433" s="1"/>
      <c r="T433" s="1"/>
      <c r="U433" s="1" t="s">
        <v>3</v>
      </c>
      <c r="V433" s="1">
        <v>0</v>
      </c>
      <c r="W433" s="1"/>
      <c r="X433" s="1"/>
      <c r="Y433" s="1"/>
      <c r="Z433" s="1"/>
      <c r="AA433" s="1"/>
      <c r="AB433" s="1" t="s">
        <v>3</v>
      </c>
      <c r="AC433" s="1" t="s">
        <v>3</v>
      </c>
      <c r="AD433" s="1" t="s">
        <v>3</v>
      </c>
      <c r="AE433" s="1" t="s">
        <v>3</v>
      </c>
      <c r="AF433" s="1" t="s">
        <v>3</v>
      </c>
      <c r="AG433" s="1" t="s">
        <v>3</v>
      </c>
      <c r="AH433" s="1"/>
      <c r="AI433" s="1"/>
      <c r="AJ433" s="1"/>
      <c r="AK433" s="1"/>
      <c r="AL433" s="1"/>
      <c r="AM433" s="1"/>
      <c r="AN433" s="1"/>
      <c r="AO433" s="1"/>
      <c r="AP433" s="1" t="s">
        <v>3</v>
      </c>
      <c r="AQ433" s="1" t="s">
        <v>3</v>
      </c>
      <c r="AR433" s="1" t="s">
        <v>3</v>
      </c>
      <c r="AS433" s="1"/>
      <c r="AT433" s="1"/>
      <c r="AU433" s="1"/>
      <c r="AV433" s="1"/>
      <c r="AW433" s="1"/>
      <c r="AX433" s="1"/>
      <c r="AY433" s="1"/>
      <c r="AZ433" s="1" t="s">
        <v>3</v>
      </c>
      <c r="BA433" s="1"/>
      <c r="BB433" s="1" t="s">
        <v>3</v>
      </c>
      <c r="BC433" s="1" t="s">
        <v>3</v>
      </c>
      <c r="BD433" s="1" t="s">
        <v>3</v>
      </c>
      <c r="BE433" s="1" t="s">
        <v>3</v>
      </c>
      <c r="BF433" s="1" t="s">
        <v>3</v>
      </c>
      <c r="BG433" s="1" t="s">
        <v>3</v>
      </c>
      <c r="BH433" s="1" t="s">
        <v>3</v>
      </c>
      <c r="BI433" s="1" t="s">
        <v>3</v>
      </c>
      <c r="BJ433" s="1" t="s">
        <v>3</v>
      </c>
      <c r="BK433" s="1" t="s">
        <v>3</v>
      </c>
      <c r="BL433" s="1" t="s">
        <v>3</v>
      </c>
      <c r="BM433" s="1" t="s">
        <v>3</v>
      </c>
      <c r="BN433" s="1" t="s">
        <v>3</v>
      </c>
      <c r="BO433" s="1" t="s">
        <v>3</v>
      </c>
      <c r="BP433" s="1" t="s">
        <v>3</v>
      </c>
      <c r="BQ433" s="1"/>
      <c r="BR433" s="1"/>
      <c r="BS433" s="1"/>
      <c r="BT433" s="1"/>
      <c r="BU433" s="1"/>
      <c r="BV433" s="1"/>
      <c r="BW433" s="1"/>
      <c r="BX433" s="1">
        <v>0</v>
      </c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>
        <v>0</v>
      </c>
    </row>
    <row r="435" spans="1:200">
      <c r="A435" s="2">
        <v>52</v>
      </c>
      <c r="B435" s="2">
        <f t="shared" ref="B435:G435" si="388">B504</f>
        <v>1</v>
      </c>
      <c r="C435" s="2">
        <f t="shared" si="388"/>
        <v>4</v>
      </c>
      <c r="D435" s="2">
        <f t="shared" si="388"/>
        <v>433</v>
      </c>
      <c r="E435" s="2">
        <f t="shared" si="388"/>
        <v>0</v>
      </c>
      <c r="F435" s="2" t="str">
        <f t="shared" si="388"/>
        <v>Новый раздел</v>
      </c>
      <c r="G435" s="2" t="str">
        <f t="shared" si="388"/>
        <v>Пусконаладочные работы</v>
      </c>
      <c r="H435" s="2"/>
      <c r="I435" s="2"/>
      <c r="J435" s="2"/>
      <c r="K435" s="2"/>
      <c r="L435" s="2"/>
      <c r="M435" s="2"/>
      <c r="N435" s="2"/>
      <c r="O435" s="2">
        <f t="shared" ref="O435:AT435" si="389">O504</f>
        <v>63546.17</v>
      </c>
      <c r="P435" s="2">
        <f t="shared" si="389"/>
        <v>0</v>
      </c>
      <c r="Q435" s="2">
        <f t="shared" si="389"/>
        <v>0</v>
      </c>
      <c r="R435" s="2">
        <f t="shared" si="389"/>
        <v>0</v>
      </c>
      <c r="S435" s="2">
        <f t="shared" si="389"/>
        <v>63546.17</v>
      </c>
      <c r="T435" s="2">
        <f t="shared" si="389"/>
        <v>0</v>
      </c>
      <c r="U435" s="2">
        <f t="shared" si="389"/>
        <v>4766.8000000000011</v>
      </c>
      <c r="V435" s="2">
        <f t="shared" si="389"/>
        <v>0</v>
      </c>
      <c r="W435" s="2">
        <f t="shared" si="389"/>
        <v>0</v>
      </c>
      <c r="X435" s="2">
        <f t="shared" si="389"/>
        <v>34950.400000000001</v>
      </c>
      <c r="Y435" s="2">
        <f t="shared" si="389"/>
        <v>20334.78</v>
      </c>
      <c r="Z435" s="2">
        <f t="shared" si="389"/>
        <v>0</v>
      </c>
      <c r="AA435" s="2">
        <f t="shared" si="389"/>
        <v>0</v>
      </c>
      <c r="AB435" s="2">
        <f t="shared" si="389"/>
        <v>0</v>
      </c>
      <c r="AC435" s="2">
        <f t="shared" si="389"/>
        <v>0</v>
      </c>
      <c r="AD435" s="2">
        <f t="shared" si="389"/>
        <v>0</v>
      </c>
      <c r="AE435" s="2">
        <f t="shared" si="389"/>
        <v>0</v>
      </c>
      <c r="AF435" s="2">
        <f t="shared" si="389"/>
        <v>0</v>
      </c>
      <c r="AG435" s="2">
        <f t="shared" si="389"/>
        <v>0</v>
      </c>
      <c r="AH435" s="2">
        <f t="shared" si="389"/>
        <v>0</v>
      </c>
      <c r="AI435" s="2">
        <f t="shared" si="389"/>
        <v>0</v>
      </c>
      <c r="AJ435" s="2">
        <f t="shared" si="389"/>
        <v>0</v>
      </c>
      <c r="AK435" s="2">
        <f t="shared" si="389"/>
        <v>0</v>
      </c>
      <c r="AL435" s="2">
        <f t="shared" si="389"/>
        <v>0</v>
      </c>
      <c r="AM435" s="2">
        <f t="shared" si="389"/>
        <v>0</v>
      </c>
      <c r="AN435" s="2">
        <f t="shared" si="389"/>
        <v>0</v>
      </c>
      <c r="AO435" s="2">
        <f t="shared" si="389"/>
        <v>0</v>
      </c>
      <c r="AP435" s="2">
        <f t="shared" si="389"/>
        <v>0</v>
      </c>
      <c r="AQ435" s="2">
        <f t="shared" si="389"/>
        <v>0</v>
      </c>
      <c r="AR435" s="2">
        <f t="shared" si="389"/>
        <v>118831.35</v>
      </c>
      <c r="AS435" s="2">
        <f t="shared" si="389"/>
        <v>0</v>
      </c>
      <c r="AT435" s="2">
        <f t="shared" si="389"/>
        <v>0</v>
      </c>
      <c r="AU435" s="2">
        <f t="shared" ref="AU435:BZ435" si="390">AU504</f>
        <v>118831.35</v>
      </c>
      <c r="AV435" s="2">
        <f t="shared" si="390"/>
        <v>0</v>
      </c>
      <c r="AW435" s="2">
        <f t="shared" si="390"/>
        <v>0</v>
      </c>
      <c r="AX435" s="2">
        <f t="shared" si="390"/>
        <v>0</v>
      </c>
      <c r="AY435" s="2">
        <f t="shared" si="390"/>
        <v>0</v>
      </c>
      <c r="AZ435" s="2">
        <f t="shared" si="390"/>
        <v>0</v>
      </c>
      <c r="BA435" s="2">
        <f t="shared" si="390"/>
        <v>0</v>
      </c>
      <c r="BB435" s="2">
        <f t="shared" si="390"/>
        <v>0</v>
      </c>
      <c r="BC435" s="2">
        <f t="shared" si="390"/>
        <v>0</v>
      </c>
      <c r="BD435" s="2">
        <f t="shared" si="390"/>
        <v>0</v>
      </c>
      <c r="BE435" s="2">
        <f t="shared" si="390"/>
        <v>0</v>
      </c>
      <c r="BF435" s="2">
        <f t="shared" si="390"/>
        <v>0</v>
      </c>
      <c r="BG435" s="2">
        <f t="shared" si="390"/>
        <v>0</v>
      </c>
      <c r="BH435" s="2">
        <f t="shared" si="390"/>
        <v>0</v>
      </c>
      <c r="BI435" s="2">
        <f t="shared" si="390"/>
        <v>0</v>
      </c>
      <c r="BJ435" s="2">
        <f t="shared" si="390"/>
        <v>0</v>
      </c>
      <c r="BK435" s="2">
        <f t="shared" si="390"/>
        <v>0</v>
      </c>
      <c r="BL435" s="2">
        <f t="shared" si="390"/>
        <v>0</v>
      </c>
      <c r="BM435" s="2">
        <f t="shared" si="390"/>
        <v>0</v>
      </c>
      <c r="BN435" s="2">
        <f t="shared" si="390"/>
        <v>0</v>
      </c>
      <c r="BO435" s="3">
        <f t="shared" si="390"/>
        <v>0</v>
      </c>
      <c r="BP435" s="3">
        <f t="shared" si="390"/>
        <v>0</v>
      </c>
      <c r="BQ435" s="3">
        <f t="shared" si="390"/>
        <v>0</v>
      </c>
      <c r="BR435" s="3">
        <f t="shared" si="390"/>
        <v>0</v>
      </c>
      <c r="BS435" s="3">
        <f t="shared" si="390"/>
        <v>0</v>
      </c>
      <c r="BT435" s="3">
        <f t="shared" si="390"/>
        <v>0</v>
      </c>
      <c r="BU435" s="3">
        <f t="shared" si="390"/>
        <v>0</v>
      </c>
      <c r="BV435" s="3">
        <f t="shared" si="390"/>
        <v>0</v>
      </c>
      <c r="BW435" s="3">
        <f t="shared" si="390"/>
        <v>0</v>
      </c>
      <c r="BX435" s="3">
        <f t="shared" si="390"/>
        <v>0</v>
      </c>
      <c r="BY435" s="3">
        <f t="shared" si="390"/>
        <v>0</v>
      </c>
      <c r="BZ435" s="3">
        <f t="shared" si="390"/>
        <v>0</v>
      </c>
      <c r="CA435" s="3">
        <f t="shared" ref="CA435:DF435" si="391">CA504</f>
        <v>0</v>
      </c>
      <c r="CB435" s="3">
        <f t="shared" si="391"/>
        <v>0</v>
      </c>
      <c r="CC435" s="3">
        <f t="shared" si="391"/>
        <v>0</v>
      </c>
      <c r="CD435" s="3">
        <f t="shared" si="391"/>
        <v>0</v>
      </c>
      <c r="CE435" s="3">
        <f t="shared" si="391"/>
        <v>0</v>
      </c>
      <c r="CF435" s="3">
        <f t="shared" si="391"/>
        <v>0</v>
      </c>
      <c r="CG435" s="3">
        <f t="shared" si="391"/>
        <v>0</v>
      </c>
      <c r="CH435" s="3">
        <f t="shared" si="391"/>
        <v>0</v>
      </c>
      <c r="CI435" s="3">
        <f t="shared" si="391"/>
        <v>0</v>
      </c>
      <c r="CJ435" s="3">
        <f t="shared" si="391"/>
        <v>0</v>
      </c>
      <c r="CK435" s="3">
        <f t="shared" si="391"/>
        <v>0</v>
      </c>
      <c r="CL435" s="3">
        <f t="shared" si="391"/>
        <v>0</v>
      </c>
      <c r="CM435" s="3">
        <f t="shared" si="391"/>
        <v>0</v>
      </c>
      <c r="CN435" s="3">
        <f t="shared" si="391"/>
        <v>0</v>
      </c>
      <c r="CO435" s="3">
        <f t="shared" si="391"/>
        <v>0</v>
      </c>
      <c r="CP435" s="3">
        <f t="shared" si="391"/>
        <v>0</v>
      </c>
      <c r="CQ435" s="3">
        <f t="shared" si="391"/>
        <v>0</v>
      </c>
      <c r="CR435" s="3">
        <f t="shared" si="391"/>
        <v>0</v>
      </c>
      <c r="CS435" s="3">
        <f t="shared" si="391"/>
        <v>0</v>
      </c>
      <c r="CT435" s="3">
        <f t="shared" si="391"/>
        <v>0</v>
      </c>
      <c r="CU435" s="3">
        <f t="shared" si="391"/>
        <v>0</v>
      </c>
      <c r="CV435" s="3">
        <f t="shared" si="391"/>
        <v>0</v>
      </c>
      <c r="CW435" s="3">
        <f t="shared" si="391"/>
        <v>0</v>
      </c>
      <c r="CX435" s="3">
        <f t="shared" si="391"/>
        <v>0</v>
      </c>
      <c r="CY435" s="3">
        <f t="shared" si="391"/>
        <v>0</v>
      </c>
      <c r="CZ435" s="3">
        <f t="shared" si="391"/>
        <v>0</v>
      </c>
      <c r="DA435" s="3">
        <f t="shared" si="391"/>
        <v>0</v>
      </c>
      <c r="DB435" s="3">
        <f t="shared" si="391"/>
        <v>0</v>
      </c>
      <c r="DC435" s="3">
        <f t="shared" si="391"/>
        <v>0</v>
      </c>
      <c r="DD435" s="3">
        <f t="shared" si="391"/>
        <v>0</v>
      </c>
      <c r="DE435" s="3">
        <f t="shared" si="391"/>
        <v>0</v>
      </c>
      <c r="DF435" s="3">
        <f t="shared" si="391"/>
        <v>0</v>
      </c>
      <c r="DG435" s="3">
        <f t="shared" ref="DG435:DN435" si="392">DG504</f>
        <v>0</v>
      </c>
      <c r="DH435" s="3">
        <f t="shared" si="392"/>
        <v>0</v>
      </c>
      <c r="DI435" s="3">
        <f t="shared" si="392"/>
        <v>0</v>
      </c>
      <c r="DJ435" s="3">
        <f t="shared" si="392"/>
        <v>0</v>
      </c>
      <c r="DK435" s="3">
        <f t="shared" si="392"/>
        <v>0</v>
      </c>
      <c r="DL435" s="3">
        <f t="shared" si="392"/>
        <v>0</v>
      </c>
      <c r="DM435" s="3">
        <f t="shared" si="392"/>
        <v>0</v>
      </c>
      <c r="DN435" s="3">
        <f t="shared" si="392"/>
        <v>0</v>
      </c>
    </row>
    <row r="437" spans="1:200">
      <c r="A437" s="1">
        <v>5</v>
      </c>
      <c r="B437" s="1">
        <v>1</v>
      </c>
      <c r="C437" s="1"/>
      <c r="D437" s="1">
        <f>ROW(A449)</f>
        <v>449</v>
      </c>
      <c r="E437" s="1"/>
      <c r="F437" s="1" t="s">
        <v>84</v>
      </c>
      <c r="G437" s="1" t="s">
        <v>661</v>
      </c>
      <c r="H437" s="1" t="s">
        <v>3</v>
      </c>
      <c r="I437" s="1">
        <v>0</v>
      </c>
      <c r="J437" s="1"/>
      <c r="K437" s="1">
        <v>-1</v>
      </c>
      <c r="L437" s="1"/>
      <c r="M437" s="1"/>
      <c r="N437" s="1"/>
      <c r="O437" s="1"/>
      <c r="P437" s="1"/>
      <c r="Q437" s="1"/>
      <c r="R437" s="1"/>
      <c r="S437" s="1"/>
      <c r="T437" s="1"/>
      <c r="U437" s="1" t="s">
        <v>3</v>
      </c>
      <c r="V437" s="1">
        <v>0</v>
      </c>
      <c r="W437" s="1"/>
      <c r="X437" s="1"/>
      <c r="Y437" s="1"/>
      <c r="Z437" s="1"/>
      <c r="AA437" s="1"/>
      <c r="AB437" s="1" t="s">
        <v>3</v>
      </c>
      <c r="AC437" s="1" t="s">
        <v>3</v>
      </c>
      <c r="AD437" s="1" t="s">
        <v>3</v>
      </c>
      <c r="AE437" s="1" t="s">
        <v>3</v>
      </c>
      <c r="AF437" s="1" t="s">
        <v>3</v>
      </c>
      <c r="AG437" s="1" t="s">
        <v>3</v>
      </c>
      <c r="AH437" s="1"/>
      <c r="AI437" s="1"/>
      <c r="AJ437" s="1"/>
      <c r="AK437" s="1"/>
      <c r="AL437" s="1"/>
      <c r="AM437" s="1"/>
      <c r="AN437" s="1"/>
      <c r="AO437" s="1"/>
      <c r="AP437" s="1" t="s">
        <v>3</v>
      </c>
      <c r="AQ437" s="1" t="s">
        <v>3</v>
      </c>
      <c r="AR437" s="1" t="s">
        <v>3</v>
      </c>
      <c r="AS437" s="1"/>
      <c r="AT437" s="1"/>
      <c r="AU437" s="1"/>
      <c r="AV437" s="1"/>
      <c r="AW437" s="1"/>
      <c r="AX437" s="1"/>
      <c r="AY437" s="1"/>
      <c r="AZ437" s="1" t="s">
        <v>3</v>
      </c>
      <c r="BA437" s="1"/>
      <c r="BB437" s="1" t="s">
        <v>3</v>
      </c>
      <c r="BC437" s="1" t="s">
        <v>3</v>
      </c>
      <c r="BD437" s="1" t="s">
        <v>3</v>
      </c>
      <c r="BE437" s="1" t="s">
        <v>3</v>
      </c>
      <c r="BF437" s="1" t="s">
        <v>3</v>
      </c>
      <c r="BG437" s="1" t="s">
        <v>3</v>
      </c>
      <c r="BH437" s="1" t="s">
        <v>3</v>
      </c>
      <c r="BI437" s="1" t="s">
        <v>3</v>
      </c>
      <c r="BJ437" s="1" t="s">
        <v>3</v>
      </c>
      <c r="BK437" s="1" t="s">
        <v>3</v>
      </c>
      <c r="BL437" s="1" t="s">
        <v>3</v>
      </c>
      <c r="BM437" s="1" t="s">
        <v>3</v>
      </c>
      <c r="BN437" s="1" t="s">
        <v>3</v>
      </c>
      <c r="BO437" s="1" t="s">
        <v>3</v>
      </c>
      <c r="BP437" s="1" t="s">
        <v>3</v>
      </c>
      <c r="BQ437" s="1"/>
      <c r="BR437" s="1"/>
      <c r="BS437" s="1"/>
      <c r="BT437" s="1"/>
      <c r="BU437" s="1"/>
      <c r="BV437" s="1"/>
      <c r="BW437" s="1"/>
      <c r="BX437" s="1">
        <v>0</v>
      </c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>
        <v>0</v>
      </c>
    </row>
    <row r="439" spans="1:200">
      <c r="A439" s="2">
        <v>52</v>
      </c>
      <c r="B439" s="2">
        <f t="shared" ref="B439:G439" si="393">B449</f>
        <v>1</v>
      </c>
      <c r="C439" s="2">
        <f t="shared" si="393"/>
        <v>5</v>
      </c>
      <c r="D439" s="2">
        <f t="shared" si="393"/>
        <v>437</v>
      </c>
      <c r="E439" s="2">
        <f t="shared" si="393"/>
        <v>0</v>
      </c>
      <c r="F439" s="2" t="str">
        <f t="shared" si="393"/>
        <v>Новый подраздел</v>
      </c>
      <c r="G439" s="2" t="str">
        <f t="shared" si="393"/>
        <v>Строение 1</v>
      </c>
      <c r="H439" s="2"/>
      <c r="I439" s="2"/>
      <c r="J439" s="2"/>
      <c r="K439" s="2"/>
      <c r="L439" s="2"/>
      <c r="M439" s="2"/>
      <c r="N439" s="2"/>
      <c r="O439" s="2">
        <f t="shared" ref="O439:AT439" si="394">O449</f>
        <v>30753.5</v>
      </c>
      <c r="P439" s="2">
        <f t="shared" si="394"/>
        <v>0</v>
      </c>
      <c r="Q439" s="2">
        <f t="shared" si="394"/>
        <v>0</v>
      </c>
      <c r="R439" s="2">
        <f t="shared" si="394"/>
        <v>0</v>
      </c>
      <c r="S439" s="2">
        <f t="shared" si="394"/>
        <v>30753.5</v>
      </c>
      <c r="T439" s="2">
        <f t="shared" si="394"/>
        <v>0</v>
      </c>
      <c r="U439" s="2">
        <f t="shared" si="394"/>
        <v>2307.2800000000002</v>
      </c>
      <c r="V439" s="2">
        <f t="shared" si="394"/>
        <v>0</v>
      </c>
      <c r="W439" s="2">
        <f t="shared" si="394"/>
        <v>0</v>
      </c>
      <c r="X439" s="2">
        <f t="shared" si="394"/>
        <v>16914.43</v>
      </c>
      <c r="Y439" s="2">
        <f t="shared" si="394"/>
        <v>9841.1200000000008</v>
      </c>
      <c r="Z439" s="2">
        <f t="shared" si="394"/>
        <v>0</v>
      </c>
      <c r="AA439" s="2">
        <f t="shared" si="394"/>
        <v>0</v>
      </c>
      <c r="AB439" s="2">
        <f t="shared" si="394"/>
        <v>30753.5</v>
      </c>
      <c r="AC439" s="2">
        <f t="shared" si="394"/>
        <v>0</v>
      </c>
      <c r="AD439" s="2">
        <f t="shared" si="394"/>
        <v>0</v>
      </c>
      <c r="AE439" s="2">
        <f t="shared" si="394"/>
        <v>0</v>
      </c>
      <c r="AF439" s="2">
        <f t="shared" si="394"/>
        <v>30753.5</v>
      </c>
      <c r="AG439" s="2">
        <f t="shared" si="394"/>
        <v>0</v>
      </c>
      <c r="AH439" s="2">
        <f t="shared" si="394"/>
        <v>2307.2800000000002</v>
      </c>
      <c r="AI439" s="2">
        <f t="shared" si="394"/>
        <v>0</v>
      </c>
      <c r="AJ439" s="2">
        <f t="shared" si="394"/>
        <v>0</v>
      </c>
      <c r="AK439" s="2">
        <f t="shared" si="394"/>
        <v>16914.43</v>
      </c>
      <c r="AL439" s="2">
        <f t="shared" si="394"/>
        <v>9841.1200000000008</v>
      </c>
      <c r="AM439" s="2">
        <f t="shared" si="394"/>
        <v>0</v>
      </c>
      <c r="AN439" s="2">
        <f t="shared" si="394"/>
        <v>0</v>
      </c>
      <c r="AO439" s="2">
        <f t="shared" si="394"/>
        <v>0</v>
      </c>
      <c r="AP439" s="2">
        <f t="shared" si="394"/>
        <v>0</v>
      </c>
      <c r="AQ439" s="2">
        <f t="shared" si="394"/>
        <v>0</v>
      </c>
      <c r="AR439" s="2">
        <f t="shared" si="394"/>
        <v>57509.05</v>
      </c>
      <c r="AS439" s="2">
        <f t="shared" si="394"/>
        <v>0</v>
      </c>
      <c r="AT439" s="2">
        <f t="shared" si="394"/>
        <v>0</v>
      </c>
      <c r="AU439" s="2">
        <f t="shared" ref="AU439:BZ439" si="395">AU449</f>
        <v>57509.05</v>
      </c>
      <c r="AV439" s="2">
        <f t="shared" si="395"/>
        <v>0</v>
      </c>
      <c r="AW439" s="2">
        <f t="shared" si="395"/>
        <v>0</v>
      </c>
      <c r="AX439" s="2">
        <f t="shared" si="395"/>
        <v>0</v>
      </c>
      <c r="AY439" s="2">
        <f t="shared" si="395"/>
        <v>0</v>
      </c>
      <c r="AZ439" s="2">
        <f t="shared" si="395"/>
        <v>0</v>
      </c>
      <c r="BA439" s="2">
        <f t="shared" si="395"/>
        <v>0</v>
      </c>
      <c r="BB439" s="2">
        <f t="shared" si="395"/>
        <v>0</v>
      </c>
      <c r="BC439" s="2">
        <f t="shared" si="395"/>
        <v>0</v>
      </c>
      <c r="BD439" s="2">
        <f t="shared" si="395"/>
        <v>0</v>
      </c>
      <c r="BE439" s="2">
        <f t="shared" si="395"/>
        <v>57509.05</v>
      </c>
      <c r="BF439" s="2">
        <f t="shared" si="395"/>
        <v>0</v>
      </c>
      <c r="BG439" s="2">
        <f t="shared" si="395"/>
        <v>0</v>
      </c>
      <c r="BH439" s="2">
        <f t="shared" si="395"/>
        <v>57509.05</v>
      </c>
      <c r="BI439" s="2">
        <f t="shared" si="395"/>
        <v>0</v>
      </c>
      <c r="BJ439" s="2">
        <f t="shared" si="395"/>
        <v>0</v>
      </c>
      <c r="BK439" s="2">
        <f t="shared" si="395"/>
        <v>0</v>
      </c>
      <c r="BL439" s="2">
        <f t="shared" si="395"/>
        <v>0</v>
      </c>
      <c r="BM439" s="2">
        <f t="shared" si="395"/>
        <v>0</v>
      </c>
      <c r="BN439" s="2">
        <f t="shared" si="395"/>
        <v>0</v>
      </c>
      <c r="BO439" s="3">
        <f t="shared" si="395"/>
        <v>0</v>
      </c>
      <c r="BP439" s="3">
        <f t="shared" si="395"/>
        <v>0</v>
      </c>
      <c r="BQ439" s="3">
        <f t="shared" si="395"/>
        <v>0</v>
      </c>
      <c r="BR439" s="3">
        <f t="shared" si="395"/>
        <v>0</v>
      </c>
      <c r="BS439" s="3">
        <f t="shared" si="395"/>
        <v>0</v>
      </c>
      <c r="BT439" s="3">
        <f t="shared" si="395"/>
        <v>0</v>
      </c>
      <c r="BU439" s="3">
        <f t="shared" si="395"/>
        <v>0</v>
      </c>
      <c r="BV439" s="3">
        <f t="shared" si="395"/>
        <v>0</v>
      </c>
      <c r="BW439" s="3">
        <f t="shared" si="395"/>
        <v>0</v>
      </c>
      <c r="BX439" s="3">
        <f t="shared" si="395"/>
        <v>0</v>
      </c>
      <c r="BY439" s="3">
        <f t="shared" si="395"/>
        <v>0</v>
      </c>
      <c r="BZ439" s="3">
        <f t="shared" si="395"/>
        <v>0</v>
      </c>
      <c r="CA439" s="3">
        <f t="shared" ref="CA439:DF439" si="396">CA449</f>
        <v>0</v>
      </c>
      <c r="CB439" s="3">
        <f t="shared" si="396"/>
        <v>0</v>
      </c>
      <c r="CC439" s="3">
        <f t="shared" si="396"/>
        <v>0</v>
      </c>
      <c r="CD439" s="3">
        <f t="shared" si="396"/>
        <v>0</v>
      </c>
      <c r="CE439" s="3">
        <f t="shared" si="396"/>
        <v>0</v>
      </c>
      <c r="CF439" s="3">
        <f t="shared" si="396"/>
        <v>0</v>
      </c>
      <c r="CG439" s="3">
        <f t="shared" si="396"/>
        <v>0</v>
      </c>
      <c r="CH439" s="3">
        <f t="shared" si="396"/>
        <v>0</v>
      </c>
      <c r="CI439" s="3">
        <f t="shared" si="396"/>
        <v>0</v>
      </c>
      <c r="CJ439" s="3">
        <f t="shared" si="396"/>
        <v>0</v>
      </c>
      <c r="CK439" s="3">
        <f t="shared" si="396"/>
        <v>0</v>
      </c>
      <c r="CL439" s="3">
        <f t="shared" si="396"/>
        <v>0</v>
      </c>
      <c r="CM439" s="3">
        <f t="shared" si="396"/>
        <v>0</v>
      </c>
      <c r="CN439" s="3">
        <f t="shared" si="396"/>
        <v>0</v>
      </c>
      <c r="CO439" s="3">
        <f t="shared" si="396"/>
        <v>0</v>
      </c>
      <c r="CP439" s="3">
        <f t="shared" si="396"/>
        <v>0</v>
      </c>
      <c r="CQ439" s="3">
        <f t="shared" si="396"/>
        <v>0</v>
      </c>
      <c r="CR439" s="3">
        <f t="shared" si="396"/>
        <v>0</v>
      </c>
      <c r="CS439" s="3">
        <f t="shared" si="396"/>
        <v>0</v>
      </c>
      <c r="CT439" s="3">
        <f t="shared" si="396"/>
        <v>0</v>
      </c>
      <c r="CU439" s="3">
        <f t="shared" si="396"/>
        <v>0</v>
      </c>
      <c r="CV439" s="3">
        <f t="shared" si="396"/>
        <v>0</v>
      </c>
      <c r="CW439" s="3">
        <f t="shared" si="396"/>
        <v>0</v>
      </c>
      <c r="CX439" s="3">
        <f t="shared" si="396"/>
        <v>0</v>
      </c>
      <c r="CY439" s="3">
        <f t="shared" si="396"/>
        <v>0</v>
      </c>
      <c r="CZ439" s="3">
        <f t="shared" si="396"/>
        <v>0</v>
      </c>
      <c r="DA439" s="3">
        <f t="shared" si="396"/>
        <v>0</v>
      </c>
      <c r="DB439" s="3">
        <f t="shared" si="396"/>
        <v>0</v>
      </c>
      <c r="DC439" s="3">
        <f t="shared" si="396"/>
        <v>0</v>
      </c>
      <c r="DD439" s="3">
        <f t="shared" si="396"/>
        <v>0</v>
      </c>
      <c r="DE439" s="3">
        <f t="shared" si="396"/>
        <v>0</v>
      </c>
      <c r="DF439" s="3">
        <f t="shared" si="396"/>
        <v>0</v>
      </c>
      <c r="DG439" s="3">
        <f t="shared" ref="DG439:DN439" si="397">DG449</f>
        <v>0</v>
      </c>
      <c r="DH439" s="3">
        <f t="shared" si="397"/>
        <v>0</v>
      </c>
      <c r="DI439" s="3">
        <f t="shared" si="397"/>
        <v>0</v>
      </c>
      <c r="DJ439" s="3">
        <f t="shared" si="397"/>
        <v>0</v>
      </c>
      <c r="DK439" s="3">
        <f t="shared" si="397"/>
        <v>0</v>
      </c>
      <c r="DL439" s="3">
        <f t="shared" si="397"/>
        <v>0</v>
      </c>
      <c r="DM439" s="3">
        <f t="shared" si="397"/>
        <v>0</v>
      </c>
      <c r="DN439" s="3">
        <f t="shared" si="397"/>
        <v>0</v>
      </c>
    </row>
    <row r="441" spans="1:200">
      <c r="A441">
        <v>17</v>
      </c>
      <c r="B441">
        <v>1</v>
      </c>
      <c r="C441">
        <f>ROW(SmtRes!A945)</f>
        <v>945</v>
      </c>
      <c r="D441">
        <f>ROW(EtalonRes!A884)</f>
        <v>884</v>
      </c>
      <c r="E441" t="s">
        <v>662</v>
      </c>
      <c r="F441" t="s">
        <v>663</v>
      </c>
      <c r="G441" t="s">
        <v>664</v>
      </c>
      <c r="H441" t="s">
        <v>665</v>
      </c>
      <c r="I441">
        <v>1</v>
      </c>
      <c r="J441">
        <v>0</v>
      </c>
      <c r="O441">
        <f t="shared" ref="O441:O447" si="398">ROUND(CP441,2)</f>
        <v>7154.47</v>
      </c>
      <c r="P441">
        <f t="shared" ref="P441:P447" si="399">ROUND(CQ441*I441,2)</f>
        <v>0</v>
      </c>
      <c r="Q441">
        <f t="shared" ref="Q441:Q447" si="400">ROUND(CR441*I441,2)</f>
        <v>0</v>
      </c>
      <c r="R441">
        <f t="shared" ref="R441:R447" si="401">ROUND(CS441*I441,2)</f>
        <v>0</v>
      </c>
      <c r="S441">
        <f t="shared" ref="S441:S447" si="402">ROUND(CT441*I441,2)</f>
        <v>7154.47</v>
      </c>
      <c r="T441">
        <f t="shared" ref="T441:T447" si="403">ROUND(CU441*I441,2)</f>
        <v>0</v>
      </c>
      <c r="U441">
        <f t="shared" ref="U441:U447" si="404">CV441*I441</f>
        <v>536.80000000000007</v>
      </c>
      <c r="V441">
        <f t="shared" ref="V441:V447" si="405">CW441*I441</f>
        <v>0</v>
      </c>
      <c r="W441">
        <f t="shared" ref="W441:W447" si="406">ROUND(CX441*I441,2)</f>
        <v>0</v>
      </c>
      <c r="X441">
        <f t="shared" ref="X441:Y447" si="407">ROUND(CY441,2)</f>
        <v>3934.96</v>
      </c>
      <c r="Y441">
        <f t="shared" si="407"/>
        <v>2289.4299999999998</v>
      </c>
      <c r="AA441">
        <v>22723180</v>
      </c>
      <c r="AB441">
        <f t="shared" ref="AB441:AB447" si="408">ROUND((AC441+AD441+AF441),6)</f>
        <v>7154.4719999999998</v>
      </c>
      <c r="AC441">
        <f t="shared" ref="AC441:AC447" si="409">ROUND((ES441),6)</f>
        <v>0</v>
      </c>
      <c r="AD441">
        <f t="shared" ref="AD441:AD447" si="410">ROUND((((ET441)-(EU441))+AE441),6)</f>
        <v>0</v>
      </c>
      <c r="AE441">
        <f t="shared" ref="AE441:AE447" si="411">ROUND((EU441),6)</f>
        <v>0</v>
      </c>
      <c r="AF441">
        <f t="shared" ref="AF441:AF447" si="412">ROUND(((EV441*0.8)),6)</f>
        <v>7154.4719999999998</v>
      </c>
      <c r="AG441">
        <f t="shared" ref="AG441:AG447" si="413">ROUND((AP441),6)</f>
        <v>0</v>
      </c>
      <c r="AH441">
        <f t="shared" ref="AH441:AH447" si="414">((EW441*0.8))</f>
        <v>536.80000000000007</v>
      </c>
      <c r="AI441">
        <f t="shared" ref="AI441:AI447" si="415">(EX441)</f>
        <v>0</v>
      </c>
      <c r="AJ441">
        <f t="shared" ref="AJ441:AJ447" si="416">ROUND((AS441),6)</f>
        <v>0</v>
      </c>
      <c r="AK441">
        <v>8943.09</v>
      </c>
      <c r="AL441">
        <v>0</v>
      </c>
      <c r="AM441">
        <v>0</v>
      </c>
      <c r="AN441">
        <v>0</v>
      </c>
      <c r="AO441">
        <v>8943.09</v>
      </c>
      <c r="AP441">
        <v>0</v>
      </c>
      <c r="AQ441">
        <v>671</v>
      </c>
      <c r="AR441">
        <v>0</v>
      </c>
      <c r="AS441">
        <v>0</v>
      </c>
      <c r="AT441">
        <v>55</v>
      </c>
      <c r="AU441">
        <v>32</v>
      </c>
      <c r="AV441">
        <v>1</v>
      </c>
      <c r="AW441">
        <v>1</v>
      </c>
      <c r="AZ441">
        <v>1</v>
      </c>
      <c r="BA441">
        <v>1</v>
      </c>
      <c r="BB441">
        <v>1</v>
      </c>
      <c r="BC441">
        <v>1</v>
      </c>
      <c r="BD441" t="s">
        <v>3</v>
      </c>
      <c r="BE441" t="s">
        <v>3</v>
      </c>
      <c r="BF441" t="s">
        <v>3</v>
      </c>
      <c r="BG441" t="s">
        <v>3</v>
      </c>
      <c r="BH441">
        <v>0</v>
      </c>
      <c r="BI441">
        <v>4</v>
      </c>
      <c r="BJ441" t="s">
        <v>666</v>
      </c>
      <c r="BM441">
        <v>200001</v>
      </c>
      <c r="BN441">
        <v>0</v>
      </c>
      <c r="BO441" t="s">
        <v>3</v>
      </c>
      <c r="BP441">
        <v>0</v>
      </c>
      <c r="BQ441">
        <v>4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3</v>
      </c>
      <c r="BZ441">
        <v>65</v>
      </c>
      <c r="CA441">
        <v>40</v>
      </c>
      <c r="CF441">
        <v>0</v>
      </c>
      <c r="CG441">
        <v>0</v>
      </c>
      <c r="CM441">
        <v>0</v>
      </c>
      <c r="CN441" t="s">
        <v>3</v>
      </c>
      <c r="CO441">
        <v>0</v>
      </c>
      <c r="CP441">
        <f t="shared" ref="CP441:CP447" si="417">(P441+Q441+S441)</f>
        <v>7154.47</v>
      </c>
      <c r="CQ441">
        <f t="shared" ref="CQ441:CQ447" si="418">(AC441)*BC441</f>
        <v>0</v>
      </c>
      <c r="CR441">
        <f t="shared" ref="CR441:CR447" si="419">(AD441)*BB441</f>
        <v>0</v>
      </c>
      <c r="CS441">
        <f t="shared" ref="CS441:CS447" si="420">(AE441)*BS441</f>
        <v>0</v>
      </c>
      <c r="CT441">
        <f t="shared" ref="CT441:CT447" si="421">(AF441)*BA441</f>
        <v>7154.4719999999998</v>
      </c>
      <c r="CU441">
        <f t="shared" ref="CU441:CX447" si="422">AG441</f>
        <v>0</v>
      </c>
      <c r="CV441">
        <f t="shared" si="422"/>
        <v>536.80000000000007</v>
      </c>
      <c r="CW441">
        <f t="shared" si="422"/>
        <v>0</v>
      </c>
      <c r="CX441">
        <f t="shared" si="422"/>
        <v>0</v>
      </c>
      <c r="CY441">
        <f t="shared" ref="CY441:CY447" si="423">(((S441+R441)*AT441)/100)</f>
        <v>3934.9585000000002</v>
      </c>
      <c r="CZ441">
        <f t="shared" ref="CZ441:CZ447" si="424">(((S441+R441)*AU441)/100)</f>
        <v>2289.4304000000002</v>
      </c>
      <c r="DC441" t="s">
        <v>3</v>
      </c>
      <c r="DD441" t="s">
        <v>3</v>
      </c>
      <c r="DE441" t="s">
        <v>3</v>
      </c>
      <c r="DF441" t="s">
        <v>3</v>
      </c>
      <c r="DG441" t="s">
        <v>667</v>
      </c>
      <c r="DH441" t="s">
        <v>3</v>
      </c>
      <c r="DI441" t="s">
        <v>667</v>
      </c>
      <c r="DJ441" t="s">
        <v>3</v>
      </c>
      <c r="DK441" t="s">
        <v>3</v>
      </c>
      <c r="DL441" t="s">
        <v>3</v>
      </c>
      <c r="DM441" t="s">
        <v>3</v>
      </c>
      <c r="DN441">
        <v>0</v>
      </c>
      <c r="DO441">
        <v>0</v>
      </c>
      <c r="DP441">
        <v>1</v>
      </c>
      <c r="DQ441">
        <v>1</v>
      </c>
      <c r="DU441">
        <v>1013</v>
      </c>
      <c r="DV441" t="s">
        <v>665</v>
      </c>
      <c r="DW441" t="s">
        <v>665</v>
      </c>
      <c r="DX441">
        <v>1</v>
      </c>
      <c r="EE441">
        <v>20678579</v>
      </c>
      <c r="EF441">
        <v>4</v>
      </c>
      <c r="EG441" t="s">
        <v>660</v>
      </c>
      <c r="EH441">
        <v>0</v>
      </c>
      <c r="EI441" t="s">
        <v>3</v>
      </c>
      <c r="EJ441">
        <v>4</v>
      </c>
      <c r="EK441">
        <v>200001</v>
      </c>
      <c r="EL441" t="s">
        <v>668</v>
      </c>
      <c r="EM441" t="s">
        <v>669</v>
      </c>
      <c r="EO441" t="s">
        <v>3</v>
      </c>
      <c r="EQ441">
        <v>0</v>
      </c>
      <c r="ER441">
        <v>8943.09</v>
      </c>
      <c r="ES441">
        <v>0</v>
      </c>
      <c r="ET441">
        <v>0</v>
      </c>
      <c r="EU441">
        <v>0</v>
      </c>
      <c r="EV441">
        <v>8943.09</v>
      </c>
      <c r="EW441">
        <v>671</v>
      </c>
      <c r="EX441">
        <v>0</v>
      </c>
      <c r="EY441">
        <v>0</v>
      </c>
      <c r="EZ441">
        <v>0</v>
      </c>
      <c r="FQ441">
        <v>0</v>
      </c>
      <c r="FR441">
        <f t="shared" ref="FR441:FR447" si="425">ROUND(IF(AND(BH441=3,BI441=3),P441,0),2)</f>
        <v>0</v>
      </c>
      <c r="FS441">
        <v>0</v>
      </c>
      <c r="FV441" t="s">
        <v>23</v>
      </c>
      <c r="FW441" t="s">
        <v>24</v>
      </c>
      <c r="FX441">
        <v>65</v>
      </c>
      <c r="FY441">
        <v>40</v>
      </c>
      <c r="GA441" t="s">
        <v>3</v>
      </c>
      <c r="GG441">
        <v>2</v>
      </c>
      <c r="GH441">
        <v>1</v>
      </c>
      <c r="GI441">
        <v>-2</v>
      </c>
      <c r="GJ441">
        <v>0</v>
      </c>
      <c r="GK441">
        <f>ROUND(R441*(R12)/100,2)</f>
        <v>0</v>
      </c>
      <c r="GL441">
        <f t="shared" ref="GL441:GL447" si="426">ROUND(IF(AND(BH441=3,BI441=3,FS441&lt;&gt;0),P441,0),2)</f>
        <v>0</v>
      </c>
      <c r="GM441">
        <f t="shared" ref="GM441:GM447" si="427">O441+X441+Y441</f>
        <v>13378.86</v>
      </c>
      <c r="GN441">
        <f t="shared" ref="GN441:GN447" si="428">ROUND(IF(OR(BI441=0,BI441=1),O441+X441+Y441,0),2)</f>
        <v>0</v>
      </c>
      <c r="GO441">
        <f t="shared" ref="GO441:GO447" si="429">ROUND(IF(BI441=2,O441+X441+Y441,0),2)</f>
        <v>0</v>
      </c>
      <c r="GP441">
        <f t="shared" ref="GP441:GP447" si="430">ROUND(IF(BI441=4,O441+X441+Y441,0),2)</f>
        <v>13378.86</v>
      </c>
      <c r="GR441">
        <v>0</v>
      </c>
    </row>
    <row r="442" spans="1:200">
      <c r="A442">
        <v>17</v>
      </c>
      <c r="B442">
        <v>1</v>
      </c>
      <c r="C442">
        <f>ROW(SmtRes!A950)</f>
        <v>950</v>
      </c>
      <c r="D442">
        <f>ROW(EtalonRes!A889)</f>
        <v>889</v>
      </c>
      <c r="E442" t="s">
        <v>670</v>
      </c>
      <c r="F442" t="s">
        <v>671</v>
      </c>
      <c r="G442" t="s">
        <v>672</v>
      </c>
      <c r="H442" t="s">
        <v>673</v>
      </c>
      <c r="I442">
        <v>17</v>
      </c>
      <c r="J442">
        <v>0</v>
      </c>
      <c r="O442">
        <f t="shared" si="398"/>
        <v>1232.57</v>
      </c>
      <c r="P442">
        <f t="shared" si="399"/>
        <v>0</v>
      </c>
      <c r="Q442">
        <f t="shared" si="400"/>
        <v>0</v>
      </c>
      <c r="R442">
        <f t="shared" si="401"/>
        <v>0</v>
      </c>
      <c r="S442">
        <f t="shared" si="402"/>
        <v>1232.57</v>
      </c>
      <c r="T442">
        <f t="shared" si="403"/>
        <v>0</v>
      </c>
      <c r="U442">
        <f t="shared" si="404"/>
        <v>91.12</v>
      </c>
      <c r="V442">
        <f t="shared" si="405"/>
        <v>0</v>
      </c>
      <c r="W442">
        <f t="shared" si="406"/>
        <v>0</v>
      </c>
      <c r="X442">
        <f t="shared" si="407"/>
        <v>677.91</v>
      </c>
      <c r="Y442">
        <f t="shared" si="407"/>
        <v>394.42</v>
      </c>
      <c r="AA442">
        <v>22723180</v>
      </c>
      <c r="AB442">
        <f t="shared" si="408"/>
        <v>72.504000000000005</v>
      </c>
      <c r="AC442">
        <f t="shared" si="409"/>
        <v>0</v>
      </c>
      <c r="AD442">
        <f t="shared" si="410"/>
        <v>0</v>
      </c>
      <c r="AE442">
        <f t="shared" si="411"/>
        <v>0</v>
      </c>
      <c r="AF442">
        <f t="shared" si="412"/>
        <v>72.504000000000005</v>
      </c>
      <c r="AG442">
        <f t="shared" si="413"/>
        <v>0</v>
      </c>
      <c r="AH442">
        <f t="shared" si="414"/>
        <v>5.36</v>
      </c>
      <c r="AI442">
        <f t="shared" si="415"/>
        <v>0</v>
      </c>
      <c r="AJ442">
        <f t="shared" si="416"/>
        <v>0</v>
      </c>
      <c r="AK442">
        <v>90.63</v>
      </c>
      <c r="AL442">
        <v>0</v>
      </c>
      <c r="AM442">
        <v>0</v>
      </c>
      <c r="AN442">
        <v>0</v>
      </c>
      <c r="AO442">
        <v>90.63</v>
      </c>
      <c r="AP442">
        <v>0</v>
      </c>
      <c r="AQ442">
        <v>6.7</v>
      </c>
      <c r="AR442">
        <v>0</v>
      </c>
      <c r="AS442">
        <v>0</v>
      </c>
      <c r="AT442">
        <v>55</v>
      </c>
      <c r="AU442">
        <v>32</v>
      </c>
      <c r="AV442">
        <v>1</v>
      </c>
      <c r="AW442">
        <v>1</v>
      </c>
      <c r="AZ442">
        <v>1</v>
      </c>
      <c r="BA442">
        <v>1</v>
      </c>
      <c r="BB442">
        <v>1</v>
      </c>
      <c r="BC442">
        <v>1</v>
      </c>
      <c r="BD442" t="s">
        <v>3</v>
      </c>
      <c r="BE442" t="s">
        <v>3</v>
      </c>
      <c r="BF442" t="s">
        <v>3</v>
      </c>
      <c r="BG442" t="s">
        <v>3</v>
      </c>
      <c r="BH442">
        <v>0</v>
      </c>
      <c r="BI442">
        <v>4</v>
      </c>
      <c r="BJ442" t="s">
        <v>674</v>
      </c>
      <c r="BM442">
        <v>200001</v>
      </c>
      <c r="BN442">
        <v>0</v>
      </c>
      <c r="BO442" t="s">
        <v>3</v>
      </c>
      <c r="BP442">
        <v>0</v>
      </c>
      <c r="BQ442">
        <v>4</v>
      </c>
      <c r="BS442">
        <v>1</v>
      </c>
      <c r="BT442">
        <v>1</v>
      </c>
      <c r="BU442">
        <v>1</v>
      </c>
      <c r="BV442">
        <v>1</v>
      </c>
      <c r="BW442">
        <v>1</v>
      </c>
      <c r="BX442">
        <v>1</v>
      </c>
      <c r="BY442" t="s">
        <v>3</v>
      </c>
      <c r="BZ442">
        <v>65</v>
      </c>
      <c r="CA442">
        <v>40</v>
      </c>
      <c r="CF442">
        <v>0</v>
      </c>
      <c r="CG442">
        <v>0</v>
      </c>
      <c r="CM442">
        <v>0</v>
      </c>
      <c r="CN442" t="s">
        <v>3</v>
      </c>
      <c r="CO442">
        <v>0</v>
      </c>
      <c r="CP442">
        <f t="shared" si="417"/>
        <v>1232.57</v>
      </c>
      <c r="CQ442">
        <f t="shared" si="418"/>
        <v>0</v>
      </c>
      <c r="CR442">
        <f t="shared" si="419"/>
        <v>0</v>
      </c>
      <c r="CS442">
        <f t="shared" si="420"/>
        <v>0</v>
      </c>
      <c r="CT442">
        <f t="shared" si="421"/>
        <v>72.504000000000005</v>
      </c>
      <c r="CU442">
        <f t="shared" si="422"/>
        <v>0</v>
      </c>
      <c r="CV442">
        <f t="shared" si="422"/>
        <v>5.36</v>
      </c>
      <c r="CW442">
        <f t="shared" si="422"/>
        <v>0</v>
      </c>
      <c r="CX442">
        <f t="shared" si="422"/>
        <v>0</v>
      </c>
      <c r="CY442">
        <f t="shared" si="423"/>
        <v>677.91349999999989</v>
      </c>
      <c r="CZ442">
        <f t="shared" si="424"/>
        <v>394.42239999999998</v>
      </c>
      <c r="DC442" t="s">
        <v>3</v>
      </c>
      <c r="DD442" t="s">
        <v>3</v>
      </c>
      <c r="DE442" t="s">
        <v>3</v>
      </c>
      <c r="DF442" t="s">
        <v>3</v>
      </c>
      <c r="DG442" t="s">
        <v>667</v>
      </c>
      <c r="DH442" t="s">
        <v>3</v>
      </c>
      <c r="DI442" t="s">
        <v>667</v>
      </c>
      <c r="DJ442" t="s">
        <v>3</v>
      </c>
      <c r="DK442" t="s">
        <v>3</v>
      </c>
      <c r="DL442" t="s">
        <v>3</v>
      </c>
      <c r="DM442" t="s">
        <v>3</v>
      </c>
      <c r="DN442">
        <v>0</v>
      </c>
      <c r="DO442">
        <v>0</v>
      </c>
      <c r="DP442">
        <v>1</v>
      </c>
      <c r="DQ442">
        <v>1</v>
      </c>
      <c r="DU442">
        <v>1013</v>
      </c>
      <c r="DV442" t="s">
        <v>673</v>
      </c>
      <c r="DW442" t="s">
        <v>673</v>
      </c>
      <c r="DX442">
        <v>1</v>
      </c>
      <c r="EE442">
        <v>20678579</v>
      </c>
      <c r="EF442">
        <v>4</v>
      </c>
      <c r="EG442" t="s">
        <v>660</v>
      </c>
      <c r="EH442">
        <v>0</v>
      </c>
      <c r="EI442" t="s">
        <v>3</v>
      </c>
      <c r="EJ442">
        <v>4</v>
      </c>
      <c r="EK442">
        <v>200001</v>
      </c>
      <c r="EL442" t="s">
        <v>668</v>
      </c>
      <c r="EM442" t="s">
        <v>669</v>
      </c>
      <c r="EO442" t="s">
        <v>3</v>
      </c>
      <c r="EQ442">
        <v>0</v>
      </c>
      <c r="ER442">
        <v>90.63</v>
      </c>
      <c r="ES442">
        <v>0</v>
      </c>
      <c r="ET442">
        <v>0</v>
      </c>
      <c r="EU442">
        <v>0</v>
      </c>
      <c r="EV442">
        <v>90.63</v>
      </c>
      <c r="EW442">
        <v>6.7</v>
      </c>
      <c r="EX442">
        <v>0</v>
      </c>
      <c r="EY442">
        <v>0</v>
      </c>
      <c r="EZ442">
        <v>0</v>
      </c>
      <c r="FQ442">
        <v>0</v>
      </c>
      <c r="FR442">
        <f t="shared" si="425"/>
        <v>0</v>
      </c>
      <c r="FS442">
        <v>0</v>
      </c>
      <c r="FV442" t="s">
        <v>23</v>
      </c>
      <c r="FW442" t="s">
        <v>24</v>
      </c>
      <c r="FX442">
        <v>65</v>
      </c>
      <c r="FY442">
        <v>40</v>
      </c>
      <c r="GA442" t="s">
        <v>3</v>
      </c>
      <c r="GG442">
        <v>2</v>
      </c>
      <c r="GH442">
        <v>1</v>
      </c>
      <c r="GI442">
        <v>-2</v>
      </c>
      <c r="GJ442">
        <v>0</v>
      </c>
      <c r="GK442">
        <f>ROUND(R442*(R12)/100,2)</f>
        <v>0</v>
      </c>
      <c r="GL442">
        <f t="shared" si="426"/>
        <v>0</v>
      </c>
      <c r="GM442">
        <f t="shared" si="427"/>
        <v>2304.9</v>
      </c>
      <c r="GN442">
        <f t="shared" si="428"/>
        <v>0</v>
      </c>
      <c r="GO442">
        <f t="shared" si="429"/>
        <v>0</v>
      </c>
      <c r="GP442">
        <f t="shared" si="430"/>
        <v>2304.9</v>
      </c>
      <c r="GR442">
        <v>0</v>
      </c>
    </row>
    <row r="443" spans="1:200">
      <c r="A443">
        <v>17</v>
      </c>
      <c r="B443">
        <v>1</v>
      </c>
      <c r="C443">
        <f>ROW(SmtRes!A954)</f>
        <v>954</v>
      </c>
      <c r="D443">
        <f>ROW(EtalonRes!A893)</f>
        <v>893</v>
      </c>
      <c r="E443" t="s">
        <v>675</v>
      </c>
      <c r="F443" t="s">
        <v>676</v>
      </c>
      <c r="G443" t="s">
        <v>677</v>
      </c>
      <c r="H443" t="s">
        <v>618</v>
      </c>
      <c r="I443">
        <v>1</v>
      </c>
      <c r="J443">
        <v>0</v>
      </c>
      <c r="O443">
        <f t="shared" si="398"/>
        <v>273.98</v>
      </c>
      <c r="P443">
        <f t="shared" si="399"/>
        <v>0</v>
      </c>
      <c r="Q443">
        <f t="shared" si="400"/>
        <v>0</v>
      </c>
      <c r="R443">
        <f t="shared" si="401"/>
        <v>0</v>
      </c>
      <c r="S443">
        <f t="shared" si="402"/>
        <v>273.98</v>
      </c>
      <c r="T443">
        <f t="shared" si="403"/>
        <v>0</v>
      </c>
      <c r="U443">
        <f t="shared" si="404"/>
        <v>20.8</v>
      </c>
      <c r="V443">
        <f t="shared" si="405"/>
        <v>0</v>
      </c>
      <c r="W443">
        <f t="shared" si="406"/>
        <v>0</v>
      </c>
      <c r="X443">
        <f t="shared" si="407"/>
        <v>150.69</v>
      </c>
      <c r="Y443">
        <f t="shared" si="407"/>
        <v>87.67</v>
      </c>
      <c r="AA443">
        <v>22723180</v>
      </c>
      <c r="AB443">
        <f t="shared" si="408"/>
        <v>273.976</v>
      </c>
      <c r="AC443">
        <f t="shared" si="409"/>
        <v>0</v>
      </c>
      <c r="AD443">
        <f t="shared" si="410"/>
        <v>0</v>
      </c>
      <c r="AE443">
        <f t="shared" si="411"/>
        <v>0</v>
      </c>
      <c r="AF443">
        <f t="shared" si="412"/>
        <v>273.976</v>
      </c>
      <c r="AG443">
        <f t="shared" si="413"/>
        <v>0</v>
      </c>
      <c r="AH443">
        <f t="shared" si="414"/>
        <v>20.8</v>
      </c>
      <c r="AI443">
        <f t="shared" si="415"/>
        <v>0</v>
      </c>
      <c r="AJ443">
        <f t="shared" si="416"/>
        <v>0</v>
      </c>
      <c r="AK443">
        <v>342.47</v>
      </c>
      <c r="AL443">
        <v>0</v>
      </c>
      <c r="AM443">
        <v>0</v>
      </c>
      <c r="AN443">
        <v>0</v>
      </c>
      <c r="AO443">
        <v>342.47</v>
      </c>
      <c r="AP443">
        <v>0</v>
      </c>
      <c r="AQ443">
        <v>26</v>
      </c>
      <c r="AR443">
        <v>0</v>
      </c>
      <c r="AS443">
        <v>0</v>
      </c>
      <c r="AT443">
        <v>55</v>
      </c>
      <c r="AU443">
        <v>32</v>
      </c>
      <c r="AV443">
        <v>1</v>
      </c>
      <c r="AW443">
        <v>1</v>
      </c>
      <c r="AZ443">
        <v>1</v>
      </c>
      <c r="BA443">
        <v>1</v>
      </c>
      <c r="BB443">
        <v>1</v>
      </c>
      <c r="BC443">
        <v>1</v>
      </c>
      <c r="BD443" t="s">
        <v>3</v>
      </c>
      <c r="BE443" t="s">
        <v>3</v>
      </c>
      <c r="BF443" t="s">
        <v>3</v>
      </c>
      <c r="BG443" t="s">
        <v>3</v>
      </c>
      <c r="BH443">
        <v>0</v>
      </c>
      <c r="BI443">
        <v>4</v>
      </c>
      <c r="BJ443" t="s">
        <v>678</v>
      </c>
      <c r="BM443">
        <v>200001</v>
      </c>
      <c r="BN443">
        <v>0</v>
      </c>
      <c r="BO443" t="s">
        <v>3</v>
      </c>
      <c r="BP443">
        <v>0</v>
      </c>
      <c r="BQ443">
        <v>4</v>
      </c>
      <c r="BS443">
        <v>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3</v>
      </c>
      <c r="BZ443">
        <v>65</v>
      </c>
      <c r="CA443">
        <v>40</v>
      </c>
      <c r="CF443">
        <v>0</v>
      </c>
      <c r="CG443">
        <v>0</v>
      </c>
      <c r="CM443">
        <v>0</v>
      </c>
      <c r="CN443" t="s">
        <v>3</v>
      </c>
      <c r="CO443">
        <v>0</v>
      </c>
      <c r="CP443">
        <f t="shared" si="417"/>
        <v>273.98</v>
      </c>
      <c r="CQ443">
        <f t="shared" si="418"/>
        <v>0</v>
      </c>
      <c r="CR443">
        <f t="shared" si="419"/>
        <v>0</v>
      </c>
      <c r="CS443">
        <f t="shared" si="420"/>
        <v>0</v>
      </c>
      <c r="CT443">
        <f t="shared" si="421"/>
        <v>273.976</v>
      </c>
      <c r="CU443">
        <f t="shared" si="422"/>
        <v>0</v>
      </c>
      <c r="CV443">
        <f t="shared" si="422"/>
        <v>20.8</v>
      </c>
      <c r="CW443">
        <f t="shared" si="422"/>
        <v>0</v>
      </c>
      <c r="CX443">
        <f t="shared" si="422"/>
        <v>0</v>
      </c>
      <c r="CY443">
        <f t="shared" si="423"/>
        <v>150.68900000000002</v>
      </c>
      <c r="CZ443">
        <f t="shared" si="424"/>
        <v>87.673600000000008</v>
      </c>
      <c r="DC443" t="s">
        <v>3</v>
      </c>
      <c r="DD443" t="s">
        <v>3</v>
      </c>
      <c r="DE443" t="s">
        <v>3</v>
      </c>
      <c r="DF443" t="s">
        <v>3</v>
      </c>
      <c r="DG443" t="s">
        <v>667</v>
      </c>
      <c r="DH443" t="s">
        <v>3</v>
      </c>
      <c r="DI443" t="s">
        <v>667</v>
      </c>
      <c r="DJ443" t="s">
        <v>3</v>
      </c>
      <c r="DK443" t="s">
        <v>3</v>
      </c>
      <c r="DL443" t="s">
        <v>3</v>
      </c>
      <c r="DM443" t="s">
        <v>3</v>
      </c>
      <c r="DN443">
        <v>0</v>
      </c>
      <c r="DO443">
        <v>0</v>
      </c>
      <c r="DP443">
        <v>1</v>
      </c>
      <c r="DQ443">
        <v>1</v>
      </c>
      <c r="DU443">
        <v>1013</v>
      </c>
      <c r="DV443" t="s">
        <v>618</v>
      </c>
      <c r="DW443" t="s">
        <v>618</v>
      </c>
      <c r="DX443">
        <v>1</v>
      </c>
      <c r="EE443">
        <v>20678579</v>
      </c>
      <c r="EF443">
        <v>4</v>
      </c>
      <c r="EG443" t="s">
        <v>660</v>
      </c>
      <c r="EH443">
        <v>0</v>
      </c>
      <c r="EI443" t="s">
        <v>3</v>
      </c>
      <c r="EJ443">
        <v>4</v>
      </c>
      <c r="EK443">
        <v>200001</v>
      </c>
      <c r="EL443" t="s">
        <v>668</v>
      </c>
      <c r="EM443" t="s">
        <v>669</v>
      </c>
      <c r="EO443" t="s">
        <v>3</v>
      </c>
      <c r="EQ443">
        <v>0</v>
      </c>
      <c r="ER443">
        <v>342.47</v>
      </c>
      <c r="ES443">
        <v>0</v>
      </c>
      <c r="ET443">
        <v>0</v>
      </c>
      <c r="EU443">
        <v>0</v>
      </c>
      <c r="EV443">
        <v>342.47</v>
      </c>
      <c r="EW443">
        <v>26</v>
      </c>
      <c r="EX443">
        <v>0</v>
      </c>
      <c r="EY443">
        <v>0</v>
      </c>
      <c r="EZ443">
        <v>0</v>
      </c>
      <c r="FQ443">
        <v>0</v>
      </c>
      <c r="FR443">
        <f t="shared" si="425"/>
        <v>0</v>
      </c>
      <c r="FS443">
        <v>0</v>
      </c>
      <c r="FV443" t="s">
        <v>23</v>
      </c>
      <c r="FW443" t="s">
        <v>24</v>
      </c>
      <c r="FX443">
        <v>65</v>
      </c>
      <c r="FY443">
        <v>40</v>
      </c>
      <c r="GA443" t="s">
        <v>3</v>
      </c>
      <c r="GG443">
        <v>2</v>
      </c>
      <c r="GH443">
        <v>1</v>
      </c>
      <c r="GI443">
        <v>-2</v>
      </c>
      <c r="GJ443">
        <v>0</v>
      </c>
      <c r="GK443">
        <f>ROUND(R443*(R12)/100,2)</f>
        <v>0</v>
      </c>
      <c r="GL443">
        <f t="shared" si="426"/>
        <v>0</v>
      </c>
      <c r="GM443">
        <f t="shared" si="427"/>
        <v>512.34</v>
      </c>
      <c r="GN443">
        <f t="shared" si="428"/>
        <v>0</v>
      </c>
      <c r="GO443">
        <f t="shared" si="429"/>
        <v>0</v>
      </c>
      <c r="GP443">
        <f t="shared" si="430"/>
        <v>512.34</v>
      </c>
      <c r="GR443">
        <v>0</v>
      </c>
    </row>
    <row r="444" spans="1:200">
      <c r="A444">
        <v>17</v>
      </c>
      <c r="B444">
        <v>1</v>
      </c>
      <c r="C444">
        <f>ROW(SmtRes!A959)</f>
        <v>959</v>
      </c>
      <c r="D444">
        <f>ROW(EtalonRes!A898)</f>
        <v>898</v>
      </c>
      <c r="E444" t="s">
        <v>679</v>
      </c>
      <c r="F444" t="s">
        <v>680</v>
      </c>
      <c r="G444" t="s">
        <v>681</v>
      </c>
      <c r="H444" t="s">
        <v>682</v>
      </c>
      <c r="I444">
        <v>1</v>
      </c>
      <c r="J444">
        <v>0</v>
      </c>
      <c r="O444">
        <f t="shared" si="398"/>
        <v>3560.3</v>
      </c>
      <c r="P444">
        <f t="shared" si="399"/>
        <v>0</v>
      </c>
      <c r="Q444">
        <f t="shared" si="400"/>
        <v>0</v>
      </c>
      <c r="R444">
        <f t="shared" si="401"/>
        <v>0</v>
      </c>
      <c r="S444">
        <f t="shared" si="402"/>
        <v>3560.3</v>
      </c>
      <c r="T444">
        <f t="shared" si="403"/>
        <v>0</v>
      </c>
      <c r="U444">
        <f t="shared" si="404"/>
        <v>263.2</v>
      </c>
      <c r="V444">
        <f t="shared" si="405"/>
        <v>0</v>
      </c>
      <c r="W444">
        <f t="shared" si="406"/>
        <v>0</v>
      </c>
      <c r="X444">
        <f t="shared" si="407"/>
        <v>1958.17</v>
      </c>
      <c r="Y444">
        <f t="shared" si="407"/>
        <v>1139.3</v>
      </c>
      <c r="AA444">
        <v>22723180</v>
      </c>
      <c r="AB444">
        <f t="shared" si="408"/>
        <v>3560.3040000000001</v>
      </c>
      <c r="AC444">
        <f t="shared" si="409"/>
        <v>0</v>
      </c>
      <c r="AD444">
        <f t="shared" si="410"/>
        <v>0</v>
      </c>
      <c r="AE444">
        <f t="shared" si="411"/>
        <v>0</v>
      </c>
      <c r="AF444">
        <f t="shared" si="412"/>
        <v>3560.3040000000001</v>
      </c>
      <c r="AG444">
        <f t="shared" si="413"/>
        <v>0</v>
      </c>
      <c r="AH444">
        <f t="shared" si="414"/>
        <v>263.2</v>
      </c>
      <c r="AI444">
        <f t="shared" si="415"/>
        <v>0</v>
      </c>
      <c r="AJ444">
        <f t="shared" si="416"/>
        <v>0</v>
      </c>
      <c r="AK444">
        <v>4450.38</v>
      </c>
      <c r="AL444">
        <v>0</v>
      </c>
      <c r="AM444">
        <v>0</v>
      </c>
      <c r="AN444">
        <v>0</v>
      </c>
      <c r="AO444">
        <v>4450.38</v>
      </c>
      <c r="AP444">
        <v>0</v>
      </c>
      <c r="AQ444">
        <v>329</v>
      </c>
      <c r="AR444">
        <v>0</v>
      </c>
      <c r="AS444">
        <v>0</v>
      </c>
      <c r="AT444">
        <v>55</v>
      </c>
      <c r="AU444">
        <v>32</v>
      </c>
      <c r="AV444">
        <v>1</v>
      </c>
      <c r="AW444">
        <v>1</v>
      </c>
      <c r="AZ444">
        <v>1</v>
      </c>
      <c r="BA444">
        <v>1</v>
      </c>
      <c r="BB444">
        <v>1</v>
      </c>
      <c r="BC444">
        <v>1</v>
      </c>
      <c r="BD444" t="s">
        <v>3</v>
      </c>
      <c r="BE444" t="s">
        <v>3</v>
      </c>
      <c r="BF444" t="s">
        <v>3</v>
      </c>
      <c r="BG444" t="s">
        <v>3</v>
      </c>
      <c r="BH444">
        <v>0</v>
      </c>
      <c r="BI444">
        <v>4</v>
      </c>
      <c r="BJ444" t="s">
        <v>683</v>
      </c>
      <c r="BM444">
        <v>200001</v>
      </c>
      <c r="BN444">
        <v>0</v>
      </c>
      <c r="BO444" t="s">
        <v>3</v>
      </c>
      <c r="BP444">
        <v>0</v>
      </c>
      <c r="BQ444">
        <v>4</v>
      </c>
      <c r="BS444">
        <v>1</v>
      </c>
      <c r="BT444">
        <v>1</v>
      </c>
      <c r="BU444">
        <v>1</v>
      </c>
      <c r="BV444">
        <v>1</v>
      </c>
      <c r="BW444">
        <v>1</v>
      </c>
      <c r="BX444">
        <v>1</v>
      </c>
      <c r="BY444" t="s">
        <v>3</v>
      </c>
      <c r="BZ444">
        <v>65</v>
      </c>
      <c r="CA444">
        <v>40</v>
      </c>
      <c r="CF444">
        <v>0</v>
      </c>
      <c r="CG444">
        <v>0</v>
      </c>
      <c r="CM444">
        <v>0</v>
      </c>
      <c r="CN444" t="s">
        <v>3</v>
      </c>
      <c r="CO444">
        <v>0</v>
      </c>
      <c r="CP444">
        <f t="shared" si="417"/>
        <v>3560.3</v>
      </c>
      <c r="CQ444">
        <f t="shared" si="418"/>
        <v>0</v>
      </c>
      <c r="CR444">
        <f t="shared" si="419"/>
        <v>0</v>
      </c>
      <c r="CS444">
        <f t="shared" si="420"/>
        <v>0</v>
      </c>
      <c r="CT444">
        <f t="shared" si="421"/>
        <v>3560.3040000000001</v>
      </c>
      <c r="CU444">
        <f t="shared" si="422"/>
        <v>0</v>
      </c>
      <c r="CV444">
        <f t="shared" si="422"/>
        <v>263.2</v>
      </c>
      <c r="CW444">
        <f t="shared" si="422"/>
        <v>0</v>
      </c>
      <c r="CX444">
        <f t="shared" si="422"/>
        <v>0</v>
      </c>
      <c r="CY444">
        <f t="shared" si="423"/>
        <v>1958.165</v>
      </c>
      <c r="CZ444">
        <f t="shared" si="424"/>
        <v>1139.296</v>
      </c>
      <c r="DC444" t="s">
        <v>3</v>
      </c>
      <c r="DD444" t="s">
        <v>3</v>
      </c>
      <c r="DE444" t="s">
        <v>3</v>
      </c>
      <c r="DF444" t="s">
        <v>3</v>
      </c>
      <c r="DG444" t="s">
        <v>667</v>
      </c>
      <c r="DH444" t="s">
        <v>3</v>
      </c>
      <c r="DI444" t="s">
        <v>667</v>
      </c>
      <c r="DJ444" t="s">
        <v>3</v>
      </c>
      <c r="DK444" t="s">
        <v>3</v>
      </c>
      <c r="DL444" t="s">
        <v>3</v>
      </c>
      <c r="DM444" t="s">
        <v>3</v>
      </c>
      <c r="DN444">
        <v>0</v>
      </c>
      <c r="DO444">
        <v>0</v>
      </c>
      <c r="DP444">
        <v>1</v>
      </c>
      <c r="DQ444">
        <v>1</v>
      </c>
      <c r="DU444">
        <v>1013</v>
      </c>
      <c r="DV444" t="s">
        <v>682</v>
      </c>
      <c r="DW444" t="s">
        <v>682</v>
      </c>
      <c r="DX444">
        <v>1</v>
      </c>
      <c r="EE444">
        <v>20678579</v>
      </c>
      <c r="EF444">
        <v>4</v>
      </c>
      <c r="EG444" t="s">
        <v>660</v>
      </c>
      <c r="EH444">
        <v>0</v>
      </c>
      <c r="EI444" t="s">
        <v>3</v>
      </c>
      <c r="EJ444">
        <v>4</v>
      </c>
      <c r="EK444">
        <v>200001</v>
      </c>
      <c r="EL444" t="s">
        <v>668</v>
      </c>
      <c r="EM444" t="s">
        <v>669</v>
      </c>
      <c r="EO444" t="s">
        <v>3</v>
      </c>
      <c r="EQ444">
        <v>0</v>
      </c>
      <c r="ER444">
        <v>4450.38</v>
      </c>
      <c r="ES444">
        <v>0</v>
      </c>
      <c r="ET444">
        <v>0</v>
      </c>
      <c r="EU444">
        <v>0</v>
      </c>
      <c r="EV444">
        <v>4450.38</v>
      </c>
      <c r="EW444">
        <v>329</v>
      </c>
      <c r="EX444">
        <v>0</v>
      </c>
      <c r="EY444">
        <v>0</v>
      </c>
      <c r="EZ444">
        <v>0</v>
      </c>
      <c r="FQ444">
        <v>0</v>
      </c>
      <c r="FR444">
        <f t="shared" si="425"/>
        <v>0</v>
      </c>
      <c r="FS444">
        <v>0</v>
      </c>
      <c r="FV444" t="s">
        <v>23</v>
      </c>
      <c r="FW444" t="s">
        <v>24</v>
      </c>
      <c r="FX444">
        <v>65</v>
      </c>
      <c r="FY444">
        <v>40</v>
      </c>
      <c r="GA444" t="s">
        <v>3</v>
      </c>
      <c r="GG444">
        <v>2</v>
      </c>
      <c r="GH444">
        <v>1</v>
      </c>
      <c r="GI444">
        <v>-2</v>
      </c>
      <c r="GJ444">
        <v>0</v>
      </c>
      <c r="GK444">
        <f>ROUND(R444*(R12)/100,2)</f>
        <v>0</v>
      </c>
      <c r="GL444">
        <f t="shared" si="426"/>
        <v>0</v>
      </c>
      <c r="GM444">
        <f t="shared" si="427"/>
        <v>6657.77</v>
      </c>
      <c r="GN444">
        <f t="shared" si="428"/>
        <v>0</v>
      </c>
      <c r="GO444">
        <f t="shared" si="429"/>
        <v>0</v>
      </c>
      <c r="GP444">
        <f t="shared" si="430"/>
        <v>6657.77</v>
      </c>
      <c r="GR444">
        <v>0</v>
      </c>
    </row>
    <row r="445" spans="1:200">
      <c r="A445">
        <v>17</v>
      </c>
      <c r="B445">
        <v>1</v>
      </c>
      <c r="C445">
        <f>ROW(SmtRes!A964)</f>
        <v>964</v>
      </c>
      <c r="D445">
        <f>ROW(EtalonRes!A903)</f>
        <v>903</v>
      </c>
      <c r="E445" t="s">
        <v>684</v>
      </c>
      <c r="F445" t="s">
        <v>685</v>
      </c>
      <c r="G445" t="s">
        <v>686</v>
      </c>
      <c r="H445" t="s">
        <v>687</v>
      </c>
      <c r="I445">
        <v>17</v>
      </c>
      <c r="J445">
        <v>0</v>
      </c>
      <c r="O445">
        <f t="shared" si="398"/>
        <v>4783.12</v>
      </c>
      <c r="P445">
        <f t="shared" si="399"/>
        <v>0</v>
      </c>
      <c r="Q445">
        <f t="shared" si="400"/>
        <v>0</v>
      </c>
      <c r="R445">
        <f t="shared" si="401"/>
        <v>0</v>
      </c>
      <c r="S445">
        <f t="shared" si="402"/>
        <v>4783.12</v>
      </c>
      <c r="T445">
        <f t="shared" si="403"/>
        <v>0</v>
      </c>
      <c r="U445">
        <f t="shared" si="404"/>
        <v>353.6</v>
      </c>
      <c r="V445">
        <f t="shared" si="405"/>
        <v>0</v>
      </c>
      <c r="W445">
        <f t="shared" si="406"/>
        <v>0</v>
      </c>
      <c r="X445">
        <f t="shared" si="407"/>
        <v>2630.72</v>
      </c>
      <c r="Y445">
        <f t="shared" si="407"/>
        <v>1530.6</v>
      </c>
      <c r="AA445">
        <v>22723180</v>
      </c>
      <c r="AB445">
        <f t="shared" si="408"/>
        <v>281.36</v>
      </c>
      <c r="AC445">
        <f t="shared" si="409"/>
        <v>0</v>
      </c>
      <c r="AD445">
        <f t="shared" si="410"/>
        <v>0</v>
      </c>
      <c r="AE445">
        <f t="shared" si="411"/>
        <v>0</v>
      </c>
      <c r="AF445">
        <f t="shared" si="412"/>
        <v>281.36</v>
      </c>
      <c r="AG445">
        <f t="shared" si="413"/>
        <v>0</v>
      </c>
      <c r="AH445">
        <f t="shared" si="414"/>
        <v>20.8</v>
      </c>
      <c r="AI445">
        <f t="shared" si="415"/>
        <v>0</v>
      </c>
      <c r="AJ445">
        <f t="shared" si="416"/>
        <v>0</v>
      </c>
      <c r="AK445">
        <v>351.7</v>
      </c>
      <c r="AL445">
        <v>0</v>
      </c>
      <c r="AM445">
        <v>0</v>
      </c>
      <c r="AN445">
        <v>0</v>
      </c>
      <c r="AO445">
        <v>351.7</v>
      </c>
      <c r="AP445">
        <v>0</v>
      </c>
      <c r="AQ445">
        <v>26</v>
      </c>
      <c r="AR445">
        <v>0</v>
      </c>
      <c r="AS445">
        <v>0</v>
      </c>
      <c r="AT445">
        <v>55</v>
      </c>
      <c r="AU445">
        <v>32</v>
      </c>
      <c r="AV445">
        <v>1</v>
      </c>
      <c r="AW445">
        <v>1</v>
      </c>
      <c r="AZ445">
        <v>1</v>
      </c>
      <c r="BA445">
        <v>1</v>
      </c>
      <c r="BB445">
        <v>1</v>
      </c>
      <c r="BC445">
        <v>1</v>
      </c>
      <c r="BD445" t="s">
        <v>3</v>
      </c>
      <c r="BE445" t="s">
        <v>3</v>
      </c>
      <c r="BF445" t="s">
        <v>3</v>
      </c>
      <c r="BG445" t="s">
        <v>3</v>
      </c>
      <c r="BH445">
        <v>0</v>
      </c>
      <c r="BI445">
        <v>4</v>
      </c>
      <c r="BJ445" t="s">
        <v>688</v>
      </c>
      <c r="BM445">
        <v>200001</v>
      </c>
      <c r="BN445">
        <v>0</v>
      </c>
      <c r="BO445" t="s">
        <v>3</v>
      </c>
      <c r="BP445">
        <v>0</v>
      </c>
      <c r="BQ445">
        <v>4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3</v>
      </c>
      <c r="BZ445">
        <v>65</v>
      </c>
      <c r="CA445">
        <v>40</v>
      </c>
      <c r="CF445">
        <v>0</v>
      </c>
      <c r="CG445">
        <v>0</v>
      </c>
      <c r="CM445">
        <v>0</v>
      </c>
      <c r="CN445" t="s">
        <v>3</v>
      </c>
      <c r="CO445">
        <v>0</v>
      </c>
      <c r="CP445">
        <f t="shared" si="417"/>
        <v>4783.12</v>
      </c>
      <c r="CQ445">
        <f t="shared" si="418"/>
        <v>0</v>
      </c>
      <c r="CR445">
        <f t="shared" si="419"/>
        <v>0</v>
      </c>
      <c r="CS445">
        <f t="shared" si="420"/>
        <v>0</v>
      </c>
      <c r="CT445">
        <f t="shared" si="421"/>
        <v>281.36</v>
      </c>
      <c r="CU445">
        <f t="shared" si="422"/>
        <v>0</v>
      </c>
      <c r="CV445">
        <f t="shared" si="422"/>
        <v>20.8</v>
      </c>
      <c r="CW445">
        <f t="shared" si="422"/>
        <v>0</v>
      </c>
      <c r="CX445">
        <f t="shared" si="422"/>
        <v>0</v>
      </c>
      <c r="CY445">
        <f t="shared" si="423"/>
        <v>2630.7159999999999</v>
      </c>
      <c r="CZ445">
        <f t="shared" si="424"/>
        <v>1530.5983999999999</v>
      </c>
      <c r="DC445" t="s">
        <v>3</v>
      </c>
      <c r="DD445" t="s">
        <v>3</v>
      </c>
      <c r="DE445" t="s">
        <v>3</v>
      </c>
      <c r="DF445" t="s">
        <v>3</v>
      </c>
      <c r="DG445" t="s">
        <v>667</v>
      </c>
      <c r="DH445" t="s">
        <v>3</v>
      </c>
      <c r="DI445" t="s">
        <v>667</v>
      </c>
      <c r="DJ445" t="s">
        <v>3</v>
      </c>
      <c r="DK445" t="s">
        <v>3</v>
      </c>
      <c r="DL445" t="s">
        <v>3</v>
      </c>
      <c r="DM445" t="s">
        <v>3</v>
      </c>
      <c r="DN445">
        <v>0</v>
      </c>
      <c r="DO445">
        <v>0</v>
      </c>
      <c r="DP445">
        <v>1</v>
      </c>
      <c r="DQ445">
        <v>1</v>
      </c>
      <c r="DU445">
        <v>1013</v>
      </c>
      <c r="DV445" t="s">
        <v>687</v>
      </c>
      <c r="DW445" t="s">
        <v>687</v>
      </c>
      <c r="DX445">
        <v>1</v>
      </c>
      <c r="EE445">
        <v>20678579</v>
      </c>
      <c r="EF445">
        <v>4</v>
      </c>
      <c r="EG445" t="s">
        <v>660</v>
      </c>
      <c r="EH445">
        <v>0</v>
      </c>
      <c r="EI445" t="s">
        <v>3</v>
      </c>
      <c r="EJ445">
        <v>4</v>
      </c>
      <c r="EK445">
        <v>200001</v>
      </c>
      <c r="EL445" t="s">
        <v>668</v>
      </c>
      <c r="EM445" t="s">
        <v>669</v>
      </c>
      <c r="EO445" t="s">
        <v>3</v>
      </c>
      <c r="EQ445">
        <v>0</v>
      </c>
      <c r="ER445">
        <v>351.7</v>
      </c>
      <c r="ES445">
        <v>0</v>
      </c>
      <c r="ET445">
        <v>0</v>
      </c>
      <c r="EU445">
        <v>0</v>
      </c>
      <c r="EV445">
        <v>351.7</v>
      </c>
      <c r="EW445">
        <v>26</v>
      </c>
      <c r="EX445">
        <v>0</v>
      </c>
      <c r="EY445">
        <v>0</v>
      </c>
      <c r="EZ445">
        <v>0</v>
      </c>
      <c r="FQ445">
        <v>0</v>
      </c>
      <c r="FR445">
        <f t="shared" si="425"/>
        <v>0</v>
      </c>
      <c r="FS445">
        <v>0</v>
      </c>
      <c r="FV445" t="s">
        <v>23</v>
      </c>
      <c r="FW445" t="s">
        <v>24</v>
      </c>
      <c r="FX445">
        <v>65</v>
      </c>
      <c r="FY445">
        <v>40</v>
      </c>
      <c r="GA445" t="s">
        <v>3</v>
      </c>
      <c r="GG445">
        <v>2</v>
      </c>
      <c r="GH445">
        <v>1</v>
      </c>
      <c r="GI445">
        <v>-2</v>
      </c>
      <c r="GJ445">
        <v>0</v>
      </c>
      <c r="GK445">
        <f>ROUND(R445*(R12)/100,2)</f>
        <v>0</v>
      </c>
      <c r="GL445">
        <f t="shared" si="426"/>
        <v>0</v>
      </c>
      <c r="GM445">
        <f t="shared" si="427"/>
        <v>8944.44</v>
      </c>
      <c r="GN445">
        <f t="shared" si="428"/>
        <v>0</v>
      </c>
      <c r="GO445">
        <f t="shared" si="429"/>
        <v>0</v>
      </c>
      <c r="GP445">
        <f t="shared" si="430"/>
        <v>8944.44</v>
      </c>
      <c r="GR445">
        <v>0</v>
      </c>
    </row>
    <row r="446" spans="1:200">
      <c r="A446">
        <v>17</v>
      </c>
      <c r="B446">
        <v>1</v>
      </c>
      <c r="C446">
        <f>ROW(SmtRes!A969)</f>
        <v>969</v>
      </c>
      <c r="D446">
        <f>ROW(EtalonRes!A908)</f>
        <v>908</v>
      </c>
      <c r="E446" t="s">
        <v>689</v>
      </c>
      <c r="F446" t="s">
        <v>690</v>
      </c>
      <c r="G446" t="s">
        <v>691</v>
      </c>
      <c r="H446" t="s">
        <v>692</v>
      </c>
      <c r="I446">
        <v>17</v>
      </c>
      <c r="J446">
        <v>0</v>
      </c>
      <c r="O446">
        <f t="shared" si="398"/>
        <v>1030.2</v>
      </c>
      <c r="P446">
        <f t="shared" si="399"/>
        <v>0</v>
      </c>
      <c r="Q446">
        <f t="shared" si="400"/>
        <v>0</v>
      </c>
      <c r="R446">
        <f t="shared" si="401"/>
        <v>0</v>
      </c>
      <c r="S446">
        <f t="shared" si="402"/>
        <v>1030.2</v>
      </c>
      <c r="T446">
        <f t="shared" si="403"/>
        <v>0</v>
      </c>
      <c r="U446">
        <f t="shared" si="404"/>
        <v>76.16</v>
      </c>
      <c r="V446">
        <f t="shared" si="405"/>
        <v>0</v>
      </c>
      <c r="W446">
        <f t="shared" si="406"/>
        <v>0</v>
      </c>
      <c r="X446">
        <f t="shared" si="407"/>
        <v>566.61</v>
      </c>
      <c r="Y446">
        <f t="shared" si="407"/>
        <v>329.66</v>
      </c>
      <c r="AA446">
        <v>22723180</v>
      </c>
      <c r="AB446">
        <f t="shared" si="408"/>
        <v>60.6</v>
      </c>
      <c r="AC446">
        <f t="shared" si="409"/>
        <v>0</v>
      </c>
      <c r="AD446">
        <f t="shared" si="410"/>
        <v>0</v>
      </c>
      <c r="AE446">
        <f t="shared" si="411"/>
        <v>0</v>
      </c>
      <c r="AF446">
        <f t="shared" si="412"/>
        <v>60.6</v>
      </c>
      <c r="AG446">
        <f t="shared" si="413"/>
        <v>0</v>
      </c>
      <c r="AH446">
        <f t="shared" si="414"/>
        <v>4.4799999999999995</v>
      </c>
      <c r="AI446">
        <f t="shared" si="415"/>
        <v>0</v>
      </c>
      <c r="AJ446">
        <f t="shared" si="416"/>
        <v>0</v>
      </c>
      <c r="AK446">
        <v>75.75</v>
      </c>
      <c r="AL446">
        <v>0</v>
      </c>
      <c r="AM446">
        <v>0</v>
      </c>
      <c r="AN446">
        <v>0</v>
      </c>
      <c r="AO446">
        <v>75.75</v>
      </c>
      <c r="AP446">
        <v>0</v>
      </c>
      <c r="AQ446">
        <v>5.6</v>
      </c>
      <c r="AR446">
        <v>0</v>
      </c>
      <c r="AS446">
        <v>0</v>
      </c>
      <c r="AT446">
        <v>55</v>
      </c>
      <c r="AU446">
        <v>32</v>
      </c>
      <c r="AV446">
        <v>1</v>
      </c>
      <c r="AW446">
        <v>1</v>
      </c>
      <c r="AZ446">
        <v>1</v>
      </c>
      <c r="BA446">
        <v>1</v>
      </c>
      <c r="BB446">
        <v>1</v>
      </c>
      <c r="BC446">
        <v>1</v>
      </c>
      <c r="BD446" t="s">
        <v>3</v>
      </c>
      <c r="BE446" t="s">
        <v>3</v>
      </c>
      <c r="BF446" t="s">
        <v>3</v>
      </c>
      <c r="BG446" t="s">
        <v>3</v>
      </c>
      <c r="BH446">
        <v>0</v>
      </c>
      <c r="BI446">
        <v>4</v>
      </c>
      <c r="BJ446" t="s">
        <v>693</v>
      </c>
      <c r="BM446">
        <v>200001</v>
      </c>
      <c r="BN446">
        <v>0</v>
      </c>
      <c r="BO446" t="s">
        <v>3</v>
      </c>
      <c r="BP446">
        <v>0</v>
      </c>
      <c r="BQ446">
        <v>4</v>
      </c>
      <c r="BS446">
        <v>1</v>
      </c>
      <c r="BT446">
        <v>1</v>
      </c>
      <c r="BU446">
        <v>1</v>
      </c>
      <c r="BV446">
        <v>1</v>
      </c>
      <c r="BW446">
        <v>1</v>
      </c>
      <c r="BX446">
        <v>1</v>
      </c>
      <c r="BY446" t="s">
        <v>3</v>
      </c>
      <c r="BZ446">
        <v>65</v>
      </c>
      <c r="CA446">
        <v>40</v>
      </c>
      <c r="CF446">
        <v>0</v>
      </c>
      <c r="CG446">
        <v>0</v>
      </c>
      <c r="CM446">
        <v>0</v>
      </c>
      <c r="CN446" t="s">
        <v>3</v>
      </c>
      <c r="CO446">
        <v>0</v>
      </c>
      <c r="CP446">
        <f t="shared" si="417"/>
        <v>1030.2</v>
      </c>
      <c r="CQ446">
        <f t="shared" si="418"/>
        <v>0</v>
      </c>
      <c r="CR446">
        <f t="shared" si="419"/>
        <v>0</v>
      </c>
      <c r="CS446">
        <f t="shared" si="420"/>
        <v>0</v>
      </c>
      <c r="CT446">
        <f t="shared" si="421"/>
        <v>60.6</v>
      </c>
      <c r="CU446">
        <f t="shared" si="422"/>
        <v>0</v>
      </c>
      <c r="CV446">
        <f t="shared" si="422"/>
        <v>4.4799999999999995</v>
      </c>
      <c r="CW446">
        <f t="shared" si="422"/>
        <v>0</v>
      </c>
      <c r="CX446">
        <f t="shared" si="422"/>
        <v>0</v>
      </c>
      <c r="CY446">
        <f t="shared" si="423"/>
        <v>566.61</v>
      </c>
      <c r="CZ446">
        <f t="shared" si="424"/>
        <v>329.66399999999999</v>
      </c>
      <c r="DC446" t="s">
        <v>3</v>
      </c>
      <c r="DD446" t="s">
        <v>3</v>
      </c>
      <c r="DE446" t="s">
        <v>3</v>
      </c>
      <c r="DF446" t="s">
        <v>3</v>
      </c>
      <c r="DG446" t="s">
        <v>667</v>
      </c>
      <c r="DH446" t="s">
        <v>3</v>
      </c>
      <c r="DI446" t="s">
        <v>667</v>
      </c>
      <c r="DJ446" t="s">
        <v>3</v>
      </c>
      <c r="DK446" t="s">
        <v>3</v>
      </c>
      <c r="DL446" t="s">
        <v>3</v>
      </c>
      <c r="DM446" t="s">
        <v>3</v>
      </c>
      <c r="DN446">
        <v>0</v>
      </c>
      <c r="DO446">
        <v>0</v>
      </c>
      <c r="DP446">
        <v>1</v>
      </c>
      <c r="DQ446">
        <v>1</v>
      </c>
      <c r="DU446">
        <v>1013</v>
      </c>
      <c r="DV446" t="s">
        <v>692</v>
      </c>
      <c r="DW446" t="s">
        <v>692</v>
      </c>
      <c r="DX446">
        <v>1</v>
      </c>
      <c r="EE446">
        <v>20678579</v>
      </c>
      <c r="EF446">
        <v>4</v>
      </c>
      <c r="EG446" t="s">
        <v>660</v>
      </c>
      <c r="EH446">
        <v>0</v>
      </c>
      <c r="EI446" t="s">
        <v>3</v>
      </c>
      <c r="EJ446">
        <v>4</v>
      </c>
      <c r="EK446">
        <v>200001</v>
      </c>
      <c r="EL446" t="s">
        <v>668</v>
      </c>
      <c r="EM446" t="s">
        <v>669</v>
      </c>
      <c r="EO446" t="s">
        <v>3</v>
      </c>
      <c r="EQ446">
        <v>0</v>
      </c>
      <c r="ER446">
        <v>75.75</v>
      </c>
      <c r="ES446">
        <v>0</v>
      </c>
      <c r="ET446">
        <v>0</v>
      </c>
      <c r="EU446">
        <v>0</v>
      </c>
      <c r="EV446">
        <v>75.75</v>
      </c>
      <c r="EW446">
        <v>5.6</v>
      </c>
      <c r="EX446">
        <v>0</v>
      </c>
      <c r="EY446">
        <v>0</v>
      </c>
      <c r="EZ446">
        <v>0</v>
      </c>
      <c r="FQ446">
        <v>0</v>
      </c>
      <c r="FR446">
        <f t="shared" si="425"/>
        <v>0</v>
      </c>
      <c r="FS446">
        <v>0</v>
      </c>
      <c r="FV446" t="s">
        <v>23</v>
      </c>
      <c r="FW446" t="s">
        <v>24</v>
      </c>
      <c r="FX446">
        <v>65</v>
      </c>
      <c r="FY446">
        <v>40</v>
      </c>
      <c r="GA446" t="s">
        <v>3</v>
      </c>
      <c r="GG446">
        <v>2</v>
      </c>
      <c r="GH446">
        <v>1</v>
      </c>
      <c r="GI446">
        <v>-2</v>
      </c>
      <c r="GJ446">
        <v>0</v>
      </c>
      <c r="GK446">
        <f>ROUND(R446*(R12)/100,2)</f>
        <v>0</v>
      </c>
      <c r="GL446">
        <f t="shared" si="426"/>
        <v>0</v>
      </c>
      <c r="GM446">
        <f t="shared" si="427"/>
        <v>1926.47</v>
      </c>
      <c r="GN446">
        <f t="shared" si="428"/>
        <v>0</v>
      </c>
      <c r="GO446">
        <f t="shared" si="429"/>
        <v>0</v>
      </c>
      <c r="GP446">
        <f t="shared" si="430"/>
        <v>1926.47</v>
      </c>
      <c r="GR446">
        <v>0</v>
      </c>
    </row>
    <row r="447" spans="1:200">
      <c r="A447">
        <v>17</v>
      </c>
      <c r="B447">
        <v>1</v>
      </c>
      <c r="C447">
        <f>ROW(SmtRes!A973)</f>
        <v>973</v>
      </c>
      <c r="D447">
        <f>ROW(EtalonRes!A912)</f>
        <v>912</v>
      </c>
      <c r="E447" t="s">
        <v>694</v>
      </c>
      <c r="F447" t="s">
        <v>695</v>
      </c>
      <c r="G447" t="s">
        <v>696</v>
      </c>
      <c r="H447" t="s">
        <v>697</v>
      </c>
      <c r="I447">
        <v>17</v>
      </c>
      <c r="J447">
        <v>0</v>
      </c>
      <c r="O447">
        <f t="shared" si="398"/>
        <v>12718.86</v>
      </c>
      <c r="P447">
        <f t="shared" si="399"/>
        <v>0</v>
      </c>
      <c r="Q447">
        <f t="shared" si="400"/>
        <v>0</v>
      </c>
      <c r="R447">
        <f t="shared" si="401"/>
        <v>0</v>
      </c>
      <c r="S447">
        <f t="shared" si="402"/>
        <v>12718.86</v>
      </c>
      <c r="T447">
        <f t="shared" si="403"/>
        <v>0</v>
      </c>
      <c r="U447">
        <f t="shared" si="404"/>
        <v>965.6</v>
      </c>
      <c r="V447">
        <f t="shared" si="405"/>
        <v>0</v>
      </c>
      <c r="W447">
        <f t="shared" si="406"/>
        <v>0</v>
      </c>
      <c r="X447">
        <f t="shared" si="407"/>
        <v>6995.37</v>
      </c>
      <c r="Y447">
        <f t="shared" si="407"/>
        <v>4070.04</v>
      </c>
      <c r="AA447">
        <v>22723180</v>
      </c>
      <c r="AB447">
        <f t="shared" si="408"/>
        <v>748.16800000000001</v>
      </c>
      <c r="AC447">
        <f t="shared" si="409"/>
        <v>0</v>
      </c>
      <c r="AD447">
        <f t="shared" si="410"/>
        <v>0</v>
      </c>
      <c r="AE447">
        <f t="shared" si="411"/>
        <v>0</v>
      </c>
      <c r="AF447">
        <f t="shared" si="412"/>
        <v>748.16800000000001</v>
      </c>
      <c r="AG447">
        <f t="shared" si="413"/>
        <v>0</v>
      </c>
      <c r="AH447">
        <f t="shared" si="414"/>
        <v>56.800000000000004</v>
      </c>
      <c r="AI447">
        <f t="shared" si="415"/>
        <v>0</v>
      </c>
      <c r="AJ447">
        <f t="shared" si="416"/>
        <v>0</v>
      </c>
      <c r="AK447">
        <v>935.21</v>
      </c>
      <c r="AL447">
        <v>0</v>
      </c>
      <c r="AM447">
        <v>0</v>
      </c>
      <c r="AN447">
        <v>0</v>
      </c>
      <c r="AO447">
        <v>935.21</v>
      </c>
      <c r="AP447">
        <v>0</v>
      </c>
      <c r="AQ447">
        <v>71</v>
      </c>
      <c r="AR447">
        <v>0</v>
      </c>
      <c r="AS447">
        <v>0</v>
      </c>
      <c r="AT447">
        <v>55</v>
      </c>
      <c r="AU447">
        <v>32</v>
      </c>
      <c r="AV447">
        <v>1</v>
      </c>
      <c r="AW447">
        <v>1</v>
      </c>
      <c r="AZ447">
        <v>1</v>
      </c>
      <c r="BA447">
        <v>1</v>
      </c>
      <c r="BB447">
        <v>1</v>
      </c>
      <c r="BC447">
        <v>1</v>
      </c>
      <c r="BD447" t="s">
        <v>3</v>
      </c>
      <c r="BE447" t="s">
        <v>3</v>
      </c>
      <c r="BF447" t="s">
        <v>3</v>
      </c>
      <c r="BG447" t="s">
        <v>3</v>
      </c>
      <c r="BH447">
        <v>0</v>
      </c>
      <c r="BI447">
        <v>4</v>
      </c>
      <c r="BJ447" t="s">
        <v>698</v>
      </c>
      <c r="BM447">
        <v>200001</v>
      </c>
      <c r="BN447">
        <v>0</v>
      </c>
      <c r="BO447" t="s">
        <v>3</v>
      </c>
      <c r="BP447">
        <v>0</v>
      </c>
      <c r="BQ447">
        <v>4</v>
      </c>
      <c r="BS447">
        <v>1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3</v>
      </c>
      <c r="BZ447">
        <v>65</v>
      </c>
      <c r="CA447">
        <v>40</v>
      </c>
      <c r="CF447">
        <v>0</v>
      </c>
      <c r="CG447">
        <v>0</v>
      </c>
      <c r="CM447">
        <v>0</v>
      </c>
      <c r="CN447" t="s">
        <v>3</v>
      </c>
      <c r="CO447">
        <v>0</v>
      </c>
      <c r="CP447">
        <f t="shared" si="417"/>
        <v>12718.86</v>
      </c>
      <c r="CQ447">
        <f t="shared" si="418"/>
        <v>0</v>
      </c>
      <c r="CR447">
        <f t="shared" si="419"/>
        <v>0</v>
      </c>
      <c r="CS447">
        <f t="shared" si="420"/>
        <v>0</v>
      </c>
      <c r="CT447">
        <f t="shared" si="421"/>
        <v>748.16800000000001</v>
      </c>
      <c r="CU447">
        <f t="shared" si="422"/>
        <v>0</v>
      </c>
      <c r="CV447">
        <f t="shared" si="422"/>
        <v>56.800000000000004</v>
      </c>
      <c r="CW447">
        <f t="shared" si="422"/>
        <v>0</v>
      </c>
      <c r="CX447">
        <f t="shared" si="422"/>
        <v>0</v>
      </c>
      <c r="CY447">
        <f t="shared" si="423"/>
        <v>6995.3730000000005</v>
      </c>
      <c r="CZ447">
        <f t="shared" si="424"/>
        <v>4070.0352000000003</v>
      </c>
      <c r="DC447" t="s">
        <v>3</v>
      </c>
      <c r="DD447" t="s">
        <v>3</v>
      </c>
      <c r="DE447" t="s">
        <v>3</v>
      </c>
      <c r="DF447" t="s">
        <v>3</v>
      </c>
      <c r="DG447" t="s">
        <v>667</v>
      </c>
      <c r="DH447" t="s">
        <v>3</v>
      </c>
      <c r="DI447" t="s">
        <v>667</v>
      </c>
      <c r="DJ447" t="s">
        <v>3</v>
      </c>
      <c r="DK447" t="s">
        <v>3</v>
      </c>
      <c r="DL447" t="s">
        <v>3</v>
      </c>
      <c r="DM447" t="s">
        <v>3</v>
      </c>
      <c r="DN447">
        <v>0</v>
      </c>
      <c r="DO447">
        <v>0</v>
      </c>
      <c r="DP447">
        <v>1</v>
      </c>
      <c r="DQ447">
        <v>1</v>
      </c>
      <c r="DU447">
        <v>1013</v>
      </c>
      <c r="DV447" t="s">
        <v>697</v>
      </c>
      <c r="DW447" t="s">
        <v>697</v>
      </c>
      <c r="DX447">
        <v>1</v>
      </c>
      <c r="EE447">
        <v>20678579</v>
      </c>
      <c r="EF447">
        <v>4</v>
      </c>
      <c r="EG447" t="s">
        <v>660</v>
      </c>
      <c r="EH447">
        <v>0</v>
      </c>
      <c r="EI447" t="s">
        <v>3</v>
      </c>
      <c r="EJ447">
        <v>4</v>
      </c>
      <c r="EK447">
        <v>200001</v>
      </c>
      <c r="EL447" t="s">
        <v>668</v>
      </c>
      <c r="EM447" t="s">
        <v>669</v>
      </c>
      <c r="EO447" t="s">
        <v>3</v>
      </c>
      <c r="EQ447">
        <v>0</v>
      </c>
      <c r="ER447">
        <v>935.21</v>
      </c>
      <c r="ES447">
        <v>0</v>
      </c>
      <c r="ET447">
        <v>0</v>
      </c>
      <c r="EU447">
        <v>0</v>
      </c>
      <c r="EV447">
        <v>935.21</v>
      </c>
      <c r="EW447">
        <v>71</v>
      </c>
      <c r="EX447">
        <v>0</v>
      </c>
      <c r="EY447">
        <v>0</v>
      </c>
      <c r="EZ447">
        <v>0</v>
      </c>
      <c r="FQ447">
        <v>0</v>
      </c>
      <c r="FR447">
        <f t="shared" si="425"/>
        <v>0</v>
      </c>
      <c r="FS447">
        <v>0</v>
      </c>
      <c r="FV447" t="s">
        <v>23</v>
      </c>
      <c r="FW447" t="s">
        <v>24</v>
      </c>
      <c r="FX447">
        <v>65</v>
      </c>
      <c r="FY447">
        <v>40</v>
      </c>
      <c r="GA447" t="s">
        <v>3</v>
      </c>
      <c r="GG447">
        <v>2</v>
      </c>
      <c r="GH447">
        <v>1</v>
      </c>
      <c r="GI447">
        <v>-2</v>
      </c>
      <c r="GJ447">
        <v>0</v>
      </c>
      <c r="GK447">
        <f>ROUND(R447*(R12)/100,2)</f>
        <v>0</v>
      </c>
      <c r="GL447">
        <f t="shared" si="426"/>
        <v>0</v>
      </c>
      <c r="GM447">
        <f t="shared" si="427"/>
        <v>23784.27</v>
      </c>
      <c r="GN447">
        <f t="shared" si="428"/>
        <v>0</v>
      </c>
      <c r="GO447">
        <f t="shared" si="429"/>
        <v>0</v>
      </c>
      <c r="GP447">
        <f t="shared" si="430"/>
        <v>23784.27</v>
      </c>
      <c r="GR447">
        <v>0</v>
      </c>
    </row>
    <row r="449" spans="1:118">
      <c r="A449" s="2">
        <v>51</v>
      </c>
      <c r="B449" s="2">
        <f>B437</f>
        <v>1</v>
      </c>
      <c r="C449" s="2">
        <f>A437</f>
        <v>5</v>
      </c>
      <c r="D449" s="2">
        <f>ROW(A437)</f>
        <v>437</v>
      </c>
      <c r="E449" s="2"/>
      <c r="F449" s="2" t="str">
        <f>IF(F437&lt;&gt;"",F437,"")</f>
        <v>Новый подраздел</v>
      </c>
      <c r="G449" s="2" t="str">
        <f>IF(G437&lt;&gt;"",G437,"")</f>
        <v>Строение 1</v>
      </c>
      <c r="H449" s="2"/>
      <c r="I449" s="2"/>
      <c r="J449" s="2"/>
      <c r="K449" s="2"/>
      <c r="L449" s="2"/>
      <c r="M449" s="2"/>
      <c r="N449" s="2"/>
      <c r="O449" s="2">
        <f t="shared" ref="O449:T449" si="431">ROUND(AB449,2)</f>
        <v>30753.5</v>
      </c>
      <c r="P449" s="2">
        <f t="shared" si="431"/>
        <v>0</v>
      </c>
      <c r="Q449" s="2">
        <f t="shared" si="431"/>
        <v>0</v>
      </c>
      <c r="R449" s="2">
        <f t="shared" si="431"/>
        <v>0</v>
      </c>
      <c r="S449" s="2">
        <f t="shared" si="431"/>
        <v>30753.5</v>
      </c>
      <c r="T449" s="2">
        <f t="shared" si="431"/>
        <v>0</v>
      </c>
      <c r="U449" s="2">
        <f>AH449</f>
        <v>2307.2800000000002</v>
      </c>
      <c r="V449" s="2">
        <f>AI449</f>
        <v>0</v>
      </c>
      <c r="W449" s="2">
        <f>ROUND(AJ449,2)</f>
        <v>0</v>
      </c>
      <c r="X449" s="2">
        <f>ROUND(AK449,2)</f>
        <v>16914.43</v>
      </c>
      <c r="Y449" s="2">
        <f>ROUND(AL449,2)</f>
        <v>9841.1200000000008</v>
      </c>
      <c r="Z449" s="2"/>
      <c r="AA449" s="2"/>
      <c r="AB449" s="2">
        <f>ROUND(SUMIF(AA441:AA447,"=22723180",O441:O447),2)</f>
        <v>30753.5</v>
      </c>
      <c r="AC449" s="2">
        <f>ROUND(SUMIF(AA441:AA447,"=22723180",P441:P447),2)</f>
        <v>0</v>
      </c>
      <c r="AD449" s="2">
        <f>ROUND(SUMIF(AA441:AA447,"=22723180",Q441:Q447),2)</f>
        <v>0</v>
      </c>
      <c r="AE449" s="2">
        <f>ROUND(SUMIF(AA441:AA447,"=22723180",R441:R447),2)</f>
        <v>0</v>
      </c>
      <c r="AF449" s="2">
        <f>ROUND(SUMIF(AA441:AA447,"=22723180",S441:S447),2)</f>
        <v>30753.5</v>
      </c>
      <c r="AG449" s="2">
        <f>ROUND(SUMIF(AA441:AA447,"=22723180",T441:T447),2)</f>
        <v>0</v>
      </c>
      <c r="AH449" s="2">
        <f>SUMIF(AA441:AA447,"=22723180",U441:U447)</f>
        <v>2307.2800000000002</v>
      </c>
      <c r="AI449" s="2">
        <f>SUMIF(AA441:AA447,"=22723180",V441:V447)</f>
        <v>0</v>
      </c>
      <c r="AJ449" s="2">
        <f>ROUND(SUMIF(AA441:AA447,"=22723180",W441:W447),2)</f>
        <v>0</v>
      </c>
      <c r="AK449" s="2">
        <f>ROUND(SUMIF(AA441:AA447,"=22723180",X441:X447),2)</f>
        <v>16914.43</v>
      </c>
      <c r="AL449" s="2">
        <f>ROUND(SUMIF(AA441:AA447,"=22723180",Y441:Y447),2)</f>
        <v>9841.1200000000008</v>
      </c>
      <c r="AM449" s="2"/>
      <c r="AN449" s="2"/>
      <c r="AO449" s="2">
        <f t="shared" ref="AO449:AU449" si="432">ROUND(BB449,2)</f>
        <v>0</v>
      </c>
      <c r="AP449" s="2">
        <f t="shared" si="432"/>
        <v>0</v>
      </c>
      <c r="AQ449" s="2">
        <f t="shared" si="432"/>
        <v>0</v>
      </c>
      <c r="AR449" s="2">
        <f t="shared" si="432"/>
        <v>57509.05</v>
      </c>
      <c r="AS449" s="2">
        <f t="shared" si="432"/>
        <v>0</v>
      </c>
      <c r="AT449" s="2">
        <f t="shared" si="432"/>
        <v>0</v>
      </c>
      <c r="AU449" s="2">
        <f t="shared" si="432"/>
        <v>57509.05</v>
      </c>
      <c r="AV449" s="2"/>
      <c r="AW449" s="2"/>
      <c r="AX449" s="2"/>
      <c r="AY449" s="2"/>
      <c r="AZ449" s="2"/>
      <c r="BA449" s="2"/>
      <c r="BB449" s="2">
        <f>ROUND(SUMIF(AA441:AA447,"=22723180",FQ441:FQ447),2)</f>
        <v>0</v>
      </c>
      <c r="BC449" s="2">
        <f>ROUND(SUMIF(AA441:AA447,"=22723180",FR441:FR447),2)</f>
        <v>0</v>
      </c>
      <c r="BD449" s="2">
        <f>ROUND(SUMIF(AA441:AA447,"=22723180",GL441:GL447),2)</f>
        <v>0</v>
      </c>
      <c r="BE449" s="2">
        <f>ROUND(SUMIF(AA441:AA447,"=22723180",GM441:GM447),2)</f>
        <v>57509.05</v>
      </c>
      <c r="BF449" s="2">
        <f>ROUND(SUMIF(AA441:AA447,"=22723180",GN441:GN447),2)</f>
        <v>0</v>
      </c>
      <c r="BG449" s="2">
        <f>ROUND(SUMIF(AA441:AA447,"=22723180",GO441:GO447),2)</f>
        <v>0</v>
      </c>
      <c r="BH449" s="2">
        <f>ROUND(SUMIF(AA441:AA447,"=22723180",GP441:GP447),2)</f>
        <v>57509.05</v>
      </c>
      <c r="BI449" s="2"/>
      <c r="BJ449" s="2"/>
      <c r="BK449" s="2"/>
      <c r="BL449" s="2"/>
      <c r="BM449" s="2"/>
      <c r="BN449" s="2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>
        <v>0</v>
      </c>
    </row>
    <row r="451" spans="1:118">
      <c r="A451" s="4">
        <v>50</v>
      </c>
      <c r="B451" s="4">
        <v>0</v>
      </c>
      <c r="C451" s="4">
        <v>0</v>
      </c>
      <c r="D451" s="4">
        <v>1</v>
      </c>
      <c r="E451" s="4">
        <v>201</v>
      </c>
      <c r="F451" s="4">
        <f>ROUND(Source!O449,O451)</f>
        <v>30753.5</v>
      </c>
      <c r="G451" s="4" t="s">
        <v>47</v>
      </c>
      <c r="H451" s="4" t="s">
        <v>48</v>
      </c>
      <c r="I451" s="4"/>
      <c r="J451" s="4"/>
      <c r="K451" s="4">
        <v>201</v>
      </c>
      <c r="L451" s="4">
        <v>1</v>
      </c>
      <c r="M451" s="4">
        <v>3</v>
      </c>
      <c r="N451" s="4" t="s">
        <v>3</v>
      </c>
      <c r="O451" s="4">
        <v>2</v>
      </c>
      <c r="P451" s="4"/>
    </row>
    <row r="452" spans="1:118">
      <c r="A452" s="4">
        <v>50</v>
      </c>
      <c r="B452" s="4">
        <v>0</v>
      </c>
      <c r="C452" s="4">
        <v>0</v>
      </c>
      <c r="D452" s="4">
        <v>1</v>
      </c>
      <c r="E452" s="4">
        <v>202</v>
      </c>
      <c r="F452" s="4">
        <f>ROUND(Source!P449,O452)</f>
        <v>0</v>
      </c>
      <c r="G452" s="4" t="s">
        <v>49</v>
      </c>
      <c r="H452" s="4" t="s">
        <v>50</v>
      </c>
      <c r="I452" s="4"/>
      <c r="J452" s="4"/>
      <c r="K452" s="4">
        <v>202</v>
      </c>
      <c r="L452" s="4">
        <v>2</v>
      </c>
      <c r="M452" s="4">
        <v>3</v>
      </c>
      <c r="N452" s="4" t="s">
        <v>3</v>
      </c>
      <c r="O452" s="4">
        <v>2</v>
      </c>
      <c r="P452" s="4"/>
    </row>
    <row r="453" spans="1:118">
      <c r="A453" s="4">
        <v>50</v>
      </c>
      <c r="B453" s="4">
        <v>0</v>
      </c>
      <c r="C453" s="4">
        <v>0</v>
      </c>
      <c r="D453" s="4">
        <v>1</v>
      </c>
      <c r="E453" s="4">
        <v>222</v>
      </c>
      <c r="F453" s="4">
        <f>ROUND(Source!AO449,O453)</f>
        <v>0</v>
      </c>
      <c r="G453" s="4" t="s">
        <v>51</v>
      </c>
      <c r="H453" s="4" t="s">
        <v>52</v>
      </c>
      <c r="I453" s="4"/>
      <c r="J453" s="4"/>
      <c r="K453" s="4">
        <v>222</v>
      </c>
      <c r="L453" s="4">
        <v>3</v>
      </c>
      <c r="M453" s="4">
        <v>3</v>
      </c>
      <c r="N453" s="4" t="s">
        <v>3</v>
      </c>
      <c r="O453" s="4">
        <v>2</v>
      </c>
      <c r="P453" s="4"/>
    </row>
    <row r="454" spans="1:118">
      <c r="A454" s="4">
        <v>50</v>
      </c>
      <c r="B454" s="4">
        <v>0</v>
      </c>
      <c r="C454" s="4">
        <v>0</v>
      </c>
      <c r="D454" s="4">
        <v>1</v>
      </c>
      <c r="E454" s="4">
        <v>216</v>
      </c>
      <c r="F454" s="4">
        <f>ROUND(Source!AP449,O454)</f>
        <v>0</v>
      </c>
      <c r="G454" s="4" t="s">
        <v>53</v>
      </c>
      <c r="H454" s="4" t="s">
        <v>54</v>
      </c>
      <c r="I454" s="4"/>
      <c r="J454" s="4"/>
      <c r="K454" s="4">
        <v>216</v>
      </c>
      <c r="L454" s="4">
        <v>4</v>
      </c>
      <c r="M454" s="4">
        <v>3</v>
      </c>
      <c r="N454" s="4" t="s">
        <v>3</v>
      </c>
      <c r="O454" s="4">
        <v>2</v>
      </c>
      <c r="P454" s="4"/>
    </row>
    <row r="455" spans="1:118">
      <c r="A455" s="4">
        <v>50</v>
      </c>
      <c r="B455" s="4">
        <v>0</v>
      </c>
      <c r="C455" s="4">
        <v>0</v>
      </c>
      <c r="D455" s="4">
        <v>1</v>
      </c>
      <c r="E455" s="4">
        <v>223</v>
      </c>
      <c r="F455" s="4">
        <f>ROUND(Source!AQ449,O455)</f>
        <v>0</v>
      </c>
      <c r="G455" s="4" t="s">
        <v>55</v>
      </c>
      <c r="H455" s="4" t="s">
        <v>56</v>
      </c>
      <c r="I455" s="4"/>
      <c r="J455" s="4"/>
      <c r="K455" s="4">
        <v>223</v>
      </c>
      <c r="L455" s="4">
        <v>5</v>
      </c>
      <c r="M455" s="4">
        <v>3</v>
      </c>
      <c r="N455" s="4" t="s">
        <v>3</v>
      </c>
      <c r="O455" s="4">
        <v>2</v>
      </c>
      <c r="P455" s="4"/>
    </row>
    <row r="456" spans="1:118">
      <c r="A456" s="4">
        <v>50</v>
      </c>
      <c r="B456" s="4">
        <v>0</v>
      </c>
      <c r="C456" s="4">
        <v>0</v>
      </c>
      <c r="D456" s="4">
        <v>1</v>
      </c>
      <c r="E456" s="4">
        <v>203</v>
      </c>
      <c r="F456" s="4">
        <f>ROUND(Source!Q449,O456)</f>
        <v>0</v>
      </c>
      <c r="G456" s="4" t="s">
        <v>57</v>
      </c>
      <c r="H456" s="4" t="s">
        <v>58</v>
      </c>
      <c r="I456" s="4"/>
      <c r="J456" s="4"/>
      <c r="K456" s="4">
        <v>203</v>
      </c>
      <c r="L456" s="4">
        <v>6</v>
      </c>
      <c r="M456" s="4">
        <v>3</v>
      </c>
      <c r="N456" s="4" t="s">
        <v>3</v>
      </c>
      <c r="O456" s="4">
        <v>2</v>
      </c>
      <c r="P456" s="4"/>
    </row>
    <row r="457" spans="1:118">
      <c r="A457" s="4">
        <v>50</v>
      </c>
      <c r="B457" s="4">
        <v>0</v>
      </c>
      <c r="C457" s="4">
        <v>0</v>
      </c>
      <c r="D457" s="4">
        <v>1</v>
      </c>
      <c r="E457" s="4">
        <v>204</v>
      </c>
      <c r="F457" s="4">
        <f>ROUND(Source!R449,O457)</f>
        <v>0</v>
      </c>
      <c r="G457" s="4" t="s">
        <v>59</v>
      </c>
      <c r="H457" s="4" t="s">
        <v>60</v>
      </c>
      <c r="I457" s="4"/>
      <c r="J457" s="4"/>
      <c r="K457" s="4">
        <v>204</v>
      </c>
      <c r="L457" s="4">
        <v>7</v>
      </c>
      <c r="M457" s="4">
        <v>3</v>
      </c>
      <c r="N457" s="4" t="s">
        <v>3</v>
      </c>
      <c r="O457" s="4">
        <v>2</v>
      </c>
      <c r="P457" s="4"/>
    </row>
    <row r="458" spans="1:118">
      <c r="A458" s="4">
        <v>50</v>
      </c>
      <c r="B458" s="4">
        <v>0</v>
      </c>
      <c r="C458" s="4">
        <v>0</v>
      </c>
      <c r="D458" s="4">
        <v>1</v>
      </c>
      <c r="E458" s="4">
        <v>205</v>
      </c>
      <c r="F458" s="4">
        <f>ROUND(Source!S449,O458)</f>
        <v>30753.5</v>
      </c>
      <c r="G458" s="4" t="s">
        <v>61</v>
      </c>
      <c r="H458" s="4" t="s">
        <v>62</v>
      </c>
      <c r="I458" s="4"/>
      <c r="J458" s="4"/>
      <c r="K458" s="4">
        <v>205</v>
      </c>
      <c r="L458" s="4">
        <v>8</v>
      </c>
      <c r="M458" s="4">
        <v>3</v>
      </c>
      <c r="N458" s="4" t="s">
        <v>3</v>
      </c>
      <c r="O458" s="4">
        <v>2</v>
      </c>
      <c r="P458" s="4"/>
    </row>
    <row r="459" spans="1:118">
      <c r="A459" s="4">
        <v>50</v>
      </c>
      <c r="B459" s="4">
        <v>0</v>
      </c>
      <c r="C459" s="4">
        <v>0</v>
      </c>
      <c r="D459" s="4">
        <v>1</v>
      </c>
      <c r="E459" s="4">
        <v>214</v>
      </c>
      <c r="F459" s="4">
        <f>ROUND(Source!AS449,O459)</f>
        <v>0</v>
      </c>
      <c r="G459" s="4" t="s">
        <v>63</v>
      </c>
      <c r="H459" s="4" t="s">
        <v>64</v>
      </c>
      <c r="I459" s="4"/>
      <c r="J459" s="4"/>
      <c r="K459" s="4">
        <v>214</v>
      </c>
      <c r="L459" s="4">
        <v>9</v>
      </c>
      <c r="M459" s="4">
        <v>3</v>
      </c>
      <c r="N459" s="4" t="s">
        <v>3</v>
      </c>
      <c r="O459" s="4">
        <v>2</v>
      </c>
      <c r="P459" s="4"/>
    </row>
    <row r="460" spans="1:118">
      <c r="A460" s="4">
        <v>50</v>
      </c>
      <c r="B460" s="4">
        <v>0</v>
      </c>
      <c r="C460" s="4">
        <v>0</v>
      </c>
      <c r="D460" s="4">
        <v>1</v>
      </c>
      <c r="E460" s="4">
        <v>215</v>
      </c>
      <c r="F460" s="4">
        <f>ROUND(Source!AT449,O460)</f>
        <v>0</v>
      </c>
      <c r="G460" s="4" t="s">
        <v>65</v>
      </c>
      <c r="H460" s="4" t="s">
        <v>66</v>
      </c>
      <c r="I460" s="4"/>
      <c r="J460" s="4"/>
      <c r="K460" s="4">
        <v>215</v>
      </c>
      <c r="L460" s="4">
        <v>10</v>
      </c>
      <c r="M460" s="4">
        <v>3</v>
      </c>
      <c r="N460" s="4" t="s">
        <v>3</v>
      </c>
      <c r="O460" s="4">
        <v>2</v>
      </c>
      <c r="P460" s="4"/>
    </row>
    <row r="461" spans="1:118">
      <c r="A461" s="4">
        <v>50</v>
      </c>
      <c r="B461" s="4">
        <v>0</v>
      </c>
      <c r="C461" s="4">
        <v>0</v>
      </c>
      <c r="D461" s="4">
        <v>1</v>
      </c>
      <c r="E461" s="4">
        <v>217</v>
      </c>
      <c r="F461" s="4">
        <f>ROUND(Source!AU449,O461)</f>
        <v>57509.05</v>
      </c>
      <c r="G461" s="4" t="s">
        <v>67</v>
      </c>
      <c r="H461" s="4" t="s">
        <v>68</v>
      </c>
      <c r="I461" s="4"/>
      <c r="J461" s="4"/>
      <c r="K461" s="4">
        <v>217</v>
      </c>
      <c r="L461" s="4">
        <v>11</v>
      </c>
      <c r="M461" s="4">
        <v>3</v>
      </c>
      <c r="N461" s="4" t="s">
        <v>3</v>
      </c>
      <c r="O461" s="4">
        <v>2</v>
      </c>
      <c r="P461" s="4"/>
    </row>
    <row r="462" spans="1:118">
      <c r="A462" s="4">
        <v>50</v>
      </c>
      <c r="B462" s="4">
        <v>0</v>
      </c>
      <c r="C462" s="4">
        <v>0</v>
      </c>
      <c r="D462" s="4">
        <v>1</v>
      </c>
      <c r="E462" s="4">
        <v>206</v>
      </c>
      <c r="F462" s="4">
        <f>ROUND(Source!T449,O462)</f>
        <v>0</v>
      </c>
      <c r="G462" s="4" t="s">
        <v>69</v>
      </c>
      <c r="H462" s="4" t="s">
        <v>70</v>
      </c>
      <c r="I462" s="4"/>
      <c r="J462" s="4"/>
      <c r="K462" s="4">
        <v>206</v>
      </c>
      <c r="L462" s="4">
        <v>12</v>
      </c>
      <c r="M462" s="4">
        <v>3</v>
      </c>
      <c r="N462" s="4" t="s">
        <v>3</v>
      </c>
      <c r="O462" s="4">
        <v>2</v>
      </c>
      <c r="P462" s="4"/>
    </row>
    <row r="463" spans="1:118">
      <c r="A463" s="4">
        <v>50</v>
      </c>
      <c r="B463" s="4">
        <v>0</v>
      </c>
      <c r="C463" s="4">
        <v>0</v>
      </c>
      <c r="D463" s="4">
        <v>1</v>
      </c>
      <c r="E463" s="4">
        <v>207</v>
      </c>
      <c r="F463" s="4">
        <f>Source!U449</f>
        <v>2307.2800000000002</v>
      </c>
      <c r="G463" s="4" t="s">
        <v>71</v>
      </c>
      <c r="H463" s="4" t="s">
        <v>72</v>
      </c>
      <c r="I463" s="4"/>
      <c r="J463" s="4"/>
      <c r="K463" s="4">
        <v>207</v>
      </c>
      <c r="L463" s="4">
        <v>13</v>
      </c>
      <c r="M463" s="4">
        <v>3</v>
      </c>
      <c r="N463" s="4" t="s">
        <v>3</v>
      </c>
      <c r="O463" s="4">
        <v>-1</v>
      </c>
      <c r="P463" s="4"/>
    </row>
    <row r="464" spans="1:118">
      <c r="A464" s="4">
        <v>50</v>
      </c>
      <c r="B464" s="4">
        <v>0</v>
      </c>
      <c r="C464" s="4">
        <v>0</v>
      </c>
      <c r="D464" s="4">
        <v>1</v>
      </c>
      <c r="E464" s="4">
        <v>208</v>
      </c>
      <c r="F464" s="4">
        <f>Source!V449</f>
        <v>0</v>
      </c>
      <c r="G464" s="4" t="s">
        <v>73</v>
      </c>
      <c r="H464" s="4" t="s">
        <v>74</v>
      </c>
      <c r="I464" s="4"/>
      <c r="J464" s="4"/>
      <c r="K464" s="4">
        <v>208</v>
      </c>
      <c r="L464" s="4">
        <v>14</v>
      </c>
      <c r="M464" s="4">
        <v>3</v>
      </c>
      <c r="N464" s="4" t="s">
        <v>3</v>
      </c>
      <c r="O464" s="4">
        <v>-1</v>
      </c>
      <c r="P464" s="4"/>
    </row>
    <row r="465" spans="1:200">
      <c r="A465" s="4">
        <v>50</v>
      </c>
      <c r="B465" s="4">
        <v>0</v>
      </c>
      <c r="C465" s="4">
        <v>0</v>
      </c>
      <c r="D465" s="4">
        <v>1</v>
      </c>
      <c r="E465" s="4">
        <v>209</v>
      </c>
      <c r="F465" s="4">
        <f>ROUND(Source!W449,O465)</f>
        <v>0</v>
      </c>
      <c r="G465" s="4" t="s">
        <v>75</v>
      </c>
      <c r="H465" s="4" t="s">
        <v>76</v>
      </c>
      <c r="I465" s="4"/>
      <c r="J465" s="4"/>
      <c r="K465" s="4">
        <v>209</v>
      </c>
      <c r="L465" s="4">
        <v>15</v>
      </c>
      <c r="M465" s="4">
        <v>3</v>
      </c>
      <c r="N465" s="4" t="s">
        <v>3</v>
      </c>
      <c r="O465" s="4">
        <v>2</v>
      </c>
      <c r="P465" s="4"/>
    </row>
    <row r="466" spans="1:200">
      <c r="A466" s="4">
        <v>50</v>
      </c>
      <c r="B466" s="4">
        <v>0</v>
      </c>
      <c r="C466" s="4">
        <v>0</v>
      </c>
      <c r="D466" s="4">
        <v>1</v>
      </c>
      <c r="E466" s="4">
        <v>210</v>
      </c>
      <c r="F466" s="4">
        <f>ROUND(Source!X449,O466)</f>
        <v>16914.43</v>
      </c>
      <c r="G466" s="4" t="s">
        <v>77</v>
      </c>
      <c r="H466" s="4" t="s">
        <v>78</v>
      </c>
      <c r="I466" s="4"/>
      <c r="J466" s="4"/>
      <c r="K466" s="4">
        <v>210</v>
      </c>
      <c r="L466" s="4">
        <v>16</v>
      </c>
      <c r="M466" s="4">
        <v>3</v>
      </c>
      <c r="N466" s="4" t="s">
        <v>3</v>
      </c>
      <c r="O466" s="4">
        <v>2</v>
      </c>
      <c r="P466" s="4"/>
    </row>
    <row r="467" spans="1:200">
      <c r="A467" s="4">
        <v>50</v>
      </c>
      <c r="B467" s="4">
        <v>0</v>
      </c>
      <c r="C467" s="4">
        <v>0</v>
      </c>
      <c r="D467" s="4">
        <v>1</v>
      </c>
      <c r="E467" s="4">
        <v>211</v>
      </c>
      <c r="F467" s="4">
        <f>ROUND(Source!Y449,O467)</f>
        <v>9841.1200000000008</v>
      </c>
      <c r="G467" s="4" t="s">
        <v>79</v>
      </c>
      <c r="H467" s="4" t="s">
        <v>80</v>
      </c>
      <c r="I467" s="4"/>
      <c r="J467" s="4"/>
      <c r="K467" s="4">
        <v>211</v>
      </c>
      <c r="L467" s="4">
        <v>17</v>
      </c>
      <c r="M467" s="4">
        <v>3</v>
      </c>
      <c r="N467" s="4" t="s">
        <v>3</v>
      </c>
      <c r="O467" s="4">
        <v>2</v>
      </c>
      <c r="P467" s="4"/>
    </row>
    <row r="468" spans="1:200">
      <c r="A468" s="4">
        <v>50</v>
      </c>
      <c r="B468" s="4">
        <v>0</v>
      </c>
      <c r="C468" s="4">
        <v>0</v>
      </c>
      <c r="D468" s="4">
        <v>1</v>
      </c>
      <c r="E468" s="4">
        <v>224</v>
      </c>
      <c r="F468" s="4">
        <f>ROUND(Source!AR449,O468)</f>
        <v>57509.05</v>
      </c>
      <c r="G468" s="4" t="s">
        <v>81</v>
      </c>
      <c r="H468" s="4" t="s">
        <v>82</v>
      </c>
      <c r="I468" s="4"/>
      <c r="J468" s="4"/>
      <c r="K468" s="4">
        <v>224</v>
      </c>
      <c r="L468" s="4">
        <v>18</v>
      </c>
      <c r="M468" s="4">
        <v>3</v>
      </c>
      <c r="N468" s="4" t="s">
        <v>3</v>
      </c>
      <c r="O468" s="4">
        <v>2</v>
      </c>
      <c r="P468" s="4"/>
    </row>
    <row r="470" spans="1:200">
      <c r="A470" s="1">
        <v>5</v>
      </c>
      <c r="B470" s="1">
        <v>1</v>
      </c>
      <c r="C470" s="1"/>
      <c r="D470" s="1">
        <f>ROW(A483)</f>
        <v>483</v>
      </c>
      <c r="E470" s="1"/>
      <c r="F470" s="1" t="s">
        <v>84</v>
      </c>
      <c r="G470" s="1" t="s">
        <v>699</v>
      </c>
      <c r="H470" s="1" t="s">
        <v>3</v>
      </c>
      <c r="I470" s="1">
        <v>0</v>
      </c>
      <c r="J470" s="1"/>
      <c r="K470" s="1">
        <v>0</v>
      </c>
      <c r="L470" s="1"/>
      <c r="M470" s="1"/>
      <c r="N470" s="1"/>
      <c r="O470" s="1"/>
      <c r="P470" s="1"/>
      <c r="Q470" s="1"/>
      <c r="R470" s="1"/>
      <c r="S470" s="1"/>
      <c r="T470" s="1"/>
      <c r="U470" s="1" t="s">
        <v>3</v>
      </c>
      <c r="V470" s="1">
        <v>0</v>
      </c>
      <c r="W470" s="1"/>
      <c r="X470" s="1"/>
      <c r="Y470" s="1"/>
      <c r="Z470" s="1"/>
      <c r="AA470" s="1"/>
      <c r="AB470" s="1" t="s">
        <v>3</v>
      </c>
      <c r="AC470" s="1" t="s">
        <v>3</v>
      </c>
      <c r="AD470" s="1" t="s">
        <v>3</v>
      </c>
      <c r="AE470" s="1" t="s">
        <v>3</v>
      </c>
      <c r="AF470" s="1" t="s">
        <v>3</v>
      </c>
      <c r="AG470" s="1" t="s">
        <v>3</v>
      </c>
      <c r="AH470" s="1"/>
      <c r="AI470" s="1"/>
      <c r="AJ470" s="1"/>
      <c r="AK470" s="1"/>
      <c r="AL470" s="1"/>
      <c r="AM470" s="1"/>
      <c r="AN470" s="1"/>
      <c r="AO470" s="1"/>
      <c r="AP470" s="1" t="s">
        <v>3</v>
      </c>
      <c r="AQ470" s="1" t="s">
        <v>3</v>
      </c>
      <c r="AR470" s="1" t="s">
        <v>3</v>
      </c>
      <c r="AS470" s="1"/>
      <c r="AT470" s="1"/>
      <c r="AU470" s="1"/>
      <c r="AV470" s="1"/>
      <c r="AW470" s="1"/>
      <c r="AX470" s="1"/>
      <c r="AY470" s="1"/>
      <c r="AZ470" s="1" t="s">
        <v>3</v>
      </c>
      <c r="BA470" s="1"/>
      <c r="BB470" s="1" t="s">
        <v>3</v>
      </c>
      <c r="BC470" s="1" t="s">
        <v>3</v>
      </c>
      <c r="BD470" s="1" t="s">
        <v>3</v>
      </c>
      <c r="BE470" s="1" t="s">
        <v>3</v>
      </c>
      <c r="BF470" s="1" t="s">
        <v>3</v>
      </c>
      <c r="BG470" s="1" t="s">
        <v>3</v>
      </c>
      <c r="BH470" s="1" t="s">
        <v>3</v>
      </c>
      <c r="BI470" s="1" t="s">
        <v>3</v>
      </c>
      <c r="BJ470" s="1" t="s">
        <v>3</v>
      </c>
      <c r="BK470" s="1" t="s">
        <v>3</v>
      </c>
      <c r="BL470" s="1" t="s">
        <v>3</v>
      </c>
      <c r="BM470" s="1" t="s">
        <v>3</v>
      </c>
      <c r="BN470" s="1" t="s">
        <v>3</v>
      </c>
      <c r="BO470" s="1" t="s">
        <v>3</v>
      </c>
      <c r="BP470" s="1" t="s">
        <v>3</v>
      </c>
      <c r="BQ470" s="1"/>
      <c r="BR470" s="1"/>
      <c r="BS470" s="1"/>
      <c r="BT470" s="1"/>
      <c r="BU470" s="1"/>
      <c r="BV470" s="1"/>
      <c r="BW470" s="1"/>
      <c r="BX470" s="1">
        <v>0</v>
      </c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>
        <v>0</v>
      </c>
    </row>
    <row r="472" spans="1:200">
      <c r="A472" s="2">
        <v>52</v>
      </c>
      <c r="B472" s="2">
        <f t="shared" ref="B472:G472" si="433">B483</f>
        <v>1</v>
      </c>
      <c r="C472" s="2">
        <f t="shared" si="433"/>
        <v>5</v>
      </c>
      <c r="D472" s="2">
        <f t="shared" si="433"/>
        <v>470</v>
      </c>
      <c r="E472" s="2">
        <f t="shared" si="433"/>
        <v>0</v>
      </c>
      <c r="F472" s="2" t="str">
        <f t="shared" si="433"/>
        <v>Новый подраздел</v>
      </c>
      <c r="G472" s="2" t="str">
        <f t="shared" si="433"/>
        <v>Строение 2</v>
      </c>
      <c r="H472" s="2"/>
      <c r="I472" s="2"/>
      <c r="J472" s="2"/>
      <c r="K472" s="2"/>
      <c r="L472" s="2"/>
      <c r="M472" s="2"/>
      <c r="N472" s="2"/>
      <c r="O472" s="2">
        <f t="shared" ref="O472:AT472" si="434">O483</f>
        <v>32792.67</v>
      </c>
      <c r="P472" s="2">
        <f t="shared" si="434"/>
        <v>0</v>
      </c>
      <c r="Q472" s="2">
        <f t="shared" si="434"/>
        <v>0</v>
      </c>
      <c r="R472" s="2">
        <f t="shared" si="434"/>
        <v>0</v>
      </c>
      <c r="S472" s="2">
        <f t="shared" si="434"/>
        <v>32792.67</v>
      </c>
      <c r="T472" s="2">
        <f t="shared" si="434"/>
        <v>0</v>
      </c>
      <c r="U472" s="2">
        <f t="shared" si="434"/>
        <v>2459.5200000000004</v>
      </c>
      <c r="V472" s="2">
        <f t="shared" si="434"/>
        <v>0</v>
      </c>
      <c r="W472" s="2">
        <f t="shared" si="434"/>
        <v>0</v>
      </c>
      <c r="X472" s="2">
        <f t="shared" si="434"/>
        <v>18035.97</v>
      </c>
      <c r="Y472" s="2">
        <f t="shared" si="434"/>
        <v>10493.66</v>
      </c>
      <c r="Z472" s="2">
        <f t="shared" si="434"/>
        <v>0</v>
      </c>
      <c r="AA472" s="2">
        <f t="shared" si="434"/>
        <v>0</v>
      </c>
      <c r="AB472" s="2">
        <f t="shared" si="434"/>
        <v>32792.67</v>
      </c>
      <c r="AC472" s="2">
        <f t="shared" si="434"/>
        <v>0</v>
      </c>
      <c r="AD472" s="2">
        <f t="shared" si="434"/>
        <v>0</v>
      </c>
      <c r="AE472" s="2">
        <f t="shared" si="434"/>
        <v>0</v>
      </c>
      <c r="AF472" s="2">
        <f t="shared" si="434"/>
        <v>32792.67</v>
      </c>
      <c r="AG472" s="2">
        <f t="shared" si="434"/>
        <v>0</v>
      </c>
      <c r="AH472" s="2">
        <f t="shared" si="434"/>
        <v>2459.5200000000004</v>
      </c>
      <c r="AI472" s="2">
        <f t="shared" si="434"/>
        <v>0</v>
      </c>
      <c r="AJ472" s="2">
        <f t="shared" si="434"/>
        <v>0</v>
      </c>
      <c r="AK472" s="2">
        <f t="shared" si="434"/>
        <v>18035.97</v>
      </c>
      <c r="AL472" s="2">
        <f t="shared" si="434"/>
        <v>10493.66</v>
      </c>
      <c r="AM472" s="2">
        <f t="shared" si="434"/>
        <v>0</v>
      </c>
      <c r="AN472" s="2">
        <f t="shared" si="434"/>
        <v>0</v>
      </c>
      <c r="AO472" s="2">
        <f t="shared" si="434"/>
        <v>0</v>
      </c>
      <c r="AP472" s="2">
        <f t="shared" si="434"/>
        <v>0</v>
      </c>
      <c r="AQ472" s="2">
        <f t="shared" si="434"/>
        <v>0</v>
      </c>
      <c r="AR472" s="2">
        <f t="shared" si="434"/>
        <v>61322.3</v>
      </c>
      <c r="AS472" s="2">
        <f t="shared" si="434"/>
        <v>0</v>
      </c>
      <c r="AT472" s="2">
        <f t="shared" si="434"/>
        <v>0</v>
      </c>
      <c r="AU472" s="2">
        <f t="shared" ref="AU472:BZ472" si="435">AU483</f>
        <v>61322.3</v>
      </c>
      <c r="AV472" s="2">
        <f t="shared" si="435"/>
        <v>0</v>
      </c>
      <c r="AW472" s="2">
        <f t="shared" si="435"/>
        <v>0</v>
      </c>
      <c r="AX472" s="2">
        <f t="shared" si="435"/>
        <v>0</v>
      </c>
      <c r="AY472" s="2">
        <f t="shared" si="435"/>
        <v>0</v>
      </c>
      <c r="AZ472" s="2">
        <f t="shared" si="435"/>
        <v>0</v>
      </c>
      <c r="BA472" s="2">
        <f t="shared" si="435"/>
        <v>0</v>
      </c>
      <c r="BB472" s="2">
        <f t="shared" si="435"/>
        <v>0</v>
      </c>
      <c r="BC472" s="2">
        <f t="shared" si="435"/>
        <v>0</v>
      </c>
      <c r="BD472" s="2">
        <f t="shared" si="435"/>
        <v>0</v>
      </c>
      <c r="BE472" s="2">
        <f t="shared" si="435"/>
        <v>61322.3</v>
      </c>
      <c r="BF472" s="2">
        <f t="shared" si="435"/>
        <v>0</v>
      </c>
      <c r="BG472" s="2">
        <f t="shared" si="435"/>
        <v>0</v>
      </c>
      <c r="BH472" s="2">
        <f t="shared" si="435"/>
        <v>61322.3</v>
      </c>
      <c r="BI472" s="2">
        <f t="shared" si="435"/>
        <v>0</v>
      </c>
      <c r="BJ472" s="2">
        <f t="shared" si="435"/>
        <v>0</v>
      </c>
      <c r="BK472" s="2">
        <f t="shared" si="435"/>
        <v>0</v>
      </c>
      <c r="BL472" s="2">
        <f t="shared" si="435"/>
        <v>0</v>
      </c>
      <c r="BM472" s="2">
        <f t="shared" si="435"/>
        <v>0</v>
      </c>
      <c r="BN472" s="2">
        <f t="shared" si="435"/>
        <v>0</v>
      </c>
      <c r="BO472" s="3">
        <f t="shared" si="435"/>
        <v>0</v>
      </c>
      <c r="BP472" s="3">
        <f t="shared" si="435"/>
        <v>0</v>
      </c>
      <c r="BQ472" s="3">
        <f t="shared" si="435"/>
        <v>0</v>
      </c>
      <c r="BR472" s="3">
        <f t="shared" si="435"/>
        <v>0</v>
      </c>
      <c r="BS472" s="3">
        <f t="shared" si="435"/>
        <v>0</v>
      </c>
      <c r="BT472" s="3">
        <f t="shared" si="435"/>
        <v>0</v>
      </c>
      <c r="BU472" s="3">
        <f t="shared" si="435"/>
        <v>0</v>
      </c>
      <c r="BV472" s="3">
        <f t="shared" si="435"/>
        <v>0</v>
      </c>
      <c r="BW472" s="3">
        <f t="shared" si="435"/>
        <v>0</v>
      </c>
      <c r="BX472" s="3">
        <f t="shared" si="435"/>
        <v>0</v>
      </c>
      <c r="BY472" s="3">
        <f t="shared" si="435"/>
        <v>0</v>
      </c>
      <c r="BZ472" s="3">
        <f t="shared" si="435"/>
        <v>0</v>
      </c>
      <c r="CA472" s="3">
        <f t="shared" ref="CA472:DF472" si="436">CA483</f>
        <v>0</v>
      </c>
      <c r="CB472" s="3">
        <f t="shared" si="436"/>
        <v>0</v>
      </c>
      <c r="CC472" s="3">
        <f t="shared" si="436"/>
        <v>0</v>
      </c>
      <c r="CD472" s="3">
        <f t="shared" si="436"/>
        <v>0</v>
      </c>
      <c r="CE472" s="3">
        <f t="shared" si="436"/>
        <v>0</v>
      </c>
      <c r="CF472" s="3">
        <f t="shared" si="436"/>
        <v>0</v>
      </c>
      <c r="CG472" s="3">
        <f t="shared" si="436"/>
        <v>0</v>
      </c>
      <c r="CH472" s="3">
        <f t="shared" si="436"/>
        <v>0</v>
      </c>
      <c r="CI472" s="3">
        <f t="shared" si="436"/>
        <v>0</v>
      </c>
      <c r="CJ472" s="3">
        <f t="shared" si="436"/>
        <v>0</v>
      </c>
      <c r="CK472" s="3">
        <f t="shared" si="436"/>
        <v>0</v>
      </c>
      <c r="CL472" s="3">
        <f t="shared" si="436"/>
        <v>0</v>
      </c>
      <c r="CM472" s="3">
        <f t="shared" si="436"/>
        <v>0</v>
      </c>
      <c r="CN472" s="3">
        <f t="shared" si="436"/>
        <v>0</v>
      </c>
      <c r="CO472" s="3">
        <f t="shared" si="436"/>
        <v>0</v>
      </c>
      <c r="CP472" s="3">
        <f t="shared" si="436"/>
        <v>0</v>
      </c>
      <c r="CQ472" s="3">
        <f t="shared" si="436"/>
        <v>0</v>
      </c>
      <c r="CR472" s="3">
        <f t="shared" si="436"/>
        <v>0</v>
      </c>
      <c r="CS472" s="3">
        <f t="shared" si="436"/>
        <v>0</v>
      </c>
      <c r="CT472" s="3">
        <f t="shared" si="436"/>
        <v>0</v>
      </c>
      <c r="CU472" s="3">
        <f t="shared" si="436"/>
        <v>0</v>
      </c>
      <c r="CV472" s="3">
        <f t="shared" si="436"/>
        <v>0</v>
      </c>
      <c r="CW472" s="3">
        <f t="shared" si="436"/>
        <v>0</v>
      </c>
      <c r="CX472" s="3">
        <f t="shared" si="436"/>
        <v>0</v>
      </c>
      <c r="CY472" s="3">
        <f t="shared" si="436"/>
        <v>0</v>
      </c>
      <c r="CZ472" s="3">
        <f t="shared" si="436"/>
        <v>0</v>
      </c>
      <c r="DA472" s="3">
        <f t="shared" si="436"/>
        <v>0</v>
      </c>
      <c r="DB472" s="3">
        <f t="shared" si="436"/>
        <v>0</v>
      </c>
      <c r="DC472" s="3">
        <f t="shared" si="436"/>
        <v>0</v>
      </c>
      <c r="DD472" s="3">
        <f t="shared" si="436"/>
        <v>0</v>
      </c>
      <c r="DE472" s="3">
        <f t="shared" si="436"/>
        <v>0</v>
      </c>
      <c r="DF472" s="3">
        <f t="shared" si="436"/>
        <v>0</v>
      </c>
      <c r="DG472" s="3">
        <f t="shared" ref="DG472:DN472" si="437">DG483</f>
        <v>0</v>
      </c>
      <c r="DH472" s="3">
        <f t="shared" si="437"/>
        <v>0</v>
      </c>
      <c r="DI472" s="3">
        <f t="shared" si="437"/>
        <v>0</v>
      </c>
      <c r="DJ472" s="3">
        <f t="shared" si="437"/>
        <v>0</v>
      </c>
      <c r="DK472" s="3">
        <f t="shared" si="437"/>
        <v>0</v>
      </c>
      <c r="DL472" s="3">
        <f t="shared" si="437"/>
        <v>0</v>
      </c>
      <c r="DM472" s="3">
        <f t="shared" si="437"/>
        <v>0</v>
      </c>
      <c r="DN472" s="3">
        <f t="shared" si="437"/>
        <v>0</v>
      </c>
    </row>
    <row r="474" spans="1:200">
      <c r="A474">
        <v>17</v>
      </c>
      <c r="B474">
        <v>1</v>
      </c>
      <c r="C474">
        <f>ROW(SmtRes!A979)</f>
        <v>979</v>
      </c>
      <c r="D474">
        <f>ROW(EtalonRes!A918)</f>
        <v>918</v>
      </c>
      <c r="E474" t="s">
        <v>700</v>
      </c>
      <c r="F474" t="s">
        <v>663</v>
      </c>
      <c r="G474" t="s">
        <v>664</v>
      </c>
      <c r="H474" t="s">
        <v>665</v>
      </c>
      <c r="I474">
        <v>1</v>
      </c>
      <c r="J474">
        <v>0</v>
      </c>
      <c r="O474">
        <f t="shared" ref="O474:O481" si="438">ROUND(CP474,2)</f>
        <v>7154.47</v>
      </c>
      <c r="P474">
        <f t="shared" ref="P474:P481" si="439">ROUND(CQ474*I474,2)</f>
        <v>0</v>
      </c>
      <c r="Q474">
        <f t="shared" ref="Q474:Q481" si="440">ROUND(CR474*I474,2)</f>
        <v>0</v>
      </c>
      <c r="R474">
        <f t="shared" ref="R474:R481" si="441">ROUND(CS474*I474,2)</f>
        <v>0</v>
      </c>
      <c r="S474">
        <f t="shared" ref="S474:S481" si="442">ROUND(CT474*I474,2)</f>
        <v>7154.47</v>
      </c>
      <c r="T474">
        <f t="shared" ref="T474:T481" si="443">ROUND(CU474*I474,2)</f>
        <v>0</v>
      </c>
      <c r="U474">
        <f t="shared" ref="U474:U481" si="444">CV474*I474</f>
        <v>536.80000000000007</v>
      </c>
      <c r="V474">
        <f t="shared" ref="V474:V481" si="445">CW474*I474</f>
        <v>0</v>
      </c>
      <c r="W474">
        <f t="shared" ref="W474:W481" si="446">ROUND(CX474*I474,2)</f>
        <v>0</v>
      </c>
      <c r="X474">
        <f t="shared" ref="X474:Y481" si="447">ROUND(CY474,2)</f>
        <v>3934.96</v>
      </c>
      <c r="Y474">
        <f t="shared" si="447"/>
        <v>2289.4299999999998</v>
      </c>
      <c r="AA474">
        <v>22723180</v>
      </c>
      <c r="AB474">
        <f t="shared" ref="AB474:AB481" si="448">ROUND((AC474+AD474+AF474),6)</f>
        <v>7154.4719999999998</v>
      </c>
      <c r="AC474">
        <f t="shared" ref="AC474:AC481" si="449">ROUND((ES474),6)</f>
        <v>0</v>
      </c>
      <c r="AD474">
        <f t="shared" ref="AD474:AD481" si="450">ROUND((((ET474)-(EU474))+AE474),6)</f>
        <v>0</v>
      </c>
      <c r="AE474">
        <f t="shared" ref="AE474:AE481" si="451">ROUND((EU474),6)</f>
        <v>0</v>
      </c>
      <c r="AF474">
        <f t="shared" ref="AF474:AF481" si="452">ROUND(((EV474*0.8)),6)</f>
        <v>7154.4719999999998</v>
      </c>
      <c r="AG474">
        <f t="shared" ref="AG474:AG481" si="453">ROUND((AP474),6)</f>
        <v>0</v>
      </c>
      <c r="AH474">
        <f t="shared" ref="AH474:AH481" si="454">((EW474*0.8))</f>
        <v>536.80000000000007</v>
      </c>
      <c r="AI474">
        <f t="shared" ref="AI474:AI481" si="455">(EX474)</f>
        <v>0</v>
      </c>
      <c r="AJ474">
        <f t="shared" ref="AJ474:AJ481" si="456">ROUND((AS474),6)</f>
        <v>0</v>
      </c>
      <c r="AK474">
        <v>8943.09</v>
      </c>
      <c r="AL474">
        <v>0</v>
      </c>
      <c r="AM474">
        <v>0</v>
      </c>
      <c r="AN474">
        <v>0</v>
      </c>
      <c r="AO474">
        <v>8943.09</v>
      </c>
      <c r="AP474">
        <v>0</v>
      </c>
      <c r="AQ474">
        <v>671</v>
      </c>
      <c r="AR474">
        <v>0</v>
      </c>
      <c r="AS474">
        <v>0</v>
      </c>
      <c r="AT474">
        <v>55</v>
      </c>
      <c r="AU474">
        <v>32</v>
      </c>
      <c r="AV474">
        <v>1</v>
      </c>
      <c r="AW474">
        <v>1</v>
      </c>
      <c r="AZ474">
        <v>1</v>
      </c>
      <c r="BA474">
        <v>1</v>
      </c>
      <c r="BB474">
        <v>1</v>
      </c>
      <c r="BC474">
        <v>1</v>
      </c>
      <c r="BD474" t="s">
        <v>3</v>
      </c>
      <c r="BE474" t="s">
        <v>3</v>
      </c>
      <c r="BF474" t="s">
        <v>3</v>
      </c>
      <c r="BG474" t="s">
        <v>3</v>
      </c>
      <c r="BH474">
        <v>0</v>
      </c>
      <c r="BI474">
        <v>4</v>
      </c>
      <c r="BJ474" t="s">
        <v>666</v>
      </c>
      <c r="BM474">
        <v>200001</v>
      </c>
      <c r="BN474">
        <v>0</v>
      </c>
      <c r="BO474" t="s">
        <v>3</v>
      </c>
      <c r="BP474">
        <v>0</v>
      </c>
      <c r="BQ474">
        <v>4</v>
      </c>
      <c r="BS474">
        <v>1</v>
      </c>
      <c r="BT474">
        <v>1</v>
      </c>
      <c r="BU474">
        <v>1</v>
      </c>
      <c r="BV474">
        <v>1</v>
      </c>
      <c r="BW474">
        <v>1</v>
      </c>
      <c r="BX474">
        <v>1</v>
      </c>
      <c r="BY474" t="s">
        <v>3</v>
      </c>
      <c r="BZ474">
        <v>65</v>
      </c>
      <c r="CA474">
        <v>40</v>
      </c>
      <c r="CF474">
        <v>0</v>
      </c>
      <c r="CG474">
        <v>0</v>
      </c>
      <c r="CM474">
        <v>0</v>
      </c>
      <c r="CN474" t="s">
        <v>3</v>
      </c>
      <c r="CO474">
        <v>0</v>
      </c>
      <c r="CP474">
        <f t="shared" ref="CP474:CP481" si="457">(P474+Q474+S474)</f>
        <v>7154.47</v>
      </c>
      <c r="CQ474">
        <f t="shared" ref="CQ474:CQ481" si="458">(AC474)*BC474</f>
        <v>0</v>
      </c>
      <c r="CR474">
        <f t="shared" ref="CR474:CR481" si="459">(AD474)*BB474</f>
        <v>0</v>
      </c>
      <c r="CS474">
        <f t="shared" ref="CS474:CS481" si="460">(AE474)*BS474</f>
        <v>0</v>
      </c>
      <c r="CT474">
        <f t="shared" ref="CT474:CT481" si="461">(AF474)*BA474</f>
        <v>7154.4719999999998</v>
      </c>
      <c r="CU474">
        <f t="shared" ref="CU474:CX481" si="462">AG474</f>
        <v>0</v>
      </c>
      <c r="CV474">
        <f t="shared" si="462"/>
        <v>536.80000000000007</v>
      </c>
      <c r="CW474">
        <f t="shared" si="462"/>
        <v>0</v>
      </c>
      <c r="CX474">
        <f t="shared" si="462"/>
        <v>0</v>
      </c>
      <c r="CY474">
        <f t="shared" ref="CY474:CY481" si="463">(((S474+R474)*AT474)/100)</f>
        <v>3934.9585000000002</v>
      </c>
      <c r="CZ474">
        <f t="shared" ref="CZ474:CZ481" si="464">(((S474+R474)*AU474)/100)</f>
        <v>2289.4304000000002</v>
      </c>
      <c r="DC474" t="s">
        <v>3</v>
      </c>
      <c r="DD474" t="s">
        <v>3</v>
      </c>
      <c r="DE474" t="s">
        <v>3</v>
      </c>
      <c r="DF474" t="s">
        <v>3</v>
      </c>
      <c r="DG474" t="s">
        <v>667</v>
      </c>
      <c r="DH474" t="s">
        <v>3</v>
      </c>
      <c r="DI474" t="s">
        <v>667</v>
      </c>
      <c r="DJ474" t="s">
        <v>3</v>
      </c>
      <c r="DK474" t="s">
        <v>3</v>
      </c>
      <c r="DL474" t="s">
        <v>3</v>
      </c>
      <c r="DM474" t="s">
        <v>3</v>
      </c>
      <c r="DN474">
        <v>0</v>
      </c>
      <c r="DO474">
        <v>0</v>
      </c>
      <c r="DP474">
        <v>1</v>
      </c>
      <c r="DQ474">
        <v>1</v>
      </c>
      <c r="DU474">
        <v>1013</v>
      </c>
      <c r="DV474" t="s">
        <v>665</v>
      </c>
      <c r="DW474" t="s">
        <v>665</v>
      </c>
      <c r="DX474">
        <v>1</v>
      </c>
      <c r="EE474">
        <v>20678579</v>
      </c>
      <c r="EF474">
        <v>4</v>
      </c>
      <c r="EG474" t="s">
        <v>660</v>
      </c>
      <c r="EH474">
        <v>0</v>
      </c>
      <c r="EI474" t="s">
        <v>3</v>
      </c>
      <c r="EJ474">
        <v>4</v>
      </c>
      <c r="EK474">
        <v>200001</v>
      </c>
      <c r="EL474" t="s">
        <v>668</v>
      </c>
      <c r="EM474" t="s">
        <v>669</v>
      </c>
      <c r="EO474" t="s">
        <v>3</v>
      </c>
      <c r="EQ474">
        <v>0</v>
      </c>
      <c r="ER474">
        <v>8943.09</v>
      </c>
      <c r="ES474">
        <v>0</v>
      </c>
      <c r="ET474">
        <v>0</v>
      </c>
      <c r="EU474">
        <v>0</v>
      </c>
      <c r="EV474">
        <v>8943.09</v>
      </c>
      <c r="EW474">
        <v>671</v>
      </c>
      <c r="EX474">
        <v>0</v>
      </c>
      <c r="EY474">
        <v>0</v>
      </c>
      <c r="EZ474">
        <v>0</v>
      </c>
      <c r="FQ474">
        <v>0</v>
      </c>
      <c r="FR474">
        <f t="shared" ref="FR474:FR481" si="465">ROUND(IF(AND(BH474=3,BI474=3),P474,0),2)</f>
        <v>0</v>
      </c>
      <c r="FS474">
        <v>0</v>
      </c>
      <c r="FV474" t="s">
        <v>23</v>
      </c>
      <c r="FW474" t="s">
        <v>24</v>
      </c>
      <c r="FX474">
        <v>65</v>
      </c>
      <c r="FY474">
        <v>40</v>
      </c>
      <c r="GA474" t="s">
        <v>3</v>
      </c>
      <c r="GG474">
        <v>2</v>
      </c>
      <c r="GH474">
        <v>1</v>
      </c>
      <c r="GI474">
        <v>-2</v>
      </c>
      <c r="GJ474">
        <v>0</v>
      </c>
      <c r="GK474">
        <f>ROUND(R474*(R12)/100,2)</f>
        <v>0</v>
      </c>
      <c r="GL474">
        <f t="shared" ref="GL474:GL481" si="466">ROUND(IF(AND(BH474=3,BI474=3,FS474&lt;&gt;0),P474,0),2)</f>
        <v>0</v>
      </c>
      <c r="GM474">
        <f t="shared" ref="GM474:GM481" si="467">O474+X474+Y474</f>
        <v>13378.86</v>
      </c>
      <c r="GN474">
        <f t="shared" ref="GN474:GN481" si="468">ROUND(IF(OR(BI474=0,BI474=1),O474+X474+Y474,0),2)</f>
        <v>0</v>
      </c>
      <c r="GO474">
        <f t="shared" ref="GO474:GO481" si="469">ROUND(IF(BI474=2,O474+X474+Y474,0),2)</f>
        <v>0</v>
      </c>
      <c r="GP474">
        <f t="shared" ref="GP474:GP481" si="470">ROUND(IF(BI474=4,O474+X474+Y474,0),2)</f>
        <v>13378.86</v>
      </c>
      <c r="GR474">
        <v>0</v>
      </c>
    </row>
    <row r="475" spans="1:200">
      <c r="A475">
        <v>17</v>
      </c>
      <c r="B475">
        <v>1</v>
      </c>
      <c r="C475">
        <f>ROW(SmtRes!A984)</f>
        <v>984</v>
      </c>
      <c r="D475">
        <f>ROW(EtalonRes!A923)</f>
        <v>923</v>
      </c>
      <c r="E475" t="s">
        <v>701</v>
      </c>
      <c r="F475" t="s">
        <v>671</v>
      </c>
      <c r="G475" t="s">
        <v>672</v>
      </c>
      <c r="H475" t="s">
        <v>673</v>
      </c>
      <c r="I475">
        <v>18</v>
      </c>
      <c r="J475">
        <v>0</v>
      </c>
      <c r="O475">
        <f t="shared" si="438"/>
        <v>1305.07</v>
      </c>
      <c r="P475">
        <f t="shared" si="439"/>
        <v>0</v>
      </c>
      <c r="Q475">
        <f t="shared" si="440"/>
        <v>0</v>
      </c>
      <c r="R475">
        <f t="shared" si="441"/>
        <v>0</v>
      </c>
      <c r="S475">
        <f t="shared" si="442"/>
        <v>1305.07</v>
      </c>
      <c r="T475">
        <f t="shared" si="443"/>
        <v>0</v>
      </c>
      <c r="U475">
        <f t="shared" si="444"/>
        <v>96.48</v>
      </c>
      <c r="V475">
        <f t="shared" si="445"/>
        <v>0</v>
      </c>
      <c r="W475">
        <f t="shared" si="446"/>
        <v>0</v>
      </c>
      <c r="X475">
        <f t="shared" si="447"/>
        <v>717.79</v>
      </c>
      <c r="Y475">
        <f t="shared" si="447"/>
        <v>417.62</v>
      </c>
      <c r="AA475">
        <v>22723180</v>
      </c>
      <c r="AB475">
        <f t="shared" si="448"/>
        <v>72.504000000000005</v>
      </c>
      <c r="AC475">
        <f t="shared" si="449"/>
        <v>0</v>
      </c>
      <c r="AD475">
        <f t="shared" si="450"/>
        <v>0</v>
      </c>
      <c r="AE475">
        <f t="shared" si="451"/>
        <v>0</v>
      </c>
      <c r="AF475">
        <f t="shared" si="452"/>
        <v>72.504000000000005</v>
      </c>
      <c r="AG475">
        <f t="shared" si="453"/>
        <v>0</v>
      </c>
      <c r="AH475">
        <f t="shared" si="454"/>
        <v>5.36</v>
      </c>
      <c r="AI475">
        <f t="shared" si="455"/>
        <v>0</v>
      </c>
      <c r="AJ475">
        <f t="shared" si="456"/>
        <v>0</v>
      </c>
      <c r="AK475">
        <v>90.63</v>
      </c>
      <c r="AL475">
        <v>0</v>
      </c>
      <c r="AM475">
        <v>0</v>
      </c>
      <c r="AN475">
        <v>0</v>
      </c>
      <c r="AO475">
        <v>90.63</v>
      </c>
      <c r="AP475">
        <v>0</v>
      </c>
      <c r="AQ475">
        <v>6.7</v>
      </c>
      <c r="AR475">
        <v>0</v>
      </c>
      <c r="AS475">
        <v>0</v>
      </c>
      <c r="AT475">
        <v>55</v>
      </c>
      <c r="AU475">
        <v>32</v>
      </c>
      <c r="AV475">
        <v>1</v>
      </c>
      <c r="AW475">
        <v>1</v>
      </c>
      <c r="AZ475">
        <v>1</v>
      </c>
      <c r="BA475">
        <v>1</v>
      </c>
      <c r="BB475">
        <v>1</v>
      </c>
      <c r="BC475">
        <v>1</v>
      </c>
      <c r="BD475" t="s">
        <v>3</v>
      </c>
      <c r="BE475" t="s">
        <v>3</v>
      </c>
      <c r="BF475" t="s">
        <v>3</v>
      </c>
      <c r="BG475" t="s">
        <v>3</v>
      </c>
      <c r="BH475">
        <v>0</v>
      </c>
      <c r="BI475">
        <v>4</v>
      </c>
      <c r="BJ475" t="s">
        <v>674</v>
      </c>
      <c r="BM475">
        <v>200001</v>
      </c>
      <c r="BN475">
        <v>0</v>
      </c>
      <c r="BO475" t="s">
        <v>3</v>
      </c>
      <c r="BP475">
        <v>0</v>
      </c>
      <c r="BQ475">
        <v>4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65</v>
      </c>
      <c r="CA475">
        <v>40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457"/>
        <v>1305.07</v>
      </c>
      <c r="CQ475">
        <f t="shared" si="458"/>
        <v>0</v>
      </c>
      <c r="CR475">
        <f t="shared" si="459"/>
        <v>0</v>
      </c>
      <c r="CS475">
        <f t="shared" si="460"/>
        <v>0</v>
      </c>
      <c r="CT475">
        <f t="shared" si="461"/>
        <v>72.504000000000005</v>
      </c>
      <c r="CU475">
        <f t="shared" si="462"/>
        <v>0</v>
      </c>
      <c r="CV475">
        <f t="shared" si="462"/>
        <v>5.36</v>
      </c>
      <c r="CW475">
        <f t="shared" si="462"/>
        <v>0</v>
      </c>
      <c r="CX475">
        <f t="shared" si="462"/>
        <v>0</v>
      </c>
      <c r="CY475">
        <f t="shared" si="463"/>
        <v>717.78849999999989</v>
      </c>
      <c r="CZ475">
        <f t="shared" si="464"/>
        <v>417.62239999999997</v>
      </c>
      <c r="DC475" t="s">
        <v>3</v>
      </c>
      <c r="DD475" t="s">
        <v>3</v>
      </c>
      <c r="DE475" t="s">
        <v>3</v>
      </c>
      <c r="DF475" t="s">
        <v>3</v>
      </c>
      <c r="DG475" t="s">
        <v>667</v>
      </c>
      <c r="DH475" t="s">
        <v>3</v>
      </c>
      <c r="DI475" t="s">
        <v>667</v>
      </c>
      <c r="DJ475" t="s">
        <v>3</v>
      </c>
      <c r="DK475" t="s">
        <v>3</v>
      </c>
      <c r="DL475" t="s">
        <v>3</v>
      </c>
      <c r="DM475" t="s">
        <v>3</v>
      </c>
      <c r="DN475">
        <v>0</v>
      </c>
      <c r="DO475">
        <v>0</v>
      </c>
      <c r="DP475">
        <v>1</v>
      </c>
      <c r="DQ475">
        <v>1</v>
      </c>
      <c r="DU475">
        <v>1013</v>
      </c>
      <c r="DV475" t="s">
        <v>673</v>
      </c>
      <c r="DW475" t="s">
        <v>673</v>
      </c>
      <c r="DX475">
        <v>1</v>
      </c>
      <c r="EE475">
        <v>20678579</v>
      </c>
      <c r="EF475">
        <v>4</v>
      </c>
      <c r="EG475" t="s">
        <v>660</v>
      </c>
      <c r="EH475">
        <v>0</v>
      </c>
      <c r="EI475" t="s">
        <v>3</v>
      </c>
      <c r="EJ475">
        <v>4</v>
      </c>
      <c r="EK475">
        <v>200001</v>
      </c>
      <c r="EL475" t="s">
        <v>668</v>
      </c>
      <c r="EM475" t="s">
        <v>669</v>
      </c>
      <c r="EO475" t="s">
        <v>3</v>
      </c>
      <c r="EQ475">
        <v>0</v>
      </c>
      <c r="ER475">
        <v>90.63</v>
      </c>
      <c r="ES475">
        <v>0</v>
      </c>
      <c r="ET475">
        <v>0</v>
      </c>
      <c r="EU475">
        <v>0</v>
      </c>
      <c r="EV475">
        <v>90.63</v>
      </c>
      <c r="EW475">
        <v>6.7</v>
      </c>
      <c r="EX475">
        <v>0</v>
      </c>
      <c r="EY475">
        <v>0</v>
      </c>
      <c r="EZ475">
        <v>0</v>
      </c>
      <c r="FQ475">
        <v>0</v>
      </c>
      <c r="FR475">
        <f t="shared" si="465"/>
        <v>0</v>
      </c>
      <c r="FS475">
        <v>0</v>
      </c>
      <c r="FV475" t="s">
        <v>23</v>
      </c>
      <c r="FW475" t="s">
        <v>24</v>
      </c>
      <c r="FX475">
        <v>65</v>
      </c>
      <c r="FY475">
        <v>40</v>
      </c>
      <c r="GA475" t="s">
        <v>3</v>
      </c>
      <c r="GG475">
        <v>2</v>
      </c>
      <c r="GH475">
        <v>1</v>
      </c>
      <c r="GI475">
        <v>-2</v>
      </c>
      <c r="GJ475">
        <v>0</v>
      </c>
      <c r="GK475">
        <f>ROUND(R475*(R12)/100,2)</f>
        <v>0</v>
      </c>
      <c r="GL475">
        <f t="shared" si="466"/>
        <v>0</v>
      </c>
      <c r="GM475">
        <f t="shared" si="467"/>
        <v>2440.48</v>
      </c>
      <c r="GN475">
        <f t="shared" si="468"/>
        <v>0</v>
      </c>
      <c r="GO475">
        <f t="shared" si="469"/>
        <v>0</v>
      </c>
      <c r="GP475">
        <f t="shared" si="470"/>
        <v>2440.48</v>
      </c>
      <c r="GR475">
        <v>0</v>
      </c>
    </row>
    <row r="476" spans="1:200">
      <c r="A476">
        <v>17</v>
      </c>
      <c r="B476">
        <v>1</v>
      </c>
      <c r="C476">
        <f>ROW(SmtRes!A989)</f>
        <v>989</v>
      </c>
      <c r="D476">
        <f>ROW(EtalonRes!A928)</f>
        <v>928</v>
      </c>
      <c r="E476" t="s">
        <v>702</v>
      </c>
      <c r="F476" t="s">
        <v>703</v>
      </c>
      <c r="G476" t="s">
        <v>704</v>
      </c>
      <c r="H476" t="s">
        <v>673</v>
      </c>
      <c r="I476">
        <v>3</v>
      </c>
      <c r="J476">
        <v>0</v>
      </c>
      <c r="O476">
        <f t="shared" si="438"/>
        <v>876.55</v>
      </c>
      <c r="P476">
        <f t="shared" si="439"/>
        <v>0</v>
      </c>
      <c r="Q476">
        <f t="shared" si="440"/>
        <v>0</v>
      </c>
      <c r="R476">
        <f t="shared" si="441"/>
        <v>0</v>
      </c>
      <c r="S476">
        <f t="shared" si="442"/>
        <v>876.55</v>
      </c>
      <c r="T476">
        <f t="shared" si="443"/>
        <v>0</v>
      </c>
      <c r="U476">
        <f t="shared" si="444"/>
        <v>64.800000000000011</v>
      </c>
      <c r="V476">
        <f t="shared" si="445"/>
        <v>0</v>
      </c>
      <c r="W476">
        <f t="shared" si="446"/>
        <v>0</v>
      </c>
      <c r="X476">
        <f t="shared" si="447"/>
        <v>482.1</v>
      </c>
      <c r="Y476">
        <f t="shared" si="447"/>
        <v>280.5</v>
      </c>
      <c r="AA476">
        <v>22723180</v>
      </c>
      <c r="AB476">
        <f t="shared" si="448"/>
        <v>292.18400000000003</v>
      </c>
      <c r="AC476">
        <f t="shared" si="449"/>
        <v>0</v>
      </c>
      <c r="AD476">
        <f t="shared" si="450"/>
        <v>0</v>
      </c>
      <c r="AE476">
        <f t="shared" si="451"/>
        <v>0</v>
      </c>
      <c r="AF476">
        <f t="shared" si="452"/>
        <v>292.18400000000003</v>
      </c>
      <c r="AG476">
        <f t="shared" si="453"/>
        <v>0</v>
      </c>
      <c r="AH476">
        <f t="shared" si="454"/>
        <v>21.6</v>
      </c>
      <c r="AI476">
        <f t="shared" si="455"/>
        <v>0</v>
      </c>
      <c r="AJ476">
        <f t="shared" si="456"/>
        <v>0</v>
      </c>
      <c r="AK476">
        <v>365.23</v>
      </c>
      <c r="AL476">
        <v>0</v>
      </c>
      <c r="AM476">
        <v>0</v>
      </c>
      <c r="AN476">
        <v>0</v>
      </c>
      <c r="AO476">
        <v>365.23</v>
      </c>
      <c r="AP476">
        <v>0</v>
      </c>
      <c r="AQ476">
        <v>27</v>
      </c>
      <c r="AR476">
        <v>0</v>
      </c>
      <c r="AS476">
        <v>0</v>
      </c>
      <c r="AT476">
        <v>55</v>
      </c>
      <c r="AU476">
        <v>32</v>
      </c>
      <c r="AV476">
        <v>1</v>
      </c>
      <c r="AW476">
        <v>1</v>
      </c>
      <c r="AZ476">
        <v>1</v>
      </c>
      <c r="BA476">
        <v>1</v>
      </c>
      <c r="BB476">
        <v>1</v>
      </c>
      <c r="BC476">
        <v>1</v>
      </c>
      <c r="BD476" t="s">
        <v>3</v>
      </c>
      <c r="BE476" t="s">
        <v>3</v>
      </c>
      <c r="BF476" t="s">
        <v>3</v>
      </c>
      <c r="BG476" t="s">
        <v>3</v>
      </c>
      <c r="BH476">
        <v>0</v>
      </c>
      <c r="BI476">
        <v>4</v>
      </c>
      <c r="BJ476" t="s">
        <v>705</v>
      </c>
      <c r="BM476">
        <v>200001</v>
      </c>
      <c r="BN476">
        <v>0</v>
      </c>
      <c r="BO476" t="s">
        <v>3</v>
      </c>
      <c r="BP476">
        <v>0</v>
      </c>
      <c r="BQ476">
        <v>4</v>
      </c>
      <c r="BS476">
        <v>1</v>
      </c>
      <c r="BT476">
        <v>1</v>
      </c>
      <c r="BU476">
        <v>1</v>
      </c>
      <c r="BV476">
        <v>1</v>
      </c>
      <c r="BW476">
        <v>1</v>
      </c>
      <c r="BX476">
        <v>1</v>
      </c>
      <c r="BY476" t="s">
        <v>3</v>
      </c>
      <c r="BZ476">
        <v>65</v>
      </c>
      <c r="CA476">
        <v>40</v>
      </c>
      <c r="CF476">
        <v>0</v>
      </c>
      <c r="CG476">
        <v>0</v>
      </c>
      <c r="CM476">
        <v>0</v>
      </c>
      <c r="CN476" t="s">
        <v>3</v>
      </c>
      <c r="CO476">
        <v>0</v>
      </c>
      <c r="CP476">
        <f t="shared" si="457"/>
        <v>876.55</v>
      </c>
      <c r="CQ476">
        <f t="shared" si="458"/>
        <v>0</v>
      </c>
      <c r="CR476">
        <f t="shared" si="459"/>
        <v>0</v>
      </c>
      <c r="CS476">
        <f t="shared" si="460"/>
        <v>0</v>
      </c>
      <c r="CT476">
        <f t="shared" si="461"/>
        <v>292.18400000000003</v>
      </c>
      <c r="CU476">
        <f t="shared" si="462"/>
        <v>0</v>
      </c>
      <c r="CV476">
        <f t="shared" si="462"/>
        <v>21.6</v>
      </c>
      <c r="CW476">
        <f t="shared" si="462"/>
        <v>0</v>
      </c>
      <c r="CX476">
        <f t="shared" si="462"/>
        <v>0</v>
      </c>
      <c r="CY476">
        <f t="shared" si="463"/>
        <v>482.10250000000002</v>
      </c>
      <c r="CZ476">
        <f t="shared" si="464"/>
        <v>280.49599999999998</v>
      </c>
      <c r="DC476" t="s">
        <v>3</v>
      </c>
      <c r="DD476" t="s">
        <v>3</v>
      </c>
      <c r="DE476" t="s">
        <v>3</v>
      </c>
      <c r="DF476" t="s">
        <v>3</v>
      </c>
      <c r="DG476" t="s">
        <v>667</v>
      </c>
      <c r="DH476" t="s">
        <v>3</v>
      </c>
      <c r="DI476" t="s">
        <v>667</v>
      </c>
      <c r="DJ476" t="s">
        <v>3</v>
      </c>
      <c r="DK476" t="s">
        <v>3</v>
      </c>
      <c r="DL476" t="s">
        <v>3</v>
      </c>
      <c r="DM476" t="s">
        <v>3</v>
      </c>
      <c r="DN476">
        <v>0</v>
      </c>
      <c r="DO476">
        <v>0</v>
      </c>
      <c r="DP476">
        <v>1</v>
      </c>
      <c r="DQ476">
        <v>1</v>
      </c>
      <c r="DU476">
        <v>1013</v>
      </c>
      <c r="DV476" t="s">
        <v>673</v>
      </c>
      <c r="DW476" t="s">
        <v>673</v>
      </c>
      <c r="DX476">
        <v>1</v>
      </c>
      <c r="EE476">
        <v>20678579</v>
      </c>
      <c r="EF476">
        <v>4</v>
      </c>
      <c r="EG476" t="s">
        <v>660</v>
      </c>
      <c r="EH476">
        <v>0</v>
      </c>
      <c r="EI476" t="s">
        <v>3</v>
      </c>
      <c r="EJ476">
        <v>4</v>
      </c>
      <c r="EK476">
        <v>200001</v>
      </c>
      <c r="EL476" t="s">
        <v>668</v>
      </c>
      <c r="EM476" t="s">
        <v>669</v>
      </c>
      <c r="EO476" t="s">
        <v>3</v>
      </c>
      <c r="EQ476">
        <v>0</v>
      </c>
      <c r="ER476">
        <v>365.23</v>
      </c>
      <c r="ES476">
        <v>0</v>
      </c>
      <c r="ET476">
        <v>0</v>
      </c>
      <c r="EU476">
        <v>0</v>
      </c>
      <c r="EV476">
        <v>365.23</v>
      </c>
      <c r="EW476">
        <v>27</v>
      </c>
      <c r="EX476">
        <v>0</v>
      </c>
      <c r="EY476">
        <v>0</v>
      </c>
      <c r="EZ476">
        <v>0</v>
      </c>
      <c r="FQ476">
        <v>0</v>
      </c>
      <c r="FR476">
        <f t="shared" si="465"/>
        <v>0</v>
      </c>
      <c r="FS476">
        <v>0</v>
      </c>
      <c r="FV476" t="s">
        <v>23</v>
      </c>
      <c r="FW476" t="s">
        <v>24</v>
      </c>
      <c r="FX476">
        <v>65</v>
      </c>
      <c r="FY476">
        <v>40</v>
      </c>
      <c r="GA476" t="s">
        <v>3</v>
      </c>
      <c r="GG476">
        <v>2</v>
      </c>
      <c r="GH476">
        <v>1</v>
      </c>
      <c r="GI476">
        <v>-2</v>
      </c>
      <c r="GJ476">
        <v>0</v>
      </c>
      <c r="GK476">
        <f>ROUND(R476*(R12)/100,2)</f>
        <v>0</v>
      </c>
      <c r="GL476">
        <f t="shared" si="466"/>
        <v>0</v>
      </c>
      <c r="GM476">
        <f t="shared" si="467"/>
        <v>1639.15</v>
      </c>
      <c r="GN476">
        <f t="shared" si="468"/>
        <v>0</v>
      </c>
      <c r="GO476">
        <f t="shared" si="469"/>
        <v>0</v>
      </c>
      <c r="GP476">
        <f t="shared" si="470"/>
        <v>1639.15</v>
      </c>
      <c r="GR476">
        <v>0</v>
      </c>
    </row>
    <row r="477" spans="1:200">
      <c r="A477">
        <v>17</v>
      </c>
      <c r="B477">
        <v>1</v>
      </c>
      <c r="C477">
        <f>ROW(SmtRes!A993)</f>
        <v>993</v>
      </c>
      <c r="D477">
        <f>ROW(EtalonRes!A932)</f>
        <v>932</v>
      </c>
      <c r="E477" t="s">
        <v>706</v>
      </c>
      <c r="F477" t="s">
        <v>676</v>
      </c>
      <c r="G477" t="s">
        <v>677</v>
      </c>
      <c r="H477" t="s">
        <v>618</v>
      </c>
      <c r="I477">
        <v>1</v>
      </c>
      <c r="J477">
        <v>0</v>
      </c>
      <c r="O477">
        <f t="shared" si="438"/>
        <v>273.98</v>
      </c>
      <c r="P477">
        <f t="shared" si="439"/>
        <v>0</v>
      </c>
      <c r="Q477">
        <f t="shared" si="440"/>
        <v>0</v>
      </c>
      <c r="R477">
        <f t="shared" si="441"/>
        <v>0</v>
      </c>
      <c r="S477">
        <f t="shared" si="442"/>
        <v>273.98</v>
      </c>
      <c r="T477">
        <f t="shared" si="443"/>
        <v>0</v>
      </c>
      <c r="U477">
        <f t="shared" si="444"/>
        <v>20.8</v>
      </c>
      <c r="V477">
        <f t="shared" si="445"/>
        <v>0</v>
      </c>
      <c r="W477">
        <f t="shared" si="446"/>
        <v>0</v>
      </c>
      <c r="X477">
        <f t="shared" si="447"/>
        <v>150.69</v>
      </c>
      <c r="Y477">
        <f t="shared" si="447"/>
        <v>87.67</v>
      </c>
      <c r="AA477">
        <v>22723180</v>
      </c>
      <c r="AB477">
        <f t="shared" si="448"/>
        <v>273.976</v>
      </c>
      <c r="AC477">
        <f t="shared" si="449"/>
        <v>0</v>
      </c>
      <c r="AD477">
        <f t="shared" si="450"/>
        <v>0</v>
      </c>
      <c r="AE477">
        <f t="shared" si="451"/>
        <v>0</v>
      </c>
      <c r="AF477">
        <f t="shared" si="452"/>
        <v>273.976</v>
      </c>
      <c r="AG477">
        <f t="shared" si="453"/>
        <v>0</v>
      </c>
      <c r="AH477">
        <f t="shared" si="454"/>
        <v>20.8</v>
      </c>
      <c r="AI477">
        <f t="shared" si="455"/>
        <v>0</v>
      </c>
      <c r="AJ477">
        <f t="shared" si="456"/>
        <v>0</v>
      </c>
      <c r="AK477">
        <v>342.47</v>
      </c>
      <c r="AL477">
        <v>0</v>
      </c>
      <c r="AM477">
        <v>0</v>
      </c>
      <c r="AN477">
        <v>0</v>
      </c>
      <c r="AO477">
        <v>342.47</v>
      </c>
      <c r="AP477">
        <v>0</v>
      </c>
      <c r="AQ477">
        <v>26</v>
      </c>
      <c r="AR477">
        <v>0</v>
      </c>
      <c r="AS477">
        <v>0</v>
      </c>
      <c r="AT477">
        <v>55</v>
      </c>
      <c r="AU477">
        <v>32</v>
      </c>
      <c r="AV477">
        <v>1</v>
      </c>
      <c r="AW477">
        <v>1</v>
      </c>
      <c r="AZ477">
        <v>1</v>
      </c>
      <c r="BA477">
        <v>1</v>
      </c>
      <c r="BB477">
        <v>1</v>
      </c>
      <c r="BC477">
        <v>1</v>
      </c>
      <c r="BD477" t="s">
        <v>3</v>
      </c>
      <c r="BE477" t="s">
        <v>3</v>
      </c>
      <c r="BF477" t="s">
        <v>3</v>
      </c>
      <c r="BG477" t="s">
        <v>3</v>
      </c>
      <c r="BH477">
        <v>0</v>
      </c>
      <c r="BI477">
        <v>4</v>
      </c>
      <c r="BJ477" t="s">
        <v>678</v>
      </c>
      <c r="BM477">
        <v>200001</v>
      </c>
      <c r="BN477">
        <v>0</v>
      </c>
      <c r="BO477" t="s">
        <v>3</v>
      </c>
      <c r="BP477">
        <v>0</v>
      </c>
      <c r="BQ477">
        <v>4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65</v>
      </c>
      <c r="CA477">
        <v>40</v>
      </c>
      <c r="CF477">
        <v>0</v>
      </c>
      <c r="CG477">
        <v>0</v>
      </c>
      <c r="CM477">
        <v>0</v>
      </c>
      <c r="CN477" t="s">
        <v>3</v>
      </c>
      <c r="CO477">
        <v>0</v>
      </c>
      <c r="CP477">
        <f t="shared" si="457"/>
        <v>273.98</v>
      </c>
      <c r="CQ477">
        <f t="shared" si="458"/>
        <v>0</v>
      </c>
      <c r="CR477">
        <f t="shared" si="459"/>
        <v>0</v>
      </c>
      <c r="CS477">
        <f t="shared" si="460"/>
        <v>0</v>
      </c>
      <c r="CT477">
        <f t="shared" si="461"/>
        <v>273.976</v>
      </c>
      <c r="CU477">
        <f t="shared" si="462"/>
        <v>0</v>
      </c>
      <c r="CV477">
        <f t="shared" si="462"/>
        <v>20.8</v>
      </c>
      <c r="CW477">
        <f t="shared" si="462"/>
        <v>0</v>
      </c>
      <c r="CX477">
        <f t="shared" si="462"/>
        <v>0</v>
      </c>
      <c r="CY477">
        <f t="shared" si="463"/>
        <v>150.68900000000002</v>
      </c>
      <c r="CZ477">
        <f t="shared" si="464"/>
        <v>87.673600000000008</v>
      </c>
      <c r="DC477" t="s">
        <v>3</v>
      </c>
      <c r="DD477" t="s">
        <v>3</v>
      </c>
      <c r="DE477" t="s">
        <v>3</v>
      </c>
      <c r="DF477" t="s">
        <v>3</v>
      </c>
      <c r="DG477" t="s">
        <v>667</v>
      </c>
      <c r="DH477" t="s">
        <v>3</v>
      </c>
      <c r="DI477" t="s">
        <v>667</v>
      </c>
      <c r="DJ477" t="s">
        <v>3</v>
      </c>
      <c r="DK477" t="s">
        <v>3</v>
      </c>
      <c r="DL477" t="s">
        <v>3</v>
      </c>
      <c r="DM477" t="s">
        <v>3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618</v>
      </c>
      <c r="DW477" t="s">
        <v>618</v>
      </c>
      <c r="DX477">
        <v>1</v>
      </c>
      <c r="EE477">
        <v>20678579</v>
      </c>
      <c r="EF477">
        <v>4</v>
      </c>
      <c r="EG477" t="s">
        <v>660</v>
      </c>
      <c r="EH477">
        <v>0</v>
      </c>
      <c r="EI477" t="s">
        <v>3</v>
      </c>
      <c r="EJ477">
        <v>4</v>
      </c>
      <c r="EK477">
        <v>200001</v>
      </c>
      <c r="EL477" t="s">
        <v>668</v>
      </c>
      <c r="EM477" t="s">
        <v>669</v>
      </c>
      <c r="EO477" t="s">
        <v>3</v>
      </c>
      <c r="EQ477">
        <v>0</v>
      </c>
      <c r="ER477">
        <v>342.47</v>
      </c>
      <c r="ES477">
        <v>0</v>
      </c>
      <c r="ET477">
        <v>0</v>
      </c>
      <c r="EU477">
        <v>0</v>
      </c>
      <c r="EV477">
        <v>342.47</v>
      </c>
      <c r="EW477">
        <v>26</v>
      </c>
      <c r="EX477">
        <v>0</v>
      </c>
      <c r="EY477">
        <v>0</v>
      </c>
      <c r="EZ477">
        <v>0</v>
      </c>
      <c r="FQ477">
        <v>0</v>
      </c>
      <c r="FR477">
        <f t="shared" si="465"/>
        <v>0</v>
      </c>
      <c r="FS477">
        <v>0</v>
      </c>
      <c r="FV477" t="s">
        <v>23</v>
      </c>
      <c r="FW477" t="s">
        <v>24</v>
      </c>
      <c r="FX477">
        <v>65</v>
      </c>
      <c r="FY477">
        <v>40</v>
      </c>
      <c r="GA477" t="s">
        <v>3</v>
      </c>
      <c r="GG477">
        <v>2</v>
      </c>
      <c r="GH477">
        <v>1</v>
      </c>
      <c r="GI477">
        <v>-2</v>
      </c>
      <c r="GJ477">
        <v>0</v>
      </c>
      <c r="GK477">
        <f>ROUND(R477*(R12)/100,2)</f>
        <v>0</v>
      </c>
      <c r="GL477">
        <f t="shared" si="466"/>
        <v>0</v>
      </c>
      <c r="GM477">
        <f t="shared" si="467"/>
        <v>512.34</v>
      </c>
      <c r="GN477">
        <f t="shared" si="468"/>
        <v>0</v>
      </c>
      <c r="GO477">
        <f t="shared" si="469"/>
        <v>0</v>
      </c>
      <c r="GP477">
        <f t="shared" si="470"/>
        <v>512.34</v>
      </c>
      <c r="GR477">
        <v>0</v>
      </c>
    </row>
    <row r="478" spans="1:200">
      <c r="A478">
        <v>17</v>
      </c>
      <c r="B478">
        <v>1</v>
      </c>
      <c r="C478">
        <f>ROW(SmtRes!A998)</f>
        <v>998</v>
      </c>
      <c r="D478">
        <f>ROW(EtalonRes!A937)</f>
        <v>937</v>
      </c>
      <c r="E478" t="s">
        <v>707</v>
      </c>
      <c r="F478" t="s">
        <v>680</v>
      </c>
      <c r="G478" t="s">
        <v>681</v>
      </c>
      <c r="H478" t="s">
        <v>682</v>
      </c>
      <c r="I478">
        <v>1</v>
      </c>
      <c r="J478">
        <v>0</v>
      </c>
      <c r="O478">
        <f t="shared" si="438"/>
        <v>3560.3</v>
      </c>
      <c r="P478">
        <f t="shared" si="439"/>
        <v>0</v>
      </c>
      <c r="Q478">
        <f t="shared" si="440"/>
        <v>0</v>
      </c>
      <c r="R478">
        <f t="shared" si="441"/>
        <v>0</v>
      </c>
      <c r="S478">
        <f t="shared" si="442"/>
        <v>3560.3</v>
      </c>
      <c r="T478">
        <f t="shared" si="443"/>
        <v>0</v>
      </c>
      <c r="U478">
        <f t="shared" si="444"/>
        <v>263.2</v>
      </c>
      <c r="V478">
        <f t="shared" si="445"/>
        <v>0</v>
      </c>
      <c r="W478">
        <f t="shared" si="446"/>
        <v>0</v>
      </c>
      <c r="X478">
        <f t="shared" si="447"/>
        <v>1958.17</v>
      </c>
      <c r="Y478">
        <f t="shared" si="447"/>
        <v>1139.3</v>
      </c>
      <c r="AA478">
        <v>22723180</v>
      </c>
      <c r="AB478">
        <f t="shared" si="448"/>
        <v>3560.3040000000001</v>
      </c>
      <c r="AC478">
        <f t="shared" si="449"/>
        <v>0</v>
      </c>
      <c r="AD478">
        <f t="shared" si="450"/>
        <v>0</v>
      </c>
      <c r="AE478">
        <f t="shared" si="451"/>
        <v>0</v>
      </c>
      <c r="AF478">
        <f t="shared" si="452"/>
        <v>3560.3040000000001</v>
      </c>
      <c r="AG478">
        <f t="shared" si="453"/>
        <v>0</v>
      </c>
      <c r="AH478">
        <f t="shared" si="454"/>
        <v>263.2</v>
      </c>
      <c r="AI478">
        <f t="shared" si="455"/>
        <v>0</v>
      </c>
      <c r="AJ478">
        <f t="shared" si="456"/>
        <v>0</v>
      </c>
      <c r="AK478">
        <v>4450.38</v>
      </c>
      <c r="AL478">
        <v>0</v>
      </c>
      <c r="AM478">
        <v>0</v>
      </c>
      <c r="AN478">
        <v>0</v>
      </c>
      <c r="AO478">
        <v>4450.38</v>
      </c>
      <c r="AP478">
        <v>0</v>
      </c>
      <c r="AQ478">
        <v>329</v>
      </c>
      <c r="AR478">
        <v>0</v>
      </c>
      <c r="AS478">
        <v>0</v>
      </c>
      <c r="AT478">
        <v>55</v>
      </c>
      <c r="AU478">
        <v>32</v>
      </c>
      <c r="AV478">
        <v>1</v>
      </c>
      <c r="AW478">
        <v>1</v>
      </c>
      <c r="AZ478">
        <v>1</v>
      </c>
      <c r="BA478">
        <v>1</v>
      </c>
      <c r="BB478">
        <v>1</v>
      </c>
      <c r="BC478">
        <v>1</v>
      </c>
      <c r="BD478" t="s">
        <v>3</v>
      </c>
      <c r="BE478" t="s">
        <v>3</v>
      </c>
      <c r="BF478" t="s">
        <v>3</v>
      </c>
      <c r="BG478" t="s">
        <v>3</v>
      </c>
      <c r="BH478">
        <v>0</v>
      </c>
      <c r="BI478">
        <v>4</v>
      </c>
      <c r="BJ478" t="s">
        <v>683</v>
      </c>
      <c r="BM478">
        <v>200001</v>
      </c>
      <c r="BN478">
        <v>0</v>
      </c>
      <c r="BO478" t="s">
        <v>3</v>
      </c>
      <c r="BP478">
        <v>0</v>
      </c>
      <c r="BQ478">
        <v>4</v>
      </c>
      <c r="BS478">
        <v>1</v>
      </c>
      <c r="BT478">
        <v>1</v>
      </c>
      <c r="BU478">
        <v>1</v>
      </c>
      <c r="BV478">
        <v>1</v>
      </c>
      <c r="BW478">
        <v>1</v>
      </c>
      <c r="BX478">
        <v>1</v>
      </c>
      <c r="BY478" t="s">
        <v>3</v>
      </c>
      <c r="BZ478">
        <v>65</v>
      </c>
      <c r="CA478">
        <v>40</v>
      </c>
      <c r="CF478">
        <v>0</v>
      </c>
      <c r="CG478">
        <v>0</v>
      </c>
      <c r="CM478">
        <v>0</v>
      </c>
      <c r="CN478" t="s">
        <v>3</v>
      </c>
      <c r="CO478">
        <v>0</v>
      </c>
      <c r="CP478">
        <f t="shared" si="457"/>
        <v>3560.3</v>
      </c>
      <c r="CQ478">
        <f t="shared" si="458"/>
        <v>0</v>
      </c>
      <c r="CR478">
        <f t="shared" si="459"/>
        <v>0</v>
      </c>
      <c r="CS478">
        <f t="shared" si="460"/>
        <v>0</v>
      </c>
      <c r="CT478">
        <f t="shared" si="461"/>
        <v>3560.3040000000001</v>
      </c>
      <c r="CU478">
        <f t="shared" si="462"/>
        <v>0</v>
      </c>
      <c r="CV478">
        <f t="shared" si="462"/>
        <v>263.2</v>
      </c>
      <c r="CW478">
        <f t="shared" si="462"/>
        <v>0</v>
      </c>
      <c r="CX478">
        <f t="shared" si="462"/>
        <v>0</v>
      </c>
      <c r="CY478">
        <f t="shared" si="463"/>
        <v>1958.165</v>
      </c>
      <c r="CZ478">
        <f t="shared" si="464"/>
        <v>1139.296</v>
      </c>
      <c r="DC478" t="s">
        <v>3</v>
      </c>
      <c r="DD478" t="s">
        <v>3</v>
      </c>
      <c r="DE478" t="s">
        <v>3</v>
      </c>
      <c r="DF478" t="s">
        <v>3</v>
      </c>
      <c r="DG478" t="s">
        <v>667</v>
      </c>
      <c r="DH478" t="s">
        <v>3</v>
      </c>
      <c r="DI478" t="s">
        <v>667</v>
      </c>
      <c r="DJ478" t="s">
        <v>3</v>
      </c>
      <c r="DK478" t="s">
        <v>3</v>
      </c>
      <c r="DL478" t="s">
        <v>3</v>
      </c>
      <c r="DM478" t="s">
        <v>3</v>
      </c>
      <c r="DN478">
        <v>0</v>
      </c>
      <c r="DO478">
        <v>0</v>
      </c>
      <c r="DP478">
        <v>1</v>
      </c>
      <c r="DQ478">
        <v>1</v>
      </c>
      <c r="DU478">
        <v>1013</v>
      </c>
      <c r="DV478" t="s">
        <v>682</v>
      </c>
      <c r="DW478" t="s">
        <v>682</v>
      </c>
      <c r="DX478">
        <v>1</v>
      </c>
      <c r="EE478">
        <v>20678579</v>
      </c>
      <c r="EF478">
        <v>4</v>
      </c>
      <c r="EG478" t="s">
        <v>660</v>
      </c>
      <c r="EH478">
        <v>0</v>
      </c>
      <c r="EI478" t="s">
        <v>3</v>
      </c>
      <c r="EJ478">
        <v>4</v>
      </c>
      <c r="EK478">
        <v>200001</v>
      </c>
      <c r="EL478" t="s">
        <v>668</v>
      </c>
      <c r="EM478" t="s">
        <v>669</v>
      </c>
      <c r="EO478" t="s">
        <v>3</v>
      </c>
      <c r="EQ478">
        <v>0</v>
      </c>
      <c r="ER478">
        <v>4450.38</v>
      </c>
      <c r="ES478">
        <v>0</v>
      </c>
      <c r="ET478">
        <v>0</v>
      </c>
      <c r="EU478">
        <v>0</v>
      </c>
      <c r="EV478">
        <v>4450.38</v>
      </c>
      <c r="EW478">
        <v>329</v>
      </c>
      <c r="EX478">
        <v>0</v>
      </c>
      <c r="EY478">
        <v>0</v>
      </c>
      <c r="EZ478">
        <v>0</v>
      </c>
      <c r="FQ478">
        <v>0</v>
      </c>
      <c r="FR478">
        <f t="shared" si="465"/>
        <v>0</v>
      </c>
      <c r="FS478">
        <v>0</v>
      </c>
      <c r="FV478" t="s">
        <v>23</v>
      </c>
      <c r="FW478" t="s">
        <v>24</v>
      </c>
      <c r="FX478">
        <v>65</v>
      </c>
      <c r="FY478">
        <v>40</v>
      </c>
      <c r="GA478" t="s">
        <v>3</v>
      </c>
      <c r="GG478">
        <v>2</v>
      </c>
      <c r="GH478">
        <v>1</v>
      </c>
      <c r="GI478">
        <v>-2</v>
      </c>
      <c r="GJ478">
        <v>0</v>
      </c>
      <c r="GK478">
        <f>ROUND(R478*(R12)/100,2)</f>
        <v>0</v>
      </c>
      <c r="GL478">
        <f t="shared" si="466"/>
        <v>0</v>
      </c>
      <c r="GM478">
        <f t="shared" si="467"/>
        <v>6657.77</v>
      </c>
      <c r="GN478">
        <f t="shared" si="468"/>
        <v>0</v>
      </c>
      <c r="GO478">
        <f t="shared" si="469"/>
        <v>0</v>
      </c>
      <c r="GP478">
        <f t="shared" si="470"/>
        <v>6657.77</v>
      </c>
      <c r="GR478">
        <v>0</v>
      </c>
    </row>
    <row r="479" spans="1:200">
      <c r="A479">
        <v>17</v>
      </c>
      <c r="B479">
        <v>1</v>
      </c>
      <c r="C479">
        <f>ROW(SmtRes!A1003)</f>
        <v>1003</v>
      </c>
      <c r="D479">
        <f>ROW(EtalonRes!A942)</f>
        <v>942</v>
      </c>
      <c r="E479" t="s">
        <v>708</v>
      </c>
      <c r="F479" t="s">
        <v>685</v>
      </c>
      <c r="G479" t="s">
        <v>686</v>
      </c>
      <c r="H479" t="s">
        <v>687</v>
      </c>
      <c r="I479">
        <v>18</v>
      </c>
      <c r="J479">
        <v>0</v>
      </c>
      <c r="O479">
        <f t="shared" si="438"/>
        <v>5064.4799999999996</v>
      </c>
      <c r="P479">
        <f t="shared" si="439"/>
        <v>0</v>
      </c>
      <c r="Q479">
        <f t="shared" si="440"/>
        <v>0</v>
      </c>
      <c r="R479">
        <f t="shared" si="441"/>
        <v>0</v>
      </c>
      <c r="S479">
        <f t="shared" si="442"/>
        <v>5064.4799999999996</v>
      </c>
      <c r="T479">
        <f t="shared" si="443"/>
        <v>0</v>
      </c>
      <c r="U479">
        <f t="shared" si="444"/>
        <v>374.40000000000003</v>
      </c>
      <c r="V479">
        <f t="shared" si="445"/>
        <v>0</v>
      </c>
      <c r="W479">
        <f t="shared" si="446"/>
        <v>0</v>
      </c>
      <c r="X479">
        <f t="shared" si="447"/>
        <v>2785.46</v>
      </c>
      <c r="Y479">
        <f t="shared" si="447"/>
        <v>1620.63</v>
      </c>
      <c r="AA479">
        <v>22723180</v>
      </c>
      <c r="AB479">
        <f t="shared" si="448"/>
        <v>281.36</v>
      </c>
      <c r="AC479">
        <f t="shared" si="449"/>
        <v>0</v>
      </c>
      <c r="AD479">
        <f t="shared" si="450"/>
        <v>0</v>
      </c>
      <c r="AE479">
        <f t="shared" si="451"/>
        <v>0</v>
      </c>
      <c r="AF479">
        <f t="shared" si="452"/>
        <v>281.36</v>
      </c>
      <c r="AG479">
        <f t="shared" si="453"/>
        <v>0</v>
      </c>
      <c r="AH479">
        <f t="shared" si="454"/>
        <v>20.8</v>
      </c>
      <c r="AI479">
        <f t="shared" si="455"/>
        <v>0</v>
      </c>
      <c r="AJ479">
        <f t="shared" si="456"/>
        <v>0</v>
      </c>
      <c r="AK479">
        <v>351.7</v>
      </c>
      <c r="AL479">
        <v>0</v>
      </c>
      <c r="AM479">
        <v>0</v>
      </c>
      <c r="AN479">
        <v>0</v>
      </c>
      <c r="AO479">
        <v>351.7</v>
      </c>
      <c r="AP479">
        <v>0</v>
      </c>
      <c r="AQ479">
        <v>26</v>
      </c>
      <c r="AR479">
        <v>0</v>
      </c>
      <c r="AS479">
        <v>0</v>
      </c>
      <c r="AT479">
        <v>55</v>
      </c>
      <c r="AU479">
        <v>32</v>
      </c>
      <c r="AV479">
        <v>1</v>
      </c>
      <c r="AW479">
        <v>1</v>
      </c>
      <c r="AZ479">
        <v>1</v>
      </c>
      <c r="BA479">
        <v>1</v>
      </c>
      <c r="BB479">
        <v>1</v>
      </c>
      <c r="BC479">
        <v>1</v>
      </c>
      <c r="BD479" t="s">
        <v>3</v>
      </c>
      <c r="BE479" t="s">
        <v>3</v>
      </c>
      <c r="BF479" t="s">
        <v>3</v>
      </c>
      <c r="BG479" t="s">
        <v>3</v>
      </c>
      <c r="BH479">
        <v>0</v>
      </c>
      <c r="BI479">
        <v>4</v>
      </c>
      <c r="BJ479" t="s">
        <v>688</v>
      </c>
      <c r="BM479">
        <v>200001</v>
      </c>
      <c r="BN479">
        <v>0</v>
      </c>
      <c r="BO479" t="s">
        <v>3</v>
      </c>
      <c r="BP479">
        <v>0</v>
      </c>
      <c r="BQ479">
        <v>4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65</v>
      </c>
      <c r="CA479">
        <v>40</v>
      </c>
      <c r="CF479">
        <v>0</v>
      </c>
      <c r="CG479">
        <v>0</v>
      </c>
      <c r="CM479">
        <v>0</v>
      </c>
      <c r="CN479" t="s">
        <v>3</v>
      </c>
      <c r="CO479">
        <v>0</v>
      </c>
      <c r="CP479">
        <f t="shared" si="457"/>
        <v>5064.4799999999996</v>
      </c>
      <c r="CQ479">
        <f t="shared" si="458"/>
        <v>0</v>
      </c>
      <c r="CR479">
        <f t="shared" si="459"/>
        <v>0</v>
      </c>
      <c r="CS479">
        <f t="shared" si="460"/>
        <v>0</v>
      </c>
      <c r="CT479">
        <f t="shared" si="461"/>
        <v>281.36</v>
      </c>
      <c r="CU479">
        <f t="shared" si="462"/>
        <v>0</v>
      </c>
      <c r="CV479">
        <f t="shared" si="462"/>
        <v>20.8</v>
      </c>
      <c r="CW479">
        <f t="shared" si="462"/>
        <v>0</v>
      </c>
      <c r="CX479">
        <f t="shared" si="462"/>
        <v>0</v>
      </c>
      <c r="CY479">
        <f t="shared" si="463"/>
        <v>2785.4639999999995</v>
      </c>
      <c r="CZ479">
        <f t="shared" si="464"/>
        <v>1620.6335999999999</v>
      </c>
      <c r="DC479" t="s">
        <v>3</v>
      </c>
      <c r="DD479" t="s">
        <v>3</v>
      </c>
      <c r="DE479" t="s">
        <v>3</v>
      </c>
      <c r="DF479" t="s">
        <v>3</v>
      </c>
      <c r="DG479" t="s">
        <v>667</v>
      </c>
      <c r="DH479" t="s">
        <v>3</v>
      </c>
      <c r="DI479" t="s">
        <v>667</v>
      </c>
      <c r="DJ479" t="s">
        <v>3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687</v>
      </c>
      <c r="DW479" t="s">
        <v>687</v>
      </c>
      <c r="DX479">
        <v>1</v>
      </c>
      <c r="EE479">
        <v>20678579</v>
      </c>
      <c r="EF479">
        <v>4</v>
      </c>
      <c r="EG479" t="s">
        <v>660</v>
      </c>
      <c r="EH479">
        <v>0</v>
      </c>
      <c r="EI479" t="s">
        <v>3</v>
      </c>
      <c r="EJ479">
        <v>4</v>
      </c>
      <c r="EK479">
        <v>200001</v>
      </c>
      <c r="EL479" t="s">
        <v>668</v>
      </c>
      <c r="EM479" t="s">
        <v>669</v>
      </c>
      <c r="EO479" t="s">
        <v>3</v>
      </c>
      <c r="EQ479">
        <v>0</v>
      </c>
      <c r="ER479">
        <v>351.7</v>
      </c>
      <c r="ES479">
        <v>0</v>
      </c>
      <c r="ET479">
        <v>0</v>
      </c>
      <c r="EU479">
        <v>0</v>
      </c>
      <c r="EV479">
        <v>351.7</v>
      </c>
      <c r="EW479">
        <v>26</v>
      </c>
      <c r="EX479">
        <v>0</v>
      </c>
      <c r="EY479">
        <v>0</v>
      </c>
      <c r="EZ479">
        <v>0</v>
      </c>
      <c r="FQ479">
        <v>0</v>
      </c>
      <c r="FR479">
        <f t="shared" si="465"/>
        <v>0</v>
      </c>
      <c r="FS479">
        <v>0</v>
      </c>
      <c r="FV479" t="s">
        <v>23</v>
      </c>
      <c r="FW479" t="s">
        <v>24</v>
      </c>
      <c r="FX479">
        <v>65</v>
      </c>
      <c r="FY479">
        <v>40</v>
      </c>
      <c r="GA479" t="s">
        <v>3</v>
      </c>
      <c r="GG479">
        <v>2</v>
      </c>
      <c r="GH479">
        <v>1</v>
      </c>
      <c r="GI479">
        <v>-2</v>
      </c>
      <c r="GJ479">
        <v>0</v>
      </c>
      <c r="GK479">
        <f>ROUND(R479*(R12)/100,2)</f>
        <v>0</v>
      </c>
      <c r="GL479">
        <f t="shared" si="466"/>
        <v>0</v>
      </c>
      <c r="GM479">
        <f t="shared" si="467"/>
        <v>9470.57</v>
      </c>
      <c r="GN479">
        <f t="shared" si="468"/>
        <v>0</v>
      </c>
      <c r="GO479">
        <f t="shared" si="469"/>
        <v>0</v>
      </c>
      <c r="GP479">
        <f t="shared" si="470"/>
        <v>9470.57</v>
      </c>
      <c r="GR479">
        <v>0</v>
      </c>
    </row>
    <row r="480" spans="1:200">
      <c r="A480">
        <v>17</v>
      </c>
      <c r="B480">
        <v>1</v>
      </c>
      <c r="C480">
        <f>ROW(SmtRes!A1008)</f>
        <v>1008</v>
      </c>
      <c r="D480">
        <f>ROW(EtalonRes!A947)</f>
        <v>947</v>
      </c>
      <c r="E480" t="s">
        <v>709</v>
      </c>
      <c r="F480" t="s">
        <v>690</v>
      </c>
      <c r="G480" t="s">
        <v>691</v>
      </c>
      <c r="H480" t="s">
        <v>692</v>
      </c>
      <c r="I480">
        <v>18</v>
      </c>
      <c r="J480">
        <v>0</v>
      </c>
      <c r="O480">
        <f t="shared" si="438"/>
        <v>1090.8</v>
      </c>
      <c r="P480">
        <f t="shared" si="439"/>
        <v>0</v>
      </c>
      <c r="Q480">
        <f t="shared" si="440"/>
        <v>0</v>
      </c>
      <c r="R480">
        <f t="shared" si="441"/>
        <v>0</v>
      </c>
      <c r="S480">
        <f t="shared" si="442"/>
        <v>1090.8</v>
      </c>
      <c r="T480">
        <f t="shared" si="443"/>
        <v>0</v>
      </c>
      <c r="U480">
        <f t="shared" si="444"/>
        <v>80.639999999999986</v>
      </c>
      <c r="V480">
        <f t="shared" si="445"/>
        <v>0</v>
      </c>
      <c r="W480">
        <f t="shared" si="446"/>
        <v>0</v>
      </c>
      <c r="X480">
        <f t="shared" si="447"/>
        <v>599.94000000000005</v>
      </c>
      <c r="Y480">
        <f t="shared" si="447"/>
        <v>349.06</v>
      </c>
      <c r="AA480">
        <v>22723180</v>
      </c>
      <c r="AB480">
        <f t="shared" si="448"/>
        <v>60.6</v>
      </c>
      <c r="AC480">
        <f t="shared" si="449"/>
        <v>0</v>
      </c>
      <c r="AD480">
        <f t="shared" si="450"/>
        <v>0</v>
      </c>
      <c r="AE480">
        <f t="shared" si="451"/>
        <v>0</v>
      </c>
      <c r="AF480">
        <f t="shared" si="452"/>
        <v>60.6</v>
      </c>
      <c r="AG480">
        <f t="shared" si="453"/>
        <v>0</v>
      </c>
      <c r="AH480">
        <f t="shared" si="454"/>
        <v>4.4799999999999995</v>
      </c>
      <c r="AI480">
        <f t="shared" si="455"/>
        <v>0</v>
      </c>
      <c r="AJ480">
        <f t="shared" si="456"/>
        <v>0</v>
      </c>
      <c r="AK480">
        <v>75.75</v>
      </c>
      <c r="AL480">
        <v>0</v>
      </c>
      <c r="AM480">
        <v>0</v>
      </c>
      <c r="AN480">
        <v>0</v>
      </c>
      <c r="AO480">
        <v>75.75</v>
      </c>
      <c r="AP480">
        <v>0</v>
      </c>
      <c r="AQ480">
        <v>5.6</v>
      </c>
      <c r="AR480">
        <v>0</v>
      </c>
      <c r="AS480">
        <v>0</v>
      </c>
      <c r="AT480">
        <v>55</v>
      </c>
      <c r="AU480">
        <v>32</v>
      </c>
      <c r="AV480">
        <v>1</v>
      </c>
      <c r="AW480">
        <v>1</v>
      </c>
      <c r="AZ480">
        <v>1</v>
      </c>
      <c r="BA480">
        <v>1</v>
      </c>
      <c r="BB480">
        <v>1</v>
      </c>
      <c r="BC480">
        <v>1</v>
      </c>
      <c r="BD480" t="s">
        <v>3</v>
      </c>
      <c r="BE480" t="s">
        <v>3</v>
      </c>
      <c r="BF480" t="s">
        <v>3</v>
      </c>
      <c r="BG480" t="s">
        <v>3</v>
      </c>
      <c r="BH480">
        <v>0</v>
      </c>
      <c r="BI480">
        <v>4</v>
      </c>
      <c r="BJ480" t="s">
        <v>693</v>
      </c>
      <c r="BM480">
        <v>200001</v>
      </c>
      <c r="BN480">
        <v>0</v>
      </c>
      <c r="BO480" t="s">
        <v>3</v>
      </c>
      <c r="BP480">
        <v>0</v>
      </c>
      <c r="BQ480">
        <v>4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65</v>
      </c>
      <c r="CA480">
        <v>40</v>
      </c>
      <c r="CF480">
        <v>0</v>
      </c>
      <c r="CG480">
        <v>0</v>
      </c>
      <c r="CM480">
        <v>0</v>
      </c>
      <c r="CN480" t="s">
        <v>3</v>
      </c>
      <c r="CO480">
        <v>0</v>
      </c>
      <c r="CP480">
        <f t="shared" si="457"/>
        <v>1090.8</v>
      </c>
      <c r="CQ480">
        <f t="shared" si="458"/>
        <v>0</v>
      </c>
      <c r="CR480">
        <f t="shared" si="459"/>
        <v>0</v>
      </c>
      <c r="CS480">
        <f t="shared" si="460"/>
        <v>0</v>
      </c>
      <c r="CT480">
        <f t="shared" si="461"/>
        <v>60.6</v>
      </c>
      <c r="CU480">
        <f t="shared" si="462"/>
        <v>0</v>
      </c>
      <c r="CV480">
        <f t="shared" si="462"/>
        <v>4.4799999999999995</v>
      </c>
      <c r="CW480">
        <f t="shared" si="462"/>
        <v>0</v>
      </c>
      <c r="CX480">
        <f t="shared" si="462"/>
        <v>0</v>
      </c>
      <c r="CY480">
        <f t="shared" si="463"/>
        <v>599.94000000000005</v>
      </c>
      <c r="CZ480">
        <f t="shared" si="464"/>
        <v>349.05599999999998</v>
      </c>
      <c r="DC480" t="s">
        <v>3</v>
      </c>
      <c r="DD480" t="s">
        <v>3</v>
      </c>
      <c r="DE480" t="s">
        <v>3</v>
      </c>
      <c r="DF480" t="s">
        <v>3</v>
      </c>
      <c r="DG480" t="s">
        <v>667</v>
      </c>
      <c r="DH480" t="s">
        <v>3</v>
      </c>
      <c r="DI480" t="s">
        <v>667</v>
      </c>
      <c r="DJ480" t="s">
        <v>3</v>
      </c>
      <c r="DK480" t="s">
        <v>3</v>
      </c>
      <c r="DL480" t="s">
        <v>3</v>
      </c>
      <c r="DM480" t="s">
        <v>3</v>
      </c>
      <c r="DN480">
        <v>0</v>
      </c>
      <c r="DO480">
        <v>0</v>
      </c>
      <c r="DP480">
        <v>1</v>
      </c>
      <c r="DQ480">
        <v>1</v>
      </c>
      <c r="DU480">
        <v>1013</v>
      </c>
      <c r="DV480" t="s">
        <v>692</v>
      </c>
      <c r="DW480" t="s">
        <v>692</v>
      </c>
      <c r="DX480">
        <v>1</v>
      </c>
      <c r="EE480">
        <v>20678579</v>
      </c>
      <c r="EF480">
        <v>4</v>
      </c>
      <c r="EG480" t="s">
        <v>660</v>
      </c>
      <c r="EH480">
        <v>0</v>
      </c>
      <c r="EI480" t="s">
        <v>3</v>
      </c>
      <c r="EJ480">
        <v>4</v>
      </c>
      <c r="EK480">
        <v>200001</v>
      </c>
      <c r="EL480" t="s">
        <v>668</v>
      </c>
      <c r="EM480" t="s">
        <v>669</v>
      </c>
      <c r="EO480" t="s">
        <v>3</v>
      </c>
      <c r="EQ480">
        <v>0</v>
      </c>
      <c r="ER480">
        <v>75.75</v>
      </c>
      <c r="ES480">
        <v>0</v>
      </c>
      <c r="ET480">
        <v>0</v>
      </c>
      <c r="EU480">
        <v>0</v>
      </c>
      <c r="EV480">
        <v>75.75</v>
      </c>
      <c r="EW480">
        <v>5.6</v>
      </c>
      <c r="EX480">
        <v>0</v>
      </c>
      <c r="EY480">
        <v>0</v>
      </c>
      <c r="EZ480">
        <v>0</v>
      </c>
      <c r="FQ480">
        <v>0</v>
      </c>
      <c r="FR480">
        <f t="shared" si="465"/>
        <v>0</v>
      </c>
      <c r="FS480">
        <v>0</v>
      </c>
      <c r="FV480" t="s">
        <v>23</v>
      </c>
      <c r="FW480" t="s">
        <v>24</v>
      </c>
      <c r="FX480">
        <v>65</v>
      </c>
      <c r="FY480">
        <v>40</v>
      </c>
      <c r="GA480" t="s">
        <v>3</v>
      </c>
      <c r="GG480">
        <v>2</v>
      </c>
      <c r="GH480">
        <v>1</v>
      </c>
      <c r="GI480">
        <v>-2</v>
      </c>
      <c r="GJ480">
        <v>0</v>
      </c>
      <c r="GK480">
        <f>ROUND(R480*(R12)/100,2)</f>
        <v>0</v>
      </c>
      <c r="GL480">
        <f t="shared" si="466"/>
        <v>0</v>
      </c>
      <c r="GM480">
        <f t="shared" si="467"/>
        <v>2039.8</v>
      </c>
      <c r="GN480">
        <f t="shared" si="468"/>
        <v>0</v>
      </c>
      <c r="GO480">
        <f t="shared" si="469"/>
        <v>0</v>
      </c>
      <c r="GP480">
        <f t="shared" si="470"/>
        <v>2039.8</v>
      </c>
      <c r="GR480">
        <v>0</v>
      </c>
    </row>
    <row r="481" spans="1:200">
      <c r="A481">
        <v>17</v>
      </c>
      <c r="B481">
        <v>1</v>
      </c>
      <c r="C481">
        <f>ROW(SmtRes!A1012)</f>
        <v>1012</v>
      </c>
      <c r="D481">
        <f>ROW(EtalonRes!A951)</f>
        <v>951</v>
      </c>
      <c r="E481" t="s">
        <v>710</v>
      </c>
      <c r="F481" t="s">
        <v>695</v>
      </c>
      <c r="G481" t="s">
        <v>696</v>
      </c>
      <c r="H481" t="s">
        <v>697</v>
      </c>
      <c r="I481">
        <v>18</v>
      </c>
      <c r="J481">
        <v>0</v>
      </c>
      <c r="O481">
        <f t="shared" si="438"/>
        <v>13467.02</v>
      </c>
      <c r="P481">
        <f t="shared" si="439"/>
        <v>0</v>
      </c>
      <c r="Q481">
        <f t="shared" si="440"/>
        <v>0</v>
      </c>
      <c r="R481">
        <f t="shared" si="441"/>
        <v>0</v>
      </c>
      <c r="S481">
        <f t="shared" si="442"/>
        <v>13467.02</v>
      </c>
      <c r="T481">
        <f t="shared" si="443"/>
        <v>0</v>
      </c>
      <c r="U481">
        <f t="shared" si="444"/>
        <v>1022.4000000000001</v>
      </c>
      <c r="V481">
        <f t="shared" si="445"/>
        <v>0</v>
      </c>
      <c r="W481">
        <f t="shared" si="446"/>
        <v>0</v>
      </c>
      <c r="X481">
        <f t="shared" si="447"/>
        <v>7406.86</v>
      </c>
      <c r="Y481">
        <f t="shared" si="447"/>
        <v>4309.45</v>
      </c>
      <c r="AA481">
        <v>22723180</v>
      </c>
      <c r="AB481">
        <f t="shared" si="448"/>
        <v>748.16800000000001</v>
      </c>
      <c r="AC481">
        <f t="shared" si="449"/>
        <v>0</v>
      </c>
      <c r="AD481">
        <f t="shared" si="450"/>
        <v>0</v>
      </c>
      <c r="AE481">
        <f t="shared" si="451"/>
        <v>0</v>
      </c>
      <c r="AF481">
        <f t="shared" si="452"/>
        <v>748.16800000000001</v>
      </c>
      <c r="AG481">
        <f t="shared" si="453"/>
        <v>0</v>
      </c>
      <c r="AH481">
        <f t="shared" si="454"/>
        <v>56.800000000000004</v>
      </c>
      <c r="AI481">
        <f t="shared" si="455"/>
        <v>0</v>
      </c>
      <c r="AJ481">
        <f t="shared" si="456"/>
        <v>0</v>
      </c>
      <c r="AK481">
        <v>935.21</v>
      </c>
      <c r="AL481">
        <v>0</v>
      </c>
      <c r="AM481">
        <v>0</v>
      </c>
      <c r="AN481">
        <v>0</v>
      </c>
      <c r="AO481">
        <v>935.21</v>
      </c>
      <c r="AP481">
        <v>0</v>
      </c>
      <c r="AQ481">
        <v>71</v>
      </c>
      <c r="AR481">
        <v>0</v>
      </c>
      <c r="AS481">
        <v>0</v>
      </c>
      <c r="AT481">
        <v>55</v>
      </c>
      <c r="AU481">
        <v>32</v>
      </c>
      <c r="AV481">
        <v>1</v>
      </c>
      <c r="AW481">
        <v>1</v>
      </c>
      <c r="AZ481">
        <v>1</v>
      </c>
      <c r="BA481">
        <v>1</v>
      </c>
      <c r="BB481">
        <v>1</v>
      </c>
      <c r="BC481">
        <v>1</v>
      </c>
      <c r="BD481" t="s">
        <v>3</v>
      </c>
      <c r="BE481" t="s">
        <v>3</v>
      </c>
      <c r="BF481" t="s">
        <v>3</v>
      </c>
      <c r="BG481" t="s">
        <v>3</v>
      </c>
      <c r="BH481">
        <v>0</v>
      </c>
      <c r="BI481">
        <v>4</v>
      </c>
      <c r="BJ481" t="s">
        <v>698</v>
      </c>
      <c r="BM481">
        <v>200001</v>
      </c>
      <c r="BN481">
        <v>0</v>
      </c>
      <c r="BO481" t="s">
        <v>3</v>
      </c>
      <c r="BP481">
        <v>0</v>
      </c>
      <c r="BQ481">
        <v>4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65</v>
      </c>
      <c r="CA481">
        <v>40</v>
      </c>
      <c r="CF481">
        <v>0</v>
      </c>
      <c r="CG481">
        <v>0</v>
      </c>
      <c r="CM481">
        <v>0</v>
      </c>
      <c r="CN481" t="s">
        <v>3</v>
      </c>
      <c r="CO481">
        <v>0</v>
      </c>
      <c r="CP481">
        <f t="shared" si="457"/>
        <v>13467.02</v>
      </c>
      <c r="CQ481">
        <f t="shared" si="458"/>
        <v>0</v>
      </c>
      <c r="CR481">
        <f t="shared" si="459"/>
        <v>0</v>
      </c>
      <c r="CS481">
        <f t="shared" si="460"/>
        <v>0</v>
      </c>
      <c r="CT481">
        <f t="shared" si="461"/>
        <v>748.16800000000001</v>
      </c>
      <c r="CU481">
        <f t="shared" si="462"/>
        <v>0</v>
      </c>
      <c r="CV481">
        <f t="shared" si="462"/>
        <v>56.800000000000004</v>
      </c>
      <c r="CW481">
        <f t="shared" si="462"/>
        <v>0</v>
      </c>
      <c r="CX481">
        <f t="shared" si="462"/>
        <v>0</v>
      </c>
      <c r="CY481">
        <f t="shared" si="463"/>
        <v>7406.8609999999999</v>
      </c>
      <c r="CZ481">
        <f t="shared" si="464"/>
        <v>4309.4463999999998</v>
      </c>
      <c r="DC481" t="s">
        <v>3</v>
      </c>
      <c r="DD481" t="s">
        <v>3</v>
      </c>
      <c r="DE481" t="s">
        <v>3</v>
      </c>
      <c r="DF481" t="s">
        <v>3</v>
      </c>
      <c r="DG481" t="s">
        <v>667</v>
      </c>
      <c r="DH481" t="s">
        <v>3</v>
      </c>
      <c r="DI481" t="s">
        <v>667</v>
      </c>
      <c r="DJ481" t="s">
        <v>3</v>
      </c>
      <c r="DK481" t="s">
        <v>3</v>
      </c>
      <c r="DL481" t="s">
        <v>3</v>
      </c>
      <c r="DM481" t="s">
        <v>3</v>
      </c>
      <c r="DN481">
        <v>0</v>
      </c>
      <c r="DO481">
        <v>0</v>
      </c>
      <c r="DP481">
        <v>1</v>
      </c>
      <c r="DQ481">
        <v>1</v>
      </c>
      <c r="DU481">
        <v>1013</v>
      </c>
      <c r="DV481" t="s">
        <v>697</v>
      </c>
      <c r="DW481" t="s">
        <v>697</v>
      </c>
      <c r="DX481">
        <v>1</v>
      </c>
      <c r="EE481">
        <v>20678579</v>
      </c>
      <c r="EF481">
        <v>4</v>
      </c>
      <c r="EG481" t="s">
        <v>660</v>
      </c>
      <c r="EH481">
        <v>0</v>
      </c>
      <c r="EI481" t="s">
        <v>3</v>
      </c>
      <c r="EJ481">
        <v>4</v>
      </c>
      <c r="EK481">
        <v>200001</v>
      </c>
      <c r="EL481" t="s">
        <v>668</v>
      </c>
      <c r="EM481" t="s">
        <v>669</v>
      </c>
      <c r="EO481" t="s">
        <v>3</v>
      </c>
      <c r="EQ481">
        <v>0</v>
      </c>
      <c r="ER481">
        <v>935.21</v>
      </c>
      <c r="ES481">
        <v>0</v>
      </c>
      <c r="ET481">
        <v>0</v>
      </c>
      <c r="EU481">
        <v>0</v>
      </c>
      <c r="EV481">
        <v>935.21</v>
      </c>
      <c r="EW481">
        <v>71</v>
      </c>
      <c r="EX481">
        <v>0</v>
      </c>
      <c r="EY481">
        <v>0</v>
      </c>
      <c r="EZ481">
        <v>0</v>
      </c>
      <c r="FQ481">
        <v>0</v>
      </c>
      <c r="FR481">
        <f t="shared" si="465"/>
        <v>0</v>
      </c>
      <c r="FS481">
        <v>0</v>
      </c>
      <c r="FV481" t="s">
        <v>23</v>
      </c>
      <c r="FW481" t="s">
        <v>24</v>
      </c>
      <c r="FX481">
        <v>65</v>
      </c>
      <c r="FY481">
        <v>40</v>
      </c>
      <c r="GA481" t="s">
        <v>3</v>
      </c>
      <c r="GG481">
        <v>2</v>
      </c>
      <c r="GH481">
        <v>1</v>
      </c>
      <c r="GI481">
        <v>-2</v>
      </c>
      <c r="GJ481">
        <v>0</v>
      </c>
      <c r="GK481">
        <f>ROUND(R481*(R12)/100,2)</f>
        <v>0</v>
      </c>
      <c r="GL481">
        <f t="shared" si="466"/>
        <v>0</v>
      </c>
      <c r="GM481">
        <f t="shared" si="467"/>
        <v>25183.33</v>
      </c>
      <c r="GN481">
        <f t="shared" si="468"/>
        <v>0</v>
      </c>
      <c r="GO481">
        <f t="shared" si="469"/>
        <v>0</v>
      </c>
      <c r="GP481">
        <f t="shared" si="470"/>
        <v>25183.33</v>
      </c>
      <c r="GR481">
        <v>0</v>
      </c>
    </row>
    <row r="483" spans="1:200">
      <c r="A483" s="2">
        <v>51</v>
      </c>
      <c r="B483" s="2">
        <f>B470</f>
        <v>1</v>
      </c>
      <c r="C483" s="2">
        <f>A470</f>
        <v>5</v>
      </c>
      <c r="D483" s="2">
        <f>ROW(A470)</f>
        <v>470</v>
      </c>
      <c r="E483" s="2"/>
      <c r="F483" s="2" t="str">
        <f>IF(F470&lt;&gt;"",F470,"")</f>
        <v>Новый подраздел</v>
      </c>
      <c r="G483" s="2" t="str">
        <f>IF(G470&lt;&gt;"",G470,"")</f>
        <v>Строение 2</v>
      </c>
      <c r="H483" s="2"/>
      <c r="I483" s="2"/>
      <c r="J483" s="2"/>
      <c r="K483" s="2"/>
      <c r="L483" s="2"/>
      <c r="M483" s="2"/>
      <c r="N483" s="2"/>
      <c r="O483" s="2">
        <f t="shared" ref="O483:T483" si="471">ROUND(AB483,2)</f>
        <v>32792.67</v>
      </c>
      <c r="P483" s="2">
        <f t="shared" si="471"/>
        <v>0</v>
      </c>
      <c r="Q483" s="2">
        <f t="shared" si="471"/>
        <v>0</v>
      </c>
      <c r="R483" s="2">
        <f t="shared" si="471"/>
        <v>0</v>
      </c>
      <c r="S483" s="2">
        <f t="shared" si="471"/>
        <v>32792.67</v>
      </c>
      <c r="T483" s="2">
        <f t="shared" si="471"/>
        <v>0</v>
      </c>
      <c r="U483" s="2">
        <f>AH483</f>
        <v>2459.5200000000004</v>
      </c>
      <c r="V483" s="2">
        <f>AI483</f>
        <v>0</v>
      </c>
      <c r="W483" s="2">
        <f>ROUND(AJ483,2)</f>
        <v>0</v>
      </c>
      <c r="X483" s="2">
        <f>ROUND(AK483,2)</f>
        <v>18035.97</v>
      </c>
      <c r="Y483" s="2">
        <f>ROUND(AL483,2)</f>
        <v>10493.66</v>
      </c>
      <c r="Z483" s="2"/>
      <c r="AA483" s="2"/>
      <c r="AB483" s="2">
        <f>ROUND(SUMIF(AA474:AA481,"=22723180",O474:O481),2)</f>
        <v>32792.67</v>
      </c>
      <c r="AC483" s="2">
        <f>ROUND(SUMIF(AA474:AA481,"=22723180",P474:P481),2)</f>
        <v>0</v>
      </c>
      <c r="AD483" s="2">
        <f>ROUND(SUMIF(AA474:AA481,"=22723180",Q474:Q481),2)</f>
        <v>0</v>
      </c>
      <c r="AE483" s="2">
        <f>ROUND(SUMIF(AA474:AA481,"=22723180",R474:R481),2)</f>
        <v>0</v>
      </c>
      <c r="AF483" s="2">
        <f>ROUND(SUMIF(AA474:AA481,"=22723180",S474:S481),2)</f>
        <v>32792.67</v>
      </c>
      <c r="AG483" s="2">
        <f>ROUND(SUMIF(AA474:AA481,"=22723180",T474:T481),2)</f>
        <v>0</v>
      </c>
      <c r="AH483" s="2">
        <f>SUMIF(AA474:AA481,"=22723180",U474:U481)</f>
        <v>2459.5200000000004</v>
      </c>
      <c r="AI483" s="2">
        <f>SUMIF(AA474:AA481,"=22723180",V474:V481)</f>
        <v>0</v>
      </c>
      <c r="AJ483" s="2">
        <f>ROUND(SUMIF(AA474:AA481,"=22723180",W474:W481),2)</f>
        <v>0</v>
      </c>
      <c r="AK483" s="2">
        <f>ROUND(SUMIF(AA474:AA481,"=22723180",X474:X481),2)</f>
        <v>18035.97</v>
      </c>
      <c r="AL483" s="2">
        <f>ROUND(SUMIF(AA474:AA481,"=22723180",Y474:Y481),2)</f>
        <v>10493.66</v>
      </c>
      <c r="AM483" s="2"/>
      <c r="AN483" s="2"/>
      <c r="AO483" s="2">
        <f t="shared" ref="AO483:AU483" si="472">ROUND(BB483,2)</f>
        <v>0</v>
      </c>
      <c r="AP483" s="2">
        <f t="shared" si="472"/>
        <v>0</v>
      </c>
      <c r="AQ483" s="2">
        <f t="shared" si="472"/>
        <v>0</v>
      </c>
      <c r="AR483" s="2">
        <f t="shared" si="472"/>
        <v>61322.3</v>
      </c>
      <c r="AS483" s="2">
        <f t="shared" si="472"/>
        <v>0</v>
      </c>
      <c r="AT483" s="2">
        <f t="shared" si="472"/>
        <v>0</v>
      </c>
      <c r="AU483" s="2">
        <f t="shared" si="472"/>
        <v>61322.3</v>
      </c>
      <c r="AV483" s="2"/>
      <c r="AW483" s="2"/>
      <c r="AX483" s="2"/>
      <c r="AY483" s="2"/>
      <c r="AZ483" s="2"/>
      <c r="BA483" s="2"/>
      <c r="BB483" s="2">
        <f>ROUND(SUMIF(AA474:AA481,"=22723180",FQ474:FQ481),2)</f>
        <v>0</v>
      </c>
      <c r="BC483" s="2">
        <f>ROUND(SUMIF(AA474:AA481,"=22723180",FR474:FR481),2)</f>
        <v>0</v>
      </c>
      <c r="BD483" s="2">
        <f>ROUND(SUMIF(AA474:AA481,"=22723180",GL474:GL481),2)</f>
        <v>0</v>
      </c>
      <c r="BE483" s="2">
        <f>ROUND(SUMIF(AA474:AA481,"=22723180",GM474:GM481),2)</f>
        <v>61322.3</v>
      </c>
      <c r="BF483" s="2">
        <f>ROUND(SUMIF(AA474:AA481,"=22723180",GN474:GN481),2)</f>
        <v>0</v>
      </c>
      <c r="BG483" s="2">
        <f>ROUND(SUMIF(AA474:AA481,"=22723180",GO474:GO481),2)</f>
        <v>0</v>
      </c>
      <c r="BH483" s="2">
        <f>ROUND(SUMIF(AA474:AA481,"=22723180",GP474:GP481),2)</f>
        <v>61322.3</v>
      </c>
      <c r="BI483" s="2"/>
      <c r="BJ483" s="2"/>
      <c r="BK483" s="2"/>
      <c r="BL483" s="2"/>
      <c r="BM483" s="2"/>
      <c r="BN483" s="2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>
        <v>0</v>
      </c>
    </row>
    <row r="485" spans="1:200">
      <c r="A485" s="4">
        <v>50</v>
      </c>
      <c r="B485" s="4">
        <v>0</v>
      </c>
      <c r="C485" s="4">
        <v>0</v>
      </c>
      <c r="D485" s="4">
        <v>1</v>
      </c>
      <c r="E485" s="4">
        <v>201</v>
      </c>
      <c r="F485" s="4">
        <f>ROUND(Source!O483,O485)</f>
        <v>32792.67</v>
      </c>
      <c r="G485" s="4" t="s">
        <v>47</v>
      </c>
      <c r="H485" s="4" t="s">
        <v>48</v>
      </c>
      <c r="I485" s="4"/>
      <c r="J485" s="4"/>
      <c r="K485" s="4">
        <v>201</v>
      </c>
      <c r="L485" s="4">
        <v>1</v>
      </c>
      <c r="M485" s="4">
        <v>3</v>
      </c>
      <c r="N485" s="4" t="s">
        <v>3</v>
      </c>
      <c r="O485" s="4">
        <v>2</v>
      </c>
      <c r="P485" s="4"/>
    </row>
    <row r="486" spans="1:200">
      <c r="A486" s="4">
        <v>50</v>
      </c>
      <c r="B486" s="4">
        <v>0</v>
      </c>
      <c r="C486" s="4">
        <v>0</v>
      </c>
      <c r="D486" s="4">
        <v>1</v>
      </c>
      <c r="E486" s="4">
        <v>202</v>
      </c>
      <c r="F486" s="4">
        <f>ROUND(Source!P483,O486)</f>
        <v>0</v>
      </c>
      <c r="G486" s="4" t="s">
        <v>49</v>
      </c>
      <c r="H486" s="4" t="s">
        <v>50</v>
      </c>
      <c r="I486" s="4"/>
      <c r="J486" s="4"/>
      <c r="K486" s="4">
        <v>202</v>
      </c>
      <c r="L486" s="4">
        <v>2</v>
      </c>
      <c r="M486" s="4">
        <v>3</v>
      </c>
      <c r="N486" s="4" t="s">
        <v>3</v>
      </c>
      <c r="O486" s="4">
        <v>2</v>
      </c>
      <c r="P486" s="4"/>
    </row>
    <row r="487" spans="1:200">
      <c r="A487" s="4">
        <v>50</v>
      </c>
      <c r="B487" s="4">
        <v>0</v>
      </c>
      <c r="C487" s="4">
        <v>0</v>
      </c>
      <c r="D487" s="4">
        <v>1</v>
      </c>
      <c r="E487" s="4">
        <v>222</v>
      </c>
      <c r="F487" s="4">
        <f>ROUND(Source!AO483,O487)</f>
        <v>0</v>
      </c>
      <c r="G487" s="4" t="s">
        <v>51</v>
      </c>
      <c r="H487" s="4" t="s">
        <v>52</v>
      </c>
      <c r="I487" s="4"/>
      <c r="J487" s="4"/>
      <c r="K487" s="4">
        <v>222</v>
      </c>
      <c r="L487" s="4">
        <v>3</v>
      </c>
      <c r="M487" s="4">
        <v>3</v>
      </c>
      <c r="N487" s="4" t="s">
        <v>3</v>
      </c>
      <c r="O487" s="4">
        <v>2</v>
      </c>
      <c r="P487" s="4"/>
    </row>
    <row r="488" spans="1:200">
      <c r="A488" s="4">
        <v>50</v>
      </c>
      <c r="B488" s="4">
        <v>0</v>
      </c>
      <c r="C488" s="4">
        <v>0</v>
      </c>
      <c r="D488" s="4">
        <v>1</v>
      </c>
      <c r="E488" s="4">
        <v>216</v>
      </c>
      <c r="F488" s="4">
        <f>ROUND(Source!AP483,O488)</f>
        <v>0</v>
      </c>
      <c r="G488" s="4" t="s">
        <v>53</v>
      </c>
      <c r="H488" s="4" t="s">
        <v>54</v>
      </c>
      <c r="I488" s="4"/>
      <c r="J488" s="4"/>
      <c r="K488" s="4">
        <v>216</v>
      </c>
      <c r="L488" s="4">
        <v>4</v>
      </c>
      <c r="M488" s="4">
        <v>3</v>
      </c>
      <c r="N488" s="4" t="s">
        <v>3</v>
      </c>
      <c r="O488" s="4">
        <v>2</v>
      </c>
      <c r="P488" s="4"/>
    </row>
    <row r="489" spans="1:200">
      <c r="A489" s="4">
        <v>50</v>
      </c>
      <c r="B489" s="4">
        <v>0</v>
      </c>
      <c r="C489" s="4">
        <v>0</v>
      </c>
      <c r="D489" s="4">
        <v>1</v>
      </c>
      <c r="E489" s="4">
        <v>223</v>
      </c>
      <c r="F489" s="4">
        <f>ROUND(Source!AQ483,O489)</f>
        <v>0</v>
      </c>
      <c r="G489" s="4" t="s">
        <v>55</v>
      </c>
      <c r="H489" s="4" t="s">
        <v>56</v>
      </c>
      <c r="I489" s="4"/>
      <c r="J489" s="4"/>
      <c r="K489" s="4">
        <v>223</v>
      </c>
      <c r="L489" s="4">
        <v>5</v>
      </c>
      <c r="M489" s="4">
        <v>3</v>
      </c>
      <c r="N489" s="4" t="s">
        <v>3</v>
      </c>
      <c r="O489" s="4">
        <v>2</v>
      </c>
      <c r="P489" s="4"/>
    </row>
    <row r="490" spans="1:200">
      <c r="A490" s="4">
        <v>50</v>
      </c>
      <c r="B490" s="4">
        <v>0</v>
      </c>
      <c r="C490" s="4">
        <v>0</v>
      </c>
      <c r="D490" s="4">
        <v>1</v>
      </c>
      <c r="E490" s="4">
        <v>203</v>
      </c>
      <c r="F490" s="4">
        <f>ROUND(Source!Q483,O490)</f>
        <v>0</v>
      </c>
      <c r="G490" s="4" t="s">
        <v>57</v>
      </c>
      <c r="H490" s="4" t="s">
        <v>58</v>
      </c>
      <c r="I490" s="4"/>
      <c r="J490" s="4"/>
      <c r="K490" s="4">
        <v>203</v>
      </c>
      <c r="L490" s="4">
        <v>6</v>
      </c>
      <c r="M490" s="4">
        <v>3</v>
      </c>
      <c r="N490" s="4" t="s">
        <v>3</v>
      </c>
      <c r="O490" s="4">
        <v>2</v>
      </c>
      <c r="P490" s="4"/>
    </row>
    <row r="491" spans="1:200">
      <c r="A491" s="4">
        <v>50</v>
      </c>
      <c r="B491" s="4">
        <v>0</v>
      </c>
      <c r="C491" s="4">
        <v>0</v>
      </c>
      <c r="D491" s="4">
        <v>1</v>
      </c>
      <c r="E491" s="4">
        <v>204</v>
      </c>
      <c r="F491" s="4">
        <f>ROUND(Source!R483,O491)</f>
        <v>0</v>
      </c>
      <c r="G491" s="4" t="s">
        <v>59</v>
      </c>
      <c r="H491" s="4" t="s">
        <v>60</v>
      </c>
      <c r="I491" s="4"/>
      <c r="J491" s="4"/>
      <c r="K491" s="4">
        <v>204</v>
      </c>
      <c r="L491" s="4">
        <v>7</v>
      </c>
      <c r="M491" s="4">
        <v>3</v>
      </c>
      <c r="N491" s="4" t="s">
        <v>3</v>
      </c>
      <c r="O491" s="4">
        <v>2</v>
      </c>
      <c r="P491" s="4"/>
    </row>
    <row r="492" spans="1:200">
      <c r="A492" s="4">
        <v>50</v>
      </c>
      <c r="B492" s="4">
        <v>0</v>
      </c>
      <c r="C492" s="4">
        <v>0</v>
      </c>
      <c r="D492" s="4">
        <v>1</v>
      </c>
      <c r="E492" s="4">
        <v>205</v>
      </c>
      <c r="F492" s="4">
        <f>ROUND(Source!S483,O492)</f>
        <v>32792.67</v>
      </c>
      <c r="G492" s="4" t="s">
        <v>61</v>
      </c>
      <c r="H492" s="4" t="s">
        <v>62</v>
      </c>
      <c r="I492" s="4"/>
      <c r="J492" s="4"/>
      <c r="K492" s="4">
        <v>205</v>
      </c>
      <c r="L492" s="4">
        <v>8</v>
      </c>
      <c r="M492" s="4">
        <v>3</v>
      </c>
      <c r="N492" s="4" t="s">
        <v>3</v>
      </c>
      <c r="O492" s="4">
        <v>2</v>
      </c>
      <c r="P492" s="4"/>
    </row>
    <row r="493" spans="1:200">
      <c r="A493" s="4">
        <v>50</v>
      </c>
      <c r="B493" s="4">
        <v>0</v>
      </c>
      <c r="C493" s="4">
        <v>0</v>
      </c>
      <c r="D493" s="4">
        <v>1</v>
      </c>
      <c r="E493" s="4">
        <v>214</v>
      </c>
      <c r="F493" s="4">
        <f>ROUND(Source!AS483,O493)</f>
        <v>0</v>
      </c>
      <c r="G493" s="4" t="s">
        <v>63</v>
      </c>
      <c r="H493" s="4" t="s">
        <v>64</v>
      </c>
      <c r="I493" s="4"/>
      <c r="J493" s="4"/>
      <c r="K493" s="4">
        <v>214</v>
      </c>
      <c r="L493" s="4">
        <v>9</v>
      </c>
      <c r="M493" s="4">
        <v>3</v>
      </c>
      <c r="N493" s="4" t="s">
        <v>3</v>
      </c>
      <c r="O493" s="4">
        <v>2</v>
      </c>
      <c r="P493" s="4"/>
    </row>
    <row r="494" spans="1:200">
      <c r="A494" s="4">
        <v>50</v>
      </c>
      <c r="B494" s="4">
        <v>0</v>
      </c>
      <c r="C494" s="4">
        <v>0</v>
      </c>
      <c r="D494" s="4">
        <v>1</v>
      </c>
      <c r="E494" s="4">
        <v>215</v>
      </c>
      <c r="F494" s="4">
        <f>ROUND(Source!AT483,O494)</f>
        <v>0</v>
      </c>
      <c r="G494" s="4" t="s">
        <v>65</v>
      </c>
      <c r="H494" s="4" t="s">
        <v>66</v>
      </c>
      <c r="I494" s="4"/>
      <c r="J494" s="4"/>
      <c r="K494" s="4">
        <v>215</v>
      </c>
      <c r="L494" s="4">
        <v>10</v>
      </c>
      <c r="M494" s="4">
        <v>3</v>
      </c>
      <c r="N494" s="4" t="s">
        <v>3</v>
      </c>
      <c r="O494" s="4">
        <v>2</v>
      </c>
      <c r="P494" s="4"/>
    </row>
    <row r="495" spans="1:200">
      <c r="A495" s="4">
        <v>50</v>
      </c>
      <c r="B495" s="4">
        <v>0</v>
      </c>
      <c r="C495" s="4">
        <v>0</v>
      </c>
      <c r="D495" s="4">
        <v>1</v>
      </c>
      <c r="E495" s="4">
        <v>217</v>
      </c>
      <c r="F495" s="4">
        <f>ROUND(Source!AU483,O495)</f>
        <v>61322.3</v>
      </c>
      <c r="G495" s="4" t="s">
        <v>67</v>
      </c>
      <c r="H495" s="4" t="s">
        <v>68</v>
      </c>
      <c r="I495" s="4"/>
      <c r="J495" s="4"/>
      <c r="K495" s="4">
        <v>217</v>
      </c>
      <c r="L495" s="4">
        <v>11</v>
      </c>
      <c r="M495" s="4">
        <v>3</v>
      </c>
      <c r="N495" s="4" t="s">
        <v>3</v>
      </c>
      <c r="O495" s="4">
        <v>2</v>
      </c>
      <c r="P495" s="4"/>
    </row>
    <row r="496" spans="1:200">
      <c r="A496" s="4">
        <v>50</v>
      </c>
      <c r="B496" s="4">
        <v>0</v>
      </c>
      <c r="C496" s="4">
        <v>0</v>
      </c>
      <c r="D496" s="4">
        <v>1</v>
      </c>
      <c r="E496" s="4">
        <v>206</v>
      </c>
      <c r="F496" s="4">
        <f>ROUND(Source!T483,O496)</f>
        <v>0</v>
      </c>
      <c r="G496" s="4" t="s">
        <v>69</v>
      </c>
      <c r="H496" s="4" t="s">
        <v>70</v>
      </c>
      <c r="I496" s="4"/>
      <c r="J496" s="4"/>
      <c r="K496" s="4">
        <v>206</v>
      </c>
      <c r="L496" s="4">
        <v>12</v>
      </c>
      <c r="M496" s="4">
        <v>3</v>
      </c>
      <c r="N496" s="4" t="s">
        <v>3</v>
      </c>
      <c r="O496" s="4">
        <v>2</v>
      </c>
      <c r="P496" s="4"/>
    </row>
    <row r="497" spans="1:118">
      <c r="A497" s="4">
        <v>50</v>
      </c>
      <c r="B497" s="4">
        <v>0</v>
      </c>
      <c r="C497" s="4">
        <v>0</v>
      </c>
      <c r="D497" s="4">
        <v>1</v>
      </c>
      <c r="E497" s="4">
        <v>207</v>
      </c>
      <c r="F497" s="4">
        <f>Source!U483</f>
        <v>2459.5200000000004</v>
      </c>
      <c r="G497" s="4" t="s">
        <v>71</v>
      </c>
      <c r="H497" s="4" t="s">
        <v>72</v>
      </c>
      <c r="I497" s="4"/>
      <c r="J497" s="4"/>
      <c r="K497" s="4">
        <v>207</v>
      </c>
      <c r="L497" s="4">
        <v>13</v>
      </c>
      <c r="M497" s="4">
        <v>3</v>
      </c>
      <c r="N497" s="4" t="s">
        <v>3</v>
      </c>
      <c r="O497" s="4">
        <v>-1</v>
      </c>
      <c r="P497" s="4"/>
    </row>
    <row r="498" spans="1:118">
      <c r="A498" s="4">
        <v>50</v>
      </c>
      <c r="B498" s="4">
        <v>0</v>
      </c>
      <c r="C498" s="4">
        <v>0</v>
      </c>
      <c r="D498" s="4">
        <v>1</v>
      </c>
      <c r="E498" s="4">
        <v>208</v>
      </c>
      <c r="F498" s="4">
        <f>Source!V483</f>
        <v>0</v>
      </c>
      <c r="G498" s="4" t="s">
        <v>73</v>
      </c>
      <c r="H498" s="4" t="s">
        <v>74</v>
      </c>
      <c r="I498" s="4"/>
      <c r="J498" s="4"/>
      <c r="K498" s="4">
        <v>208</v>
      </c>
      <c r="L498" s="4">
        <v>14</v>
      </c>
      <c r="M498" s="4">
        <v>3</v>
      </c>
      <c r="N498" s="4" t="s">
        <v>3</v>
      </c>
      <c r="O498" s="4">
        <v>-1</v>
      </c>
      <c r="P498" s="4"/>
    </row>
    <row r="499" spans="1:118">
      <c r="A499" s="4">
        <v>50</v>
      </c>
      <c r="B499" s="4">
        <v>0</v>
      </c>
      <c r="C499" s="4">
        <v>0</v>
      </c>
      <c r="D499" s="4">
        <v>1</v>
      </c>
      <c r="E499" s="4">
        <v>209</v>
      </c>
      <c r="F499" s="4">
        <f>ROUND(Source!W483,O499)</f>
        <v>0</v>
      </c>
      <c r="G499" s="4" t="s">
        <v>75</v>
      </c>
      <c r="H499" s="4" t="s">
        <v>76</v>
      </c>
      <c r="I499" s="4"/>
      <c r="J499" s="4"/>
      <c r="K499" s="4">
        <v>209</v>
      </c>
      <c r="L499" s="4">
        <v>15</v>
      </c>
      <c r="M499" s="4">
        <v>3</v>
      </c>
      <c r="N499" s="4" t="s">
        <v>3</v>
      </c>
      <c r="O499" s="4">
        <v>2</v>
      </c>
      <c r="P499" s="4"/>
    </row>
    <row r="500" spans="1:118">
      <c r="A500" s="4">
        <v>50</v>
      </c>
      <c r="B500" s="4">
        <v>0</v>
      </c>
      <c r="C500" s="4">
        <v>0</v>
      </c>
      <c r="D500" s="4">
        <v>1</v>
      </c>
      <c r="E500" s="4">
        <v>210</v>
      </c>
      <c r="F500" s="4">
        <f>ROUND(Source!X483,O500)</f>
        <v>18035.97</v>
      </c>
      <c r="G500" s="4" t="s">
        <v>77</v>
      </c>
      <c r="H500" s="4" t="s">
        <v>78</v>
      </c>
      <c r="I500" s="4"/>
      <c r="J500" s="4"/>
      <c r="K500" s="4">
        <v>210</v>
      </c>
      <c r="L500" s="4">
        <v>16</v>
      </c>
      <c r="M500" s="4">
        <v>3</v>
      </c>
      <c r="N500" s="4" t="s">
        <v>3</v>
      </c>
      <c r="O500" s="4">
        <v>2</v>
      </c>
      <c r="P500" s="4"/>
    </row>
    <row r="501" spans="1:118">
      <c r="A501" s="4">
        <v>50</v>
      </c>
      <c r="B501" s="4">
        <v>0</v>
      </c>
      <c r="C501" s="4">
        <v>0</v>
      </c>
      <c r="D501" s="4">
        <v>1</v>
      </c>
      <c r="E501" s="4">
        <v>211</v>
      </c>
      <c r="F501" s="4">
        <f>ROUND(Source!Y483,O501)</f>
        <v>10493.66</v>
      </c>
      <c r="G501" s="4" t="s">
        <v>79</v>
      </c>
      <c r="H501" s="4" t="s">
        <v>80</v>
      </c>
      <c r="I501" s="4"/>
      <c r="J501" s="4"/>
      <c r="K501" s="4">
        <v>211</v>
      </c>
      <c r="L501" s="4">
        <v>17</v>
      </c>
      <c r="M501" s="4">
        <v>3</v>
      </c>
      <c r="N501" s="4" t="s">
        <v>3</v>
      </c>
      <c r="O501" s="4">
        <v>2</v>
      </c>
      <c r="P501" s="4"/>
    </row>
    <row r="502" spans="1:118">
      <c r="A502" s="4">
        <v>50</v>
      </c>
      <c r="B502" s="4">
        <v>0</v>
      </c>
      <c r="C502" s="4">
        <v>0</v>
      </c>
      <c r="D502" s="4">
        <v>1</v>
      </c>
      <c r="E502" s="4">
        <v>224</v>
      </c>
      <c r="F502" s="4">
        <f>ROUND(Source!AR483,O502)</f>
        <v>61322.3</v>
      </c>
      <c r="G502" s="4" t="s">
        <v>81</v>
      </c>
      <c r="H502" s="4" t="s">
        <v>82</v>
      </c>
      <c r="I502" s="4"/>
      <c r="J502" s="4"/>
      <c r="K502" s="4">
        <v>224</v>
      </c>
      <c r="L502" s="4">
        <v>18</v>
      </c>
      <c r="M502" s="4">
        <v>3</v>
      </c>
      <c r="N502" s="4" t="s">
        <v>3</v>
      </c>
      <c r="O502" s="4">
        <v>2</v>
      </c>
      <c r="P502" s="4"/>
    </row>
    <row r="504" spans="1:118">
      <c r="A504" s="2">
        <v>51</v>
      </c>
      <c r="B504" s="2">
        <f>B433</f>
        <v>1</v>
      </c>
      <c r="C504" s="2">
        <f>A433</f>
        <v>4</v>
      </c>
      <c r="D504" s="2">
        <f>ROW(A433)</f>
        <v>433</v>
      </c>
      <c r="E504" s="2"/>
      <c r="F504" s="2" t="str">
        <f>IF(F433&lt;&gt;"",F433,"")</f>
        <v>Новый раздел</v>
      </c>
      <c r="G504" s="2" t="str">
        <f>IF(G433&lt;&gt;"",G433,"")</f>
        <v>Пусконаладочные работы</v>
      </c>
      <c r="H504" s="2"/>
      <c r="I504" s="2"/>
      <c r="J504" s="2"/>
      <c r="K504" s="2"/>
      <c r="L504" s="2"/>
      <c r="M504" s="2"/>
      <c r="N504" s="2"/>
      <c r="O504" s="2">
        <f t="shared" ref="O504:T504" si="473">ROUND(O449+O483+AB504,2)</f>
        <v>63546.17</v>
      </c>
      <c r="P504" s="2">
        <f t="shared" si="473"/>
        <v>0</v>
      </c>
      <c r="Q504" s="2">
        <f t="shared" si="473"/>
        <v>0</v>
      </c>
      <c r="R504" s="2">
        <f t="shared" si="473"/>
        <v>0</v>
      </c>
      <c r="S504" s="2">
        <f t="shared" si="473"/>
        <v>63546.17</v>
      </c>
      <c r="T504" s="2">
        <f t="shared" si="473"/>
        <v>0</v>
      </c>
      <c r="U504" s="2">
        <f>U449+U483+AH504</f>
        <v>4766.8000000000011</v>
      </c>
      <c r="V504" s="2">
        <f>V449+V483+AI504</f>
        <v>0</v>
      </c>
      <c r="W504" s="2">
        <f>ROUND(W449+W483+AJ504,2)</f>
        <v>0</v>
      </c>
      <c r="X504" s="2">
        <f>ROUND(X449+X483+AK504,2)</f>
        <v>34950.400000000001</v>
      </c>
      <c r="Y504" s="2">
        <f>ROUND(Y449+Y483+AL504,2)</f>
        <v>20334.78</v>
      </c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>
        <f t="shared" ref="AO504:AU504" si="474">ROUND(AO449+AO483+BB504,2)</f>
        <v>0</v>
      </c>
      <c r="AP504" s="2">
        <f t="shared" si="474"/>
        <v>0</v>
      </c>
      <c r="AQ504" s="2">
        <f t="shared" si="474"/>
        <v>0</v>
      </c>
      <c r="AR504" s="2">
        <f t="shared" si="474"/>
        <v>118831.35</v>
      </c>
      <c r="AS504" s="2">
        <f t="shared" si="474"/>
        <v>0</v>
      </c>
      <c r="AT504" s="2">
        <f t="shared" si="474"/>
        <v>0</v>
      </c>
      <c r="AU504" s="2">
        <f t="shared" si="474"/>
        <v>118831.35</v>
      </c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>
        <v>0</v>
      </c>
    </row>
    <row r="506" spans="1:118">
      <c r="A506" s="4">
        <v>50</v>
      </c>
      <c r="B506" s="4">
        <v>0</v>
      </c>
      <c r="C506" s="4">
        <v>0</v>
      </c>
      <c r="D506" s="4">
        <v>1</v>
      </c>
      <c r="E506" s="4">
        <v>201</v>
      </c>
      <c r="F506" s="4">
        <f>ROUND(Source!O504,O506)</f>
        <v>63546.17</v>
      </c>
      <c r="G506" s="4" t="s">
        <v>47</v>
      </c>
      <c r="H506" s="4" t="s">
        <v>48</v>
      </c>
      <c r="I506" s="4"/>
      <c r="J506" s="4"/>
      <c r="K506" s="4">
        <v>201</v>
      </c>
      <c r="L506" s="4">
        <v>1</v>
      </c>
      <c r="M506" s="4">
        <v>3</v>
      </c>
      <c r="N506" s="4" t="s">
        <v>3</v>
      </c>
      <c r="O506" s="4">
        <v>2</v>
      </c>
      <c r="P506" s="4"/>
    </row>
    <row r="507" spans="1:118">
      <c r="A507" s="4">
        <v>50</v>
      </c>
      <c r="B507" s="4">
        <v>0</v>
      </c>
      <c r="C507" s="4">
        <v>0</v>
      </c>
      <c r="D507" s="4">
        <v>1</v>
      </c>
      <c r="E507" s="4">
        <v>202</v>
      </c>
      <c r="F507" s="4">
        <f>ROUND(Source!P504,O507)</f>
        <v>0</v>
      </c>
      <c r="G507" s="4" t="s">
        <v>49</v>
      </c>
      <c r="H507" s="4" t="s">
        <v>50</v>
      </c>
      <c r="I507" s="4"/>
      <c r="J507" s="4"/>
      <c r="K507" s="4">
        <v>202</v>
      </c>
      <c r="L507" s="4">
        <v>2</v>
      </c>
      <c r="M507" s="4">
        <v>3</v>
      </c>
      <c r="N507" s="4" t="s">
        <v>3</v>
      </c>
      <c r="O507" s="4">
        <v>2</v>
      </c>
      <c r="P507" s="4"/>
    </row>
    <row r="508" spans="1:118">
      <c r="A508" s="4">
        <v>50</v>
      </c>
      <c r="B508" s="4">
        <v>0</v>
      </c>
      <c r="C508" s="4">
        <v>0</v>
      </c>
      <c r="D508" s="4">
        <v>1</v>
      </c>
      <c r="E508" s="4">
        <v>222</v>
      </c>
      <c r="F508" s="4">
        <f>ROUND(Source!AO504,O508)</f>
        <v>0</v>
      </c>
      <c r="G508" s="4" t="s">
        <v>51</v>
      </c>
      <c r="H508" s="4" t="s">
        <v>52</v>
      </c>
      <c r="I508" s="4"/>
      <c r="J508" s="4"/>
      <c r="K508" s="4">
        <v>222</v>
      </c>
      <c r="L508" s="4">
        <v>3</v>
      </c>
      <c r="M508" s="4">
        <v>3</v>
      </c>
      <c r="N508" s="4" t="s">
        <v>3</v>
      </c>
      <c r="O508" s="4">
        <v>2</v>
      </c>
      <c r="P508" s="4"/>
    </row>
    <row r="509" spans="1:118">
      <c r="A509" s="4">
        <v>50</v>
      </c>
      <c r="B509" s="4">
        <v>0</v>
      </c>
      <c r="C509" s="4">
        <v>0</v>
      </c>
      <c r="D509" s="4">
        <v>1</v>
      </c>
      <c r="E509" s="4">
        <v>216</v>
      </c>
      <c r="F509" s="4">
        <f>ROUND(Source!AP504,O509)</f>
        <v>0</v>
      </c>
      <c r="G509" s="4" t="s">
        <v>53</v>
      </c>
      <c r="H509" s="4" t="s">
        <v>54</v>
      </c>
      <c r="I509" s="4"/>
      <c r="J509" s="4"/>
      <c r="K509" s="4">
        <v>216</v>
      </c>
      <c r="L509" s="4">
        <v>4</v>
      </c>
      <c r="M509" s="4">
        <v>3</v>
      </c>
      <c r="N509" s="4" t="s">
        <v>3</v>
      </c>
      <c r="O509" s="4">
        <v>2</v>
      </c>
      <c r="P509" s="4"/>
    </row>
    <row r="510" spans="1:118">
      <c r="A510" s="4">
        <v>50</v>
      </c>
      <c r="B510" s="4">
        <v>0</v>
      </c>
      <c r="C510" s="4">
        <v>0</v>
      </c>
      <c r="D510" s="4">
        <v>1</v>
      </c>
      <c r="E510" s="4">
        <v>223</v>
      </c>
      <c r="F510" s="4">
        <f>ROUND(Source!AQ504,O510)</f>
        <v>0</v>
      </c>
      <c r="G510" s="4" t="s">
        <v>55</v>
      </c>
      <c r="H510" s="4" t="s">
        <v>56</v>
      </c>
      <c r="I510" s="4"/>
      <c r="J510" s="4"/>
      <c r="K510" s="4">
        <v>223</v>
      </c>
      <c r="L510" s="4">
        <v>5</v>
      </c>
      <c r="M510" s="4">
        <v>3</v>
      </c>
      <c r="N510" s="4" t="s">
        <v>3</v>
      </c>
      <c r="O510" s="4">
        <v>2</v>
      </c>
      <c r="P510" s="4"/>
    </row>
    <row r="511" spans="1:118">
      <c r="A511" s="4">
        <v>50</v>
      </c>
      <c r="B511" s="4">
        <v>0</v>
      </c>
      <c r="C511" s="4">
        <v>0</v>
      </c>
      <c r="D511" s="4">
        <v>1</v>
      </c>
      <c r="E511" s="4">
        <v>203</v>
      </c>
      <c r="F511" s="4">
        <f>ROUND(Source!Q504,O511)</f>
        <v>0</v>
      </c>
      <c r="G511" s="4" t="s">
        <v>57</v>
      </c>
      <c r="H511" s="4" t="s">
        <v>58</v>
      </c>
      <c r="I511" s="4"/>
      <c r="J511" s="4"/>
      <c r="K511" s="4">
        <v>203</v>
      </c>
      <c r="L511" s="4">
        <v>6</v>
      </c>
      <c r="M511" s="4">
        <v>3</v>
      </c>
      <c r="N511" s="4" t="s">
        <v>3</v>
      </c>
      <c r="O511" s="4">
        <v>2</v>
      </c>
      <c r="P511" s="4"/>
    </row>
    <row r="512" spans="1:118">
      <c r="A512" s="4">
        <v>50</v>
      </c>
      <c r="B512" s="4">
        <v>0</v>
      </c>
      <c r="C512" s="4">
        <v>0</v>
      </c>
      <c r="D512" s="4">
        <v>1</v>
      </c>
      <c r="E512" s="4">
        <v>204</v>
      </c>
      <c r="F512" s="4">
        <f>ROUND(Source!R504,O512)</f>
        <v>0</v>
      </c>
      <c r="G512" s="4" t="s">
        <v>59</v>
      </c>
      <c r="H512" s="4" t="s">
        <v>60</v>
      </c>
      <c r="I512" s="4"/>
      <c r="J512" s="4"/>
      <c r="K512" s="4">
        <v>204</v>
      </c>
      <c r="L512" s="4">
        <v>7</v>
      </c>
      <c r="M512" s="4">
        <v>3</v>
      </c>
      <c r="N512" s="4" t="s">
        <v>3</v>
      </c>
      <c r="O512" s="4">
        <v>2</v>
      </c>
      <c r="P512" s="4"/>
    </row>
    <row r="513" spans="1:118">
      <c r="A513" s="4">
        <v>50</v>
      </c>
      <c r="B513" s="4">
        <v>0</v>
      </c>
      <c r="C513" s="4">
        <v>0</v>
      </c>
      <c r="D513" s="4">
        <v>1</v>
      </c>
      <c r="E513" s="4">
        <v>205</v>
      </c>
      <c r="F513" s="4">
        <f>ROUND(Source!S504,O513)</f>
        <v>63546.17</v>
      </c>
      <c r="G513" s="4" t="s">
        <v>61</v>
      </c>
      <c r="H513" s="4" t="s">
        <v>62</v>
      </c>
      <c r="I513" s="4"/>
      <c r="J513" s="4"/>
      <c r="K513" s="4">
        <v>205</v>
      </c>
      <c r="L513" s="4">
        <v>8</v>
      </c>
      <c r="M513" s="4">
        <v>3</v>
      </c>
      <c r="N513" s="4" t="s">
        <v>3</v>
      </c>
      <c r="O513" s="4">
        <v>2</v>
      </c>
      <c r="P513" s="4"/>
    </row>
    <row r="514" spans="1:118">
      <c r="A514" s="4">
        <v>50</v>
      </c>
      <c r="B514" s="4">
        <v>0</v>
      </c>
      <c r="C514" s="4">
        <v>0</v>
      </c>
      <c r="D514" s="4">
        <v>1</v>
      </c>
      <c r="E514" s="4">
        <v>214</v>
      </c>
      <c r="F514" s="4">
        <f>ROUND(Source!AS504,O514)</f>
        <v>0</v>
      </c>
      <c r="G514" s="4" t="s">
        <v>63</v>
      </c>
      <c r="H514" s="4" t="s">
        <v>64</v>
      </c>
      <c r="I514" s="4"/>
      <c r="J514" s="4"/>
      <c r="K514" s="4">
        <v>214</v>
      </c>
      <c r="L514" s="4">
        <v>9</v>
      </c>
      <c r="M514" s="4">
        <v>3</v>
      </c>
      <c r="N514" s="4" t="s">
        <v>3</v>
      </c>
      <c r="O514" s="4">
        <v>2</v>
      </c>
      <c r="P514" s="4"/>
    </row>
    <row r="515" spans="1:118">
      <c r="A515" s="4">
        <v>50</v>
      </c>
      <c r="B515" s="4">
        <v>0</v>
      </c>
      <c r="C515" s="4">
        <v>0</v>
      </c>
      <c r="D515" s="4">
        <v>1</v>
      </c>
      <c r="E515" s="4">
        <v>215</v>
      </c>
      <c r="F515" s="4">
        <f>ROUND(Source!AT504,O515)</f>
        <v>0</v>
      </c>
      <c r="G515" s="4" t="s">
        <v>65</v>
      </c>
      <c r="H515" s="4" t="s">
        <v>66</v>
      </c>
      <c r="I515" s="4"/>
      <c r="J515" s="4"/>
      <c r="K515" s="4">
        <v>215</v>
      </c>
      <c r="L515" s="4">
        <v>10</v>
      </c>
      <c r="M515" s="4">
        <v>3</v>
      </c>
      <c r="N515" s="4" t="s">
        <v>3</v>
      </c>
      <c r="O515" s="4">
        <v>2</v>
      </c>
      <c r="P515" s="4"/>
    </row>
    <row r="516" spans="1:118">
      <c r="A516" s="4">
        <v>50</v>
      </c>
      <c r="B516" s="4">
        <v>0</v>
      </c>
      <c r="C516" s="4">
        <v>0</v>
      </c>
      <c r="D516" s="4">
        <v>1</v>
      </c>
      <c r="E516" s="4">
        <v>217</v>
      </c>
      <c r="F516" s="4">
        <f>ROUND(Source!AU504,O516)</f>
        <v>118831.35</v>
      </c>
      <c r="G516" s="4" t="s">
        <v>67</v>
      </c>
      <c r="H516" s="4" t="s">
        <v>68</v>
      </c>
      <c r="I516" s="4"/>
      <c r="J516" s="4"/>
      <c r="K516" s="4">
        <v>217</v>
      </c>
      <c r="L516" s="4">
        <v>11</v>
      </c>
      <c r="M516" s="4">
        <v>3</v>
      </c>
      <c r="N516" s="4" t="s">
        <v>3</v>
      </c>
      <c r="O516" s="4">
        <v>2</v>
      </c>
      <c r="P516" s="4"/>
    </row>
    <row r="517" spans="1:118">
      <c r="A517" s="4">
        <v>50</v>
      </c>
      <c r="B517" s="4">
        <v>0</v>
      </c>
      <c r="C517" s="4">
        <v>0</v>
      </c>
      <c r="D517" s="4">
        <v>1</v>
      </c>
      <c r="E517" s="4">
        <v>206</v>
      </c>
      <c r="F517" s="4">
        <f>ROUND(Source!T504,O517)</f>
        <v>0</v>
      </c>
      <c r="G517" s="4" t="s">
        <v>69</v>
      </c>
      <c r="H517" s="4" t="s">
        <v>70</v>
      </c>
      <c r="I517" s="4"/>
      <c r="J517" s="4"/>
      <c r="K517" s="4">
        <v>206</v>
      </c>
      <c r="L517" s="4">
        <v>12</v>
      </c>
      <c r="M517" s="4">
        <v>3</v>
      </c>
      <c r="N517" s="4" t="s">
        <v>3</v>
      </c>
      <c r="O517" s="4">
        <v>2</v>
      </c>
      <c r="P517" s="4"/>
    </row>
    <row r="518" spans="1:118">
      <c r="A518" s="4">
        <v>50</v>
      </c>
      <c r="B518" s="4">
        <v>0</v>
      </c>
      <c r="C518" s="4">
        <v>0</v>
      </c>
      <c r="D518" s="4">
        <v>1</v>
      </c>
      <c r="E518" s="4">
        <v>207</v>
      </c>
      <c r="F518" s="4">
        <f>Source!U504</f>
        <v>4766.8000000000011</v>
      </c>
      <c r="G518" s="4" t="s">
        <v>71</v>
      </c>
      <c r="H518" s="4" t="s">
        <v>72</v>
      </c>
      <c r="I518" s="4"/>
      <c r="J518" s="4"/>
      <c r="K518" s="4">
        <v>207</v>
      </c>
      <c r="L518" s="4">
        <v>13</v>
      </c>
      <c r="M518" s="4">
        <v>3</v>
      </c>
      <c r="N518" s="4" t="s">
        <v>3</v>
      </c>
      <c r="O518" s="4">
        <v>-1</v>
      </c>
      <c r="P518" s="4"/>
    </row>
    <row r="519" spans="1:118">
      <c r="A519" s="4">
        <v>50</v>
      </c>
      <c r="B519" s="4">
        <v>0</v>
      </c>
      <c r="C519" s="4">
        <v>0</v>
      </c>
      <c r="D519" s="4">
        <v>1</v>
      </c>
      <c r="E519" s="4">
        <v>208</v>
      </c>
      <c r="F519" s="4">
        <f>Source!V504</f>
        <v>0</v>
      </c>
      <c r="G519" s="4" t="s">
        <v>73</v>
      </c>
      <c r="H519" s="4" t="s">
        <v>74</v>
      </c>
      <c r="I519" s="4"/>
      <c r="J519" s="4"/>
      <c r="K519" s="4">
        <v>208</v>
      </c>
      <c r="L519" s="4">
        <v>14</v>
      </c>
      <c r="M519" s="4">
        <v>3</v>
      </c>
      <c r="N519" s="4" t="s">
        <v>3</v>
      </c>
      <c r="O519" s="4">
        <v>-1</v>
      </c>
      <c r="P519" s="4"/>
    </row>
    <row r="520" spans="1:118">
      <c r="A520" s="4">
        <v>50</v>
      </c>
      <c r="B520" s="4">
        <v>0</v>
      </c>
      <c r="C520" s="4">
        <v>0</v>
      </c>
      <c r="D520" s="4">
        <v>1</v>
      </c>
      <c r="E520" s="4">
        <v>209</v>
      </c>
      <c r="F520" s="4">
        <f>ROUND(Source!W504,O520)</f>
        <v>0</v>
      </c>
      <c r="G520" s="4" t="s">
        <v>75</v>
      </c>
      <c r="H520" s="4" t="s">
        <v>76</v>
      </c>
      <c r="I520" s="4"/>
      <c r="J520" s="4"/>
      <c r="K520" s="4">
        <v>209</v>
      </c>
      <c r="L520" s="4">
        <v>15</v>
      </c>
      <c r="M520" s="4">
        <v>3</v>
      </c>
      <c r="N520" s="4" t="s">
        <v>3</v>
      </c>
      <c r="O520" s="4">
        <v>2</v>
      </c>
      <c r="P520" s="4"/>
    </row>
    <row r="521" spans="1:118">
      <c r="A521" s="4">
        <v>50</v>
      </c>
      <c r="B521" s="4">
        <v>0</v>
      </c>
      <c r="C521" s="4">
        <v>0</v>
      </c>
      <c r="D521" s="4">
        <v>1</v>
      </c>
      <c r="E521" s="4">
        <v>210</v>
      </c>
      <c r="F521" s="4">
        <f>ROUND(Source!X504,O521)</f>
        <v>34950.400000000001</v>
      </c>
      <c r="G521" s="4" t="s">
        <v>77</v>
      </c>
      <c r="H521" s="4" t="s">
        <v>78</v>
      </c>
      <c r="I521" s="4"/>
      <c r="J521" s="4"/>
      <c r="K521" s="4">
        <v>210</v>
      </c>
      <c r="L521" s="4">
        <v>16</v>
      </c>
      <c r="M521" s="4">
        <v>3</v>
      </c>
      <c r="N521" s="4" t="s">
        <v>3</v>
      </c>
      <c r="O521" s="4">
        <v>2</v>
      </c>
      <c r="P521" s="4"/>
    </row>
    <row r="522" spans="1:118">
      <c r="A522" s="4">
        <v>50</v>
      </c>
      <c r="B522" s="4">
        <v>0</v>
      </c>
      <c r="C522" s="4">
        <v>0</v>
      </c>
      <c r="D522" s="4">
        <v>1</v>
      </c>
      <c r="E522" s="4">
        <v>211</v>
      </c>
      <c r="F522" s="4">
        <f>ROUND(Source!Y504,O522)</f>
        <v>20334.78</v>
      </c>
      <c r="G522" s="4" t="s">
        <v>79</v>
      </c>
      <c r="H522" s="4" t="s">
        <v>80</v>
      </c>
      <c r="I522" s="4"/>
      <c r="J522" s="4"/>
      <c r="K522" s="4">
        <v>211</v>
      </c>
      <c r="L522" s="4">
        <v>17</v>
      </c>
      <c r="M522" s="4">
        <v>3</v>
      </c>
      <c r="N522" s="4" t="s">
        <v>3</v>
      </c>
      <c r="O522" s="4">
        <v>2</v>
      </c>
      <c r="P522" s="4"/>
    </row>
    <row r="523" spans="1:118">
      <c r="A523" s="4">
        <v>50</v>
      </c>
      <c r="B523" s="4">
        <v>0</v>
      </c>
      <c r="C523" s="4">
        <v>0</v>
      </c>
      <c r="D523" s="4">
        <v>1</v>
      </c>
      <c r="E523" s="4">
        <v>224</v>
      </c>
      <c r="F523" s="4">
        <f>ROUND(Source!AR504,O523)</f>
        <v>118831.35</v>
      </c>
      <c r="G523" s="4" t="s">
        <v>81</v>
      </c>
      <c r="H523" s="4" t="s">
        <v>82</v>
      </c>
      <c r="I523" s="4"/>
      <c r="J523" s="4"/>
      <c r="K523" s="4">
        <v>224</v>
      </c>
      <c r="L523" s="4">
        <v>18</v>
      </c>
      <c r="M523" s="4">
        <v>3</v>
      </c>
      <c r="N523" s="4" t="s">
        <v>3</v>
      </c>
      <c r="O523" s="4">
        <v>2</v>
      </c>
      <c r="P523" s="4"/>
    </row>
    <row r="524" spans="1:118">
      <c r="A524" s="4">
        <v>50</v>
      </c>
      <c r="B524" s="4">
        <v>1</v>
      </c>
      <c r="C524" s="4">
        <v>0</v>
      </c>
      <c r="D524" s="4">
        <v>2</v>
      </c>
      <c r="E524" s="4">
        <v>0</v>
      </c>
      <c r="F524" s="4">
        <f>ROUND(F506+F521+F522,O524)</f>
        <v>118831.35</v>
      </c>
      <c r="G524" s="4" t="s">
        <v>711</v>
      </c>
      <c r="H524" s="4" t="s">
        <v>711</v>
      </c>
      <c r="I524" s="4"/>
      <c r="J524" s="4"/>
      <c r="K524" s="4">
        <v>212</v>
      </c>
      <c r="L524" s="4">
        <v>19</v>
      </c>
      <c r="M524" s="4">
        <v>0</v>
      </c>
      <c r="N524" s="4" t="s">
        <v>3</v>
      </c>
      <c r="O524" s="4">
        <v>2</v>
      </c>
      <c r="P524" s="4"/>
    </row>
    <row r="526" spans="1:118">
      <c r="A526" s="2">
        <v>51</v>
      </c>
      <c r="B526" s="2">
        <f>B20</f>
        <v>1</v>
      </c>
      <c r="C526" s="2">
        <f>A20</f>
        <v>3</v>
      </c>
      <c r="D526" s="2">
        <f>ROW(A20)</f>
        <v>20</v>
      </c>
      <c r="E526" s="2"/>
      <c r="F526" s="2" t="str">
        <f>IF(F20&lt;&gt;"",F20,"")</f>
        <v>Новая локальная смета</v>
      </c>
      <c r="G526" s="2" t="str">
        <f>IF(G20&lt;&gt;"",G20,"")</f>
        <v>Новая локальная смета</v>
      </c>
      <c r="H526" s="2"/>
      <c r="I526" s="2"/>
      <c r="J526" s="2"/>
      <c r="K526" s="2"/>
      <c r="L526" s="2"/>
      <c r="M526" s="2"/>
      <c r="N526" s="2"/>
      <c r="O526" s="2">
        <f t="shared" ref="O526:T526" si="475">ROUND(O35+O218+O412+O504+AB526,2)</f>
        <v>3093513.34</v>
      </c>
      <c r="P526" s="2">
        <f t="shared" si="475"/>
        <v>2880556.61</v>
      </c>
      <c r="Q526" s="2">
        <f t="shared" si="475"/>
        <v>73732.820000000007</v>
      </c>
      <c r="R526" s="2">
        <f t="shared" si="475"/>
        <v>7844.01</v>
      </c>
      <c r="S526" s="2">
        <f t="shared" si="475"/>
        <v>139223.91</v>
      </c>
      <c r="T526" s="2">
        <f t="shared" si="475"/>
        <v>0</v>
      </c>
      <c r="U526" s="2">
        <f>U35+U218+U412+U504+AH526</f>
        <v>12829.97824</v>
      </c>
      <c r="V526" s="2">
        <f>V35+V218+V412+V504+AI526</f>
        <v>580.81404999999995</v>
      </c>
      <c r="W526" s="2">
        <f>ROUND(W35+W218+W412+W504+AJ526,2)</f>
        <v>990.91</v>
      </c>
      <c r="X526" s="2">
        <f>ROUND(X35+X218+X412+X504+AK526,2)</f>
        <v>114935.83</v>
      </c>
      <c r="Y526" s="2">
        <f>ROUND(Y35+Y218+Y412+Y504+AL526,2)</f>
        <v>70912.899999999994</v>
      </c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>
        <f t="shared" ref="AO526:AU526" si="476">ROUND(AO35+AO218+AO412+AO504+BB526,2)</f>
        <v>0</v>
      </c>
      <c r="AP526" s="2">
        <f t="shared" si="476"/>
        <v>1368318.25</v>
      </c>
      <c r="AQ526" s="2">
        <f t="shared" si="476"/>
        <v>0</v>
      </c>
      <c r="AR526" s="2">
        <f t="shared" si="476"/>
        <v>3279362.07</v>
      </c>
      <c r="AS526" s="2">
        <f t="shared" si="476"/>
        <v>1634470.31</v>
      </c>
      <c r="AT526" s="2">
        <f t="shared" si="476"/>
        <v>157742.16</v>
      </c>
      <c r="AU526" s="2">
        <f t="shared" si="476"/>
        <v>118831.35</v>
      </c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>
        <v>0</v>
      </c>
    </row>
    <row r="528" spans="1:118">
      <c r="A528" s="4">
        <v>50</v>
      </c>
      <c r="B528" s="4">
        <v>0</v>
      </c>
      <c r="C528" s="4">
        <v>0</v>
      </c>
      <c r="D528" s="4">
        <v>1</v>
      </c>
      <c r="E528" s="4">
        <v>201</v>
      </c>
      <c r="F528" s="4">
        <f>ROUND(Source!O526,O528)</f>
        <v>3093513.34</v>
      </c>
      <c r="G528" s="4" t="s">
        <v>47</v>
      </c>
      <c r="H528" s="4" t="s">
        <v>48</v>
      </c>
      <c r="I528" s="4"/>
      <c r="J528" s="4"/>
      <c r="K528" s="4">
        <v>201</v>
      </c>
      <c r="L528" s="4">
        <v>1</v>
      </c>
      <c r="M528" s="4">
        <v>3</v>
      </c>
      <c r="N528" s="4" t="s">
        <v>3</v>
      </c>
      <c r="O528" s="4">
        <v>2</v>
      </c>
      <c r="P528" s="4"/>
    </row>
    <row r="529" spans="1:16">
      <c r="A529" s="4">
        <v>50</v>
      </c>
      <c r="B529" s="4">
        <v>0</v>
      </c>
      <c r="C529" s="4">
        <v>0</v>
      </c>
      <c r="D529" s="4">
        <v>1</v>
      </c>
      <c r="E529" s="4">
        <v>202</v>
      </c>
      <c r="F529" s="4">
        <f>ROUND(Source!P526,O529)</f>
        <v>2880556.61</v>
      </c>
      <c r="G529" s="4" t="s">
        <v>49</v>
      </c>
      <c r="H529" s="4" t="s">
        <v>50</v>
      </c>
      <c r="I529" s="4"/>
      <c r="J529" s="4"/>
      <c r="K529" s="4">
        <v>202</v>
      </c>
      <c r="L529" s="4">
        <v>2</v>
      </c>
      <c r="M529" s="4">
        <v>3</v>
      </c>
      <c r="N529" s="4" t="s">
        <v>3</v>
      </c>
      <c r="O529" s="4">
        <v>2</v>
      </c>
      <c r="P529" s="4"/>
    </row>
    <row r="530" spans="1:16">
      <c r="A530" s="4">
        <v>50</v>
      </c>
      <c r="B530" s="4">
        <v>0</v>
      </c>
      <c r="C530" s="4">
        <v>0</v>
      </c>
      <c r="D530" s="4">
        <v>1</v>
      </c>
      <c r="E530" s="4">
        <v>222</v>
      </c>
      <c r="F530" s="4">
        <f>ROUND(Source!AO526,O530)</f>
        <v>0</v>
      </c>
      <c r="G530" s="4" t="s">
        <v>51</v>
      </c>
      <c r="H530" s="4" t="s">
        <v>52</v>
      </c>
      <c r="I530" s="4"/>
      <c r="J530" s="4"/>
      <c r="K530" s="4">
        <v>222</v>
      </c>
      <c r="L530" s="4">
        <v>3</v>
      </c>
      <c r="M530" s="4">
        <v>3</v>
      </c>
      <c r="N530" s="4" t="s">
        <v>3</v>
      </c>
      <c r="O530" s="4">
        <v>2</v>
      </c>
      <c r="P530" s="4"/>
    </row>
    <row r="531" spans="1:16">
      <c r="A531" s="4">
        <v>50</v>
      </c>
      <c r="B531" s="4">
        <v>0</v>
      </c>
      <c r="C531" s="4">
        <v>0</v>
      </c>
      <c r="D531" s="4">
        <v>1</v>
      </c>
      <c r="E531" s="4">
        <v>216</v>
      </c>
      <c r="F531" s="4">
        <f>ROUND(Source!AP526,O531)</f>
        <v>1368318.25</v>
      </c>
      <c r="G531" s="4" t="s">
        <v>53</v>
      </c>
      <c r="H531" s="4" t="s">
        <v>54</v>
      </c>
      <c r="I531" s="4"/>
      <c r="J531" s="4"/>
      <c r="K531" s="4">
        <v>216</v>
      </c>
      <c r="L531" s="4">
        <v>4</v>
      </c>
      <c r="M531" s="4">
        <v>3</v>
      </c>
      <c r="N531" s="4" t="s">
        <v>3</v>
      </c>
      <c r="O531" s="4">
        <v>2</v>
      </c>
      <c r="P531" s="4"/>
    </row>
    <row r="532" spans="1:16">
      <c r="A532" s="4">
        <v>50</v>
      </c>
      <c r="B532" s="4">
        <v>0</v>
      </c>
      <c r="C532" s="4">
        <v>0</v>
      </c>
      <c r="D532" s="4">
        <v>1</v>
      </c>
      <c r="E532" s="4">
        <v>223</v>
      </c>
      <c r="F532" s="4">
        <f>ROUND(Source!AQ526,O532)</f>
        <v>0</v>
      </c>
      <c r="G532" s="4" t="s">
        <v>55</v>
      </c>
      <c r="H532" s="4" t="s">
        <v>56</v>
      </c>
      <c r="I532" s="4"/>
      <c r="J532" s="4"/>
      <c r="K532" s="4">
        <v>223</v>
      </c>
      <c r="L532" s="4">
        <v>5</v>
      </c>
      <c r="M532" s="4">
        <v>3</v>
      </c>
      <c r="N532" s="4" t="s">
        <v>3</v>
      </c>
      <c r="O532" s="4">
        <v>2</v>
      </c>
      <c r="P532" s="4"/>
    </row>
    <row r="533" spans="1:16">
      <c r="A533" s="4">
        <v>50</v>
      </c>
      <c r="B533" s="4">
        <v>0</v>
      </c>
      <c r="C533" s="4">
        <v>0</v>
      </c>
      <c r="D533" s="4">
        <v>1</v>
      </c>
      <c r="E533" s="4">
        <v>203</v>
      </c>
      <c r="F533" s="4">
        <f>ROUND(Source!Q526,O533)</f>
        <v>73732.820000000007</v>
      </c>
      <c r="G533" s="4" t="s">
        <v>57</v>
      </c>
      <c r="H533" s="4" t="s">
        <v>58</v>
      </c>
      <c r="I533" s="4"/>
      <c r="J533" s="4"/>
      <c r="K533" s="4">
        <v>203</v>
      </c>
      <c r="L533" s="4">
        <v>6</v>
      </c>
      <c r="M533" s="4">
        <v>3</v>
      </c>
      <c r="N533" s="4" t="s">
        <v>3</v>
      </c>
      <c r="O533" s="4">
        <v>2</v>
      </c>
      <c r="P533" s="4"/>
    </row>
    <row r="534" spans="1:16">
      <c r="A534" s="4">
        <v>50</v>
      </c>
      <c r="B534" s="4">
        <v>0</v>
      </c>
      <c r="C534" s="4">
        <v>0</v>
      </c>
      <c r="D534" s="4">
        <v>1</v>
      </c>
      <c r="E534" s="4">
        <v>204</v>
      </c>
      <c r="F534" s="4">
        <f>ROUND(Source!R526,O534)</f>
        <v>7844.01</v>
      </c>
      <c r="G534" s="4" t="s">
        <v>59</v>
      </c>
      <c r="H534" s="4" t="s">
        <v>60</v>
      </c>
      <c r="I534" s="4"/>
      <c r="J534" s="4"/>
      <c r="K534" s="4">
        <v>204</v>
      </c>
      <c r="L534" s="4">
        <v>7</v>
      </c>
      <c r="M534" s="4">
        <v>3</v>
      </c>
      <c r="N534" s="4" t="s">
        <v>3</v>
      </c>
      <c r="O534" s="4">
        <v>2</v>
      </c>
      <c r="P534" s="4"/>
    </row>
    <row r="535" spans="1:16">
      <c r="A535" s="4">
        <v>50</v>
      </c>
      <c r="B535" s="4">
        <v>0</v>
      </c>
      <c r="C535" s="4">
        <v>0</v>
      </c>
      <c r="D535" s="4">
        <v>1</v>
      </c>
      <c r="E535" s="4">
        <v>205</v>
      </c>
      <c r="F535" s="4">
        <f>ROUND(Source!S526,O535)</f>
        <v>139223.91</v>
      </c>
      <c r="G535" s="4" t="s">
        <v>61</v>
      </c>
      <c r="H535" s="4" t="s">
        <v>62</v>
      </c>
      <c r="I535" s="4"/>
      <c r="J535" s="4"/>
      <c r="K535" s="4">
        <v>205</v>
      </c>
      <c r="L535" s="4">
        <v>8</v>
      </c>
      <c r="M535" s="4">
        <v>3</v>
      </c>
      <c r="N535" s="4" t="s">
        <v>3</v>
      </c>
      <c r="O535" s="4">
        <v>2</v>
      </c>
      <c r="P535" s="4"/>
    </row>
    <row r="536" spans="1:16">
      <c r="A536" s="4">
        <v>50</v>
      </c>
      <c r="B536" s="4">
        <v>0</v>
      </c>
      <c r="C536" s="4">
        <v>0</v>
      </c>
      <c r="D536" s="4">
        <v>1</v>
      </c>
      <c r="E536" s="4">
        <v>214</v>
      </c>
      <c r="F536" s="4">
        <f>ROUND(Source!AS526,O536)</f>
        <v>1634470.31</v>
      </c>
      <c r="G536" s="4" t="s">
        <v>63</v>
      </c>
      <c r="H536" s="4" t="s">
        <v>64</v>
      </c>
      <c r="I536" s="4"/>
      <c r="J536" s="4"/>
      <c r="K536" s="4">
        <v>214</v>
      </c>
      <c r="L536" s="4">
        <v>9</v>
      </c>
      <c r="M536" s="4">
        <v>3</v>
      </c>
      <c r="N536" s="4" t="s">
        <v>3</v>
      </c>
      <c r="O536" s="4">
        <v>2</v>
      </c>
      <c r="P536" s="4"/>
    </row>
    <row r="537" spans="1:16">
      <c r="A537" s="4">
        <v>50</v>
      </c>
      <c r="B537" s="4">
        <v>0</v>
      </c>
      <c r="C537" s="4">
        <v>0</v>
      </c>
      <c r="D537" s="4">
        <v>1</v>
      </c>
      <c r="E537" s="4">
        <v>215</v>
      </c>
      <c r="F537" s="4">
        <f>ROUND(Source!AT526,O537)</f>
        <v>157742.16</v>
      </c>
      <c r="G537" s="4" t="s">
        <v>65</v>
      </c>
      <c r="H537" s="4" t="s">
        <v>66</v>
      </c>
      <c r="I537" s="4"/>
      <c r="J537" s="4"/>
      <c r="K537" s="4">
        <v>215</v>
      </c>
      <c r="L537" s="4">
        <v>10</v>
      </c>
      <c r="M537" s="4">
        <v>3</v>
      </c>
      <c r="N537" s="4" t="s">
        <v>3</v>
      </c>
      <c r="O537" s="4">
        <v>2</v>
      </c>
      <c r="P537" s="4"/>
    </row>
    <row r="538" spans="1:16">
      <c r="A538" s="4">
        <v>50</v>
      </c>
      <c r="B538" s="4">
        <v>0</v>
      </c>
      <c r="C538" s="4">
        <v>0</v>
      </c>
      <c r="D538" s="4">
        <v>1</v>
      </c>
      <c r="E538" s="4">
        <v>217</v>
      </c>
      <c r="F538" s="4">
        <f>ROUND(Source!AU526,O538)</f>
        <v>118831.35</v>
      </c>
      <c r="G538" s="4" t="s">
        <v>67</v>
      </c>
      <c r="H538" s="4" t="s">
        <v>68</v>
      </c>
      <c r="I538" s="4"/>
      <c r="J538" s="4"/>
      <c r="K538" s="4">
        <v>217</v>
      </c>
      <c r="L538" s="4">
        <v>11</v>
      </c>
      <c r="M538" s="4">
        <v>3</v>
      </c>
      <c r="N538" s="4" t="s">
        <v>3</v>
      </c>
      <c r="O538" s="4">
        <v>2</v>
      </c>
      <c r="P538" s="4"/>
    </row>
    <row r="539" spans="1:16">
      <c r="A539" s="4">
        <v>50</v>
      </c>
      <c r="B539" s="4">
        <v>0</v>
      </c>
      <c r="C539" s="4">
        <v>0</v>
      </c>
      <c r="D539" s="4">
        <v>1</v>
      </c>
      <c r="E539" s="4">
        <v>206</v>
      </c>
      <c r="F539" s="4">
        <f>ROUND(Source!T526,O539)</f>
        <v>0</v>
      </c>
      <c r="G539" s="4" t="s">
        <v>69</v>
      </c>
      <c r="H539" s="4" t="s">
        <v>70</v>
      </c>
      <c r="I539" s="4"/>
      <c r="J539" s="4"/>
      <c r="K539" s="4">
        <v>206</v>
      </c>
      <c r="L539" s="4">
        <v>12</v>
      </c>
      <c r="M539" s="4">
        <v>3</v>
      </c>
      <c r="N539" s="4" t="s">
        <v>3</v>
      </c>
      <c r="O539" s="4">
        <v>2</v>
      </c>
      <c r="P539" s="4"/>
    </row>
    <row r="540" spans="1:16">
      <c r="A540" s="4">
        <v>50</v>
      </c>
      <c r="B540" s="4">
        <v>0</v>
      </c>
      <c r="C540" s="4">
        <v>0</v>
      </c>
      <c r="D540" s="4">
        <v>1</v>
      </c>
      <c r="E540" s="4">
        <v>207</v>
      </c>
      <c r="F540" s="4">
        <f>Source!U526</f>
        <v>12829.97824</v>
      </c>
      <c r="G540" s="4" t="s">
        <v>71</v>
      </c>
      <c r="H540" s="4" t="s">
        <v>72</v>
      </c>
      <c r="I540" s="4"/>
      <c r="J540" s="4"/>
      <c r="K540" s="4">
        <v>207</v>
      </c>
      <c r="L540" s="4">
        <v>13</v>
      </c>
      <c r="M540" s="4">
        <v>3</v>
      </c>
      <c r="N540" s="4" t="s">
        <v>3</v>
      </c>
      <c r="O540" s="4">
        <v>-1</v>
      </c>
      <c r="P540" s="4"/>
    </row>
    <row r="541" spans="1:16">
      <c r="A541" s="4">
        <v>50</v>
      </c>
      <c r="B541" s="4">
        <v>0</v>
      </c>
      <c r="C541" s="4">
        <v>0</v>
      </c>
      <c r="D541" s="4">
        <v>1</v>
      </c>
      <c r="E541" s="4">
        <v>208</v>
      </c>
      <c r="F541" s="4">
        <f>Source!V526</f>
        <v>580.81404999999995</v>
      </c>
      <c r="G541" s="4" t="s">
        <v>73</v>
      </c>
      <c r="H541" s="4" t="s">
        <v>74</v>
      </c>
      <c r="I541" s="4"/>
      <c r="J541" s="4"/>
      <c r="K541" s="4">
        <v>208</v>
      </c>
      <c r="L541" s="4">
        <v>14</v>
      </c>
      <c r="M541" s="4">
        <v>3</v>
      </c>
      <c r="N541" s="4" t="s">
        <v>3</v>
      </c>
      <c r="O541" s="4">
        <v>-1</v>
      </c>
      <c r="P541" s="4"/>
    </row>
    <row r="542" spans="1:16">
      <c r="A542" s="4">
        <v>50</v>
      </c>
      <c r="B542" s="4">
        <v>0</v>
      </c>
      <c r="C542" s="4">
        <v>0</v>
      </c>
      <c r="D542" s="4">
        <v>1</v>
      </c>
      <c r="E542" s="4">
        <v>209</v>
      </c>
      <c r="F542" s="4">
        <f>ROUND(Source!W526,O542)</f>
        <v>990.91</v>
      </c>
      <c r="G542" s="4" t="s">
        <v>75</v>
      </c>
      <c r="H542" s="4" t="s">
        <v>76</v>
      </c>
      <c r="I542" s="4"/>
      <c r="J542" s="4"/>
      <c r="K542" s="4">
        <v>209</v>
      </c>
      <c r="L542" s="4">
        <v>15</v>
      </c>
      <c r="M542" s="4">
        <v>3</v>
      </c>
      <c r="N542" s="4" t="s">
        <v>3</v>
      </c>
      <c r="O542" s="4">
        <v>2</v>
      </c>
      <c r="P542" s="4"/>
    </row>
    <row r="543" spans="1:16">
      <c r="A543" s="4">
        <v>50</v>
      </c>
      <c r="B543" s="4">
        <v>0</v>
      </c>
      <c r="C543" s="4">
        <v>0</v>
      </c>
      <c r="D543" s="4">
        <v>1</v>
      </c>
      <c r="E543" s="4">
        <v>210</v>
      </c>
      <c r="F543" s="4">
        <f>ROUND(Source!X526,O543)</f>
        <v>114935.83</v>
      </c>
      <c r="G543" s="4" t="s">
        <v>77</v>
      </c>
      <c r="H543" s="4" t="s">
        <v>78</v>
      </c>
      <c r="I543" s="4"/>
      <c r="J543" s="4"/>
      <c r="K543" s="4">
        <v>210</v>
      </c>
      <c r="L543" s="4">
        <v>16</v>
      </c>
      <c r="M543" s="4">
        <v>3</v>
      </c>
      <c r="N543" s="4" t="s">
        <v>3</v>
      </c>
      <c r="O543" s="4">
        <v>2</v>
      </c>
      <c r="P543" s="4"/>
    </row>
    <row r="544" spans="1:16">
      <c r="A544" s="4">
        <v>50</v>
      </c>
      <c r="B544" s="4">
        <v>0</v>
      </c>
      <c r="C544" s="4">
        <v>0</v>
      </c>
      <c r="D544" s="4">
        <v>1</v>
      </c>
      <c r="E544" s="4">
        <v>211</v>
      </c>
      <c r="F544" s="4">
        <f>ROUND(Source!Y526,O544)</f>
        <v>70912.899999999994</v>
      </c>
      <c r="G544" s="4" t="s">
        <v>79</v>
      </c>
      <c r="H544" s="4" t="s">
        <v>80</v>
      </c>
      <c r="I544" s="4"/>
      <c r="J544" s="4"/>
      <c r="K544" s="4">
        <v>211</v>
      </c>
      <c r="L544" s="4">
        <v>17</v>
      </c>
      <c r="M544" s="4">
        <v>3</v>
      </c>
      <c r="N544" s="4" t="s">
        <v>3</v>
      </c>
      <c r="O544" s="4">
        <v>2</v>
      </c>
      <c r="P544" s="4"/>
    </row>
    <row r="545" spans="1:118">
      <c r="A545" s="4">
        <v>50</v>
      </c>
      <c r="B545" s="4">
        <v>0</v>
      </c>
      <c r="C545" s="4">
        <v>0</v>
      </c>
      <c r="D545" s="4">
        <v>1</v>
      </c>
      <c r="E545" s="4">
        <v>224</v>
      </c>
      <c r="F545" s="4">
        <f>ROUND(Source!AR526,O545)</f>
        <v>3279362.07</v>
      </c>
      <c r="G545" s="4" t="s">
        <v>81</v>
      </c>
      <c r="H545" s="4" t="s">
        <v>82</v>
      </c>
      <c r="I545" s="4"/>
      <c r="J545" s="4"/>
      <c r="K545" s="4">
        <v>224</v>
      </c>
      <c r="L545" s="4">
        <v>18</v>
      </c>
      <c r="M545" s="4">
        <v>3</v>
      </c>
      <c r="N545" s="4" t="s">
        <v>3</v>
      </c>
      <c r="O545" s="4">
        <v>2</v>
      </c>
      <c r="P545" s="4"/>
    </row>
    <row r="547" spans="1:118">
      <c r="A547" s="2">
        <v>51</v>
      </c>
      <c r="B547" s="2">
        <f>B12</f>
        <v>602</v>
      </c>
      <c r="C547" s="2">
        <f>A12</f>
        <v>1</v>
      </c>
      <c r="D547" s="2">
        <f>ROW(A12)</f>
        <v>12</v>
      </c>
      <c r="E547" s="2"/>
      <c r="F547" s="2" t="str">
        <f>IF(F12&lt;&gt;"",F12,"")</f>
        <v>Новый объект</v>
      </c>
      <c r="G547" s="2" t="str">
        <f>IF(G12&lt;&gt;"",G12,"")</f>
        <v>Устройство и пусконаладка системы кондиционирования</v>
      </c>
      <c r="H547" s="2"/>
      <c r="I547" s="2"/>
      <c r="J547" s="2"/>
      <c r="K547" s="2"/>
      <c r="L547" s="2"/>
      <c r="M547" s="2"/>
      <c r="N547" s="2"/>
      <c r="O547" s="2">
        <f t="shared" ref="O547:T547" si="477">ROUND(O526,2)</f>
        <v>3093513.34</v>
      </c>
      <c r="P547" s="2">
        <f t="shared" si="477"/>
        <v>2880556.61</v>
      </c>
      <c r="Q547" s="2">
        <f t="shared" si="477"/>
        <v>73732.820000000007</v>
      </c>
      <c r="R547" s="2">
        <f t="shared" si="477"/>
        <v>7844.01</v>
      </c>
      <c r="S547" s="2">
        <f t="shared" si="477"/>
        <v>139223.91</v>
      </c>
      <c r="T547" s="2">
        <f t="shared" si="477"/>
        <v>0</v>
      </c>
      <c r="U547" s="2">
        <f>U526</f>
        <v>12829.97824</v>
      </c>
      <c r="V547" s="2">
        <f>V526</f>
        <v>580.81404999999995</v>
      </c>
      <c r="W547" s="2">
        <f>ROUND(W526,2)</f>
        <v>990.91</v>
      </c>
      <c r="X547" s="2">
        <f>ROUND(X526,2)</f>
        <v>114935.83</v>
      </c>
      <c r="Y547" s="2">
        <f>ROUND(Y526,2)</f>
        <v>70912.899999999994</v>
      </c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>
        <f t="shared" ref="AO547:AU547" si="478">ROUND(AO526,2)</f>
        <v>0</v>
      </c>
      <c r="AP547" s="2">
        <f t="shared" si="478"/>
        <v>1368318.25</v>
      </c>
      <c r="AQ547" s="2">
        <f t="shared" si="478"/>
        <v>0</v>
      </c>
      <c r="AR547" s="2">
        <f t="shared" si="478"/>
        <v>3279362.07</v>
      </c>
      <c r="AS547" s="2">
        <f t="shared" si="478"/>
        <v>1634470.31</v>
      </c>
      <c r="AT547" s="2">
        <f t="shared" si="478"/>
        <v>157742.16</v>
      </c>
      <c r="AU547" s="2">
        <f t="shared" si="478"/>
        <v>118831.35</v>
      </c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>
        <v>0</v>
      </c>
    </row>
    <row r="549" spans="1:118">
      <c r="A549" s="4">
        <v>50</v>
      </c>
      <c r="B549" s="4">
        <v>0</v>
      </c>
      <c r="C549" s="4">
        <v>0</v>
      </c>
      <c r="D549" s="4">
        <v>1</v>
      </c>
      <c r="E549" s="4">
        <v>0</v>
      </c>
      <c r="F549" s="4">
        <f>ROUND(Source!O547,O549)</f>
        <v>3093513.34</v>
      </c>
      <c r="G549" s="4" t="s">
        <v>47</v>
      </c>
      <c r="H549" s="4" t="s">
        <v>48</v>
      </c>
      <c r="I549" s="4"/>
      <c r="J549" s="4"/>
      <c r="K549" s="4">
        <v>201</v>
      </c>
      <c r="L549" s="4">
        <v>1</v>
      </c>
      <c r="M549" s="4">
        <v>3</v>
      </c>
      <c r="N549" s="4" t="s">
        <v>3</v>
      </c>
      <c r="O549" s="4">
        <v>2</v>
      </c>
      <c r="P549" s="4"/>
    </row>
    <row r="550" spans="1:118">
      <c r="A550" s="4">
        <v>50</v>
      </c>
      <c r="B550" s="4">
        <v>0</v>
      </c>
      <c r="C550" s="4">
        <v>0</v>
      </c>
      <c r="D550" s="4">
        <v>1</v>
      </c>
      <c r="E550" s="4">
        <v>202</v>
      </c>
      <c r="F550" s="4">
        <f>ROUND(Source!P547,O550)</f>
        <v>2880556.61</v>
      </c>
      <c r="G550" s="4" t="s">
        <v>49</v>
      </c>
      <c r="H550" s="4" t="s">
        <v>50</v>
      </c>
      <c r="I550" s="4"/>
      <c r="J550" s="4"/>
      <c r="K550" s="4">
        <v>202</v>
      </c>
      <c r="L550" s="4">
        <v>2</v>
      </c>
      <c r="M550" s="4">
        <v>3</v>
      </c>
      <c r="N550" s="4" t="s">
        <v>3</v>
      </c>
      <c r="O550" s="4">
        <v>2</v>
      </c>
      <c r="P550" s="4"/>
    </row>
    <row r="551" spans="1:118">
      <c r="A551" s="4">
        <v>50</v>
      </c>
      <c r="B551" s="4">
        <v>0</v>
      </c>
      <c r="C551" s="4">
        <v>0</v>
      </c>
      <c r="D551" s="4">
        <v>1</v>
      </c>
      <c r="E551" s="4">
        <v>222</v>
      </c>
      <c r="F551" s="4">
        <f>ROUND(Source!AO547,O551)</f>
        <v>0</v>
      </c>
      <c r="G551" s="4" t="s">
        <v>51</v>
      </c>
      <c r="H551" s="4" t="s">
        <v>52</v>
      </c>
      <c r="I551" s="4"/>
      <c r="J551" s="4"/>
      <c r="K551" s="4">
        <v>222</v>
      </c>
      <c r="L551" s="4">
        <v>3</v>
      </c>
      <c r="M551" s="4">
        <v>3</v>
      </c>
      <c r="N551" s="4" t="s">
        <v>3</v>
      </c>
      <c r="O551" s="4">
        <v>2</v>
      </c>
      <c r="P551" s="4"/>
    </row>
    <row r="552" spans="1:118">
      <c r="A552" s="4">
        <v>50</v>
      </c>
      <c r="B552" s="4">
        <v>0</v>
      </c>
      <c r="C552" s="4">
        <v>0</v>
      </c>
      <c r="D552" s="4">
        <v>1</v>
      </c>
      <c r="E552" s="4">
        <v>216</v>
      </c>
      <c r="F552" s="4">
        <f>ROUND(Source!AP547,O552)</f>
        <v>1368318.25</v>
      </c>
      <c r="G552" s="4" t="s">
        <v>53</v>
      </c>
      <c r="H552" s="4" t="s">
        <v>54</v>
      </c>
      <c r="I552" s="4"/>
      <c r="J552" s="4"/>
      <c r="K552" s="4">
        <v>216</v>
      </c>
      <c r="L552" s="4">
        <v>4</v>
      </c>
      <c r="M552" s="4">
        <v>3</v>
      </c>
      <c r="N552" s="4" t="s">
        <v>3</v>
      </c>
      <c r="O552" s="4">
        <v>2</v>
      </c>
      <c r="P552" s="4"/>
    </row>
    <row r="553" spans="1:118">
      <c r="A553" s="4">
        <v>50</v>
      </c>
      <c r="B553" s="4">
        <v>0</v>
      </c>
      <c r="C553" s="4">
        <v>0</v>
      </c>
      <c r="D553" s="4">
        <v>1</v>
      </c>
      <c r="E553" s="4">
        <v>223</v>
      </c>
      <c r="F553" s="4">
        <f>ROUND(Source!AQ547,O553)</f>
        <v>0</v>
      </c>
      <c r="G553" s="4" t="s">
        <v>55</v>
      </c>
      <c r="H553" s="4" t="s">
        <v>56</v>
      </c>
      <c r="I553" s="4"/>
      <c r="J553" s="4"/>
      <c r="K553" s="4">
        <v>223</v>
      </c>
      <c r="L553" s="4">
        <v>5</v>
      </c>
      <c r="M553" s="4">
        <v>3</v>
      </c>
      <c r="N553" s="4" t="s">
        <v>3</v>
      </c>
      <c r="O553" s="4">
        <v>2</v>
      </c>
      <c r="P553" s="4"/>
    </row>
    <row r="554" spans="1:118">
      <c r="A554" s="4">
        <v>50</v>
      </c>
      <c r="B554" s="4">
        <v>0</v>
      </c>
      <c r="C554" s="4">
        <v>0</v>
      </c>
      <c r="D554" s="4">
        <v>1</v>
      </c>
      <c r="E554" s="4">
        <v>203</v>
      </c>
      <c r="F554" s="4">
        <f>ROUND(Source!Q547,O554)</f>
        <v>73732.820000000007</v>
      </c>
      <c r="G554" s="4" t="s">
        <v>57</v>
      </c>
      <c r="H554" s="4" t="s">
        <v>58</v>
      </c>
      <c r="I554" s="4"/>
      <c r="J554" s="4"/>
      <c r="K554" s="4">
        <v>203</v>
      </c>
      <c r="L554" s="4">
        <v>6</v>
      </c>
      <c r="M554" s="4">
        <v>3</v>
      </c>
      <c r="N554" s="4" t="s">
        <v>3</v>
      </c>
      <c r="O554" s="4">
        <v>2</v>
      </c>
      <c r="P554" s="4"/>
    </row>
    <row r="555" spans="1:118">
      <c r="A555" s="4">
        <v>50</v>
      </c>
      <c r="B555" s="4">
        <v>0</v>
      </c>
      <c r="C555" s="4">
        <v>0</v>
      </c>
      <c r="D555" s="4">
        <v>1</v>
      </c>
      <c r="E555" s="4">
        <v>204</v>
      </c>
      <c r="F555" s="4">
        <f>ROUND(Source!R547,O555)</f>
        <v>7844.01</v>
      </c>
      <c r="G555" s="4" t="s">
        <v>59</v>
      </c>
      <c r="H555" s="4" t="s">
        <v>60</v>
      </c>
      <c r="I555" s="4"/>
      <c r="J555" s="4"/>
      <c r="K555" s="4">
        <v>204</v>
      </c>
      <c r="L555" s="4">
        <v>7</v>
      </c>
      <c r="M555" s="4">
        <v>3</v>
      </c>
      <c r="N555" s="4" t="s">
        <v>3</v>
      </c>
      <c r="O555" s="4">
        <v>2</v>
      </c>
      <c r="P555" s="4"/>
    </row>
    <row r="556" spans="1:118">
      <c r="A556" s="4">
        <v>50</v>
      </c>
      <c r="B556" s="4">
        <v>0</v>
      </c>
      <c r="C556" s="4">
        <v>0</v>
      </c>
      <c r="D556" s="4">
        <v>1</v>
      </c>
      <c r="E556" s="4">
        <v>205</v>
      </c>
      <c r="F556" s="4">
        <f>ROUND(Source!S547,O556)</f>
        <v>139223.91</v>
      </c>
      <c r="G556" s="4" t="s">
        <v>61</v>
      </c>
      <c r="H556" s="4" t="s">
        <v>62</v>
      </c>
      <c r="I556" s="4"/>
      <c r="J556" s="4"/>
      <c r="K556" s="4">
        <v>205</v>
      </c>
      <c r="L556" s="4">
        <v>8</v>
      </c>
      <c r="M556" s="4">
        <v>3</v>
      </c>
      <c r="N556" s="4" t="s">
        <v>3</v>
      </c>
      <c r="O556" s="4">
        <v>2</v>
      </c>
      <c r="P556" s="4"/>
    </row>
    <row r="557" spans="1:118">
      <c r="A557" s="4">
        <v>50</v>
      </c>
      <c r="B557" s="4">
        <v>0</v>
      </c>
      <c r="C557" s="4">
        <v>0</v>
      </c>
      <c r="D557" s="4">
        <v>1</v>
      </c>
      <c r="E557" s="4">
        <v>214</v>
      </c>
      <c r="F557" s="4">
        <f>ROUND(Source!AS547,O557)</f>
        <v>1634470.31</v>
      </c>
      <c r="G557" s="4" t="s">
        <v>63</v>
      </c>
      <c r="H557" s="4" t="s">
        <v>64</v>
      </c>
      <c r="I557" s="4"/>
      <c r="J557" s="4"/>
      <c r="K557" s="4">
        <v>214</v>
      </c>
      <c r="L557" s="4">
        <v>9</v>
      </c>
      <c r="M557" s="4">
        <v>3</v>
      </c>
      <c r="N557" s="4" t="s">
        <v>3</v>
      </c>
      <c r="O557" s="4">
        <v>2</v>
      </c>
      <c r="P557" s="4"/>
    </row>
    <row r="558" spans="1:118">
      <c r="A558" s="4">
        <v>50</v>
      </c>
      <c r="B558" s="4">
        <v>0</v>
      </c>
      <c r="C558" s="4">
        <v>0</v>
      </c>
      <c r="D558" s="4">
        <v>1</v>
      </c>
      <c r="E558" s="4">
        <v>215</v>
      </c>
      <c r="F558" s="4">
        <f>ROUND(Source!AT547,O558)</f>
        <v>157742.16</v>
      </c>
      <c r="G558" s="4" t="s">
        <v>65</v>
      </c>
      <c r="H558" s="4" t="s">
        <v>66</v>
      </c>
      <c r="I558" s="4"/>
      <c r="J558" s="4"/>
      <c r="K558" s="4">
        <v>215</v>
      </c>
      <c r="L558" s="4">
        <v>10</v>
      </c>
      <c r="M558" s="4">
        <v>3</v>
      </c>
      <c r="N558" s="4" t="s">
        <v>3</v>
      </c>
      <c r="O558" s="4">
        <v>2</v>
      </c>
      <c r="P558" s="4"/>
    </row>
    <row r="559" spans="1:118">
      <c r="A559" s="4">
        <v>50</v>
      </c>
      <c r="B559" s="4">
        <v>0</v>
      </c>
      <c r="C559" s="4">
        <v>0</v>
      </c>
      <c r="D559" s="4">
        <v>1</v>
      </c>
      <c r="E559" s="4">
        <v>217</v>
      </c>
      <c r="F559" s="4">
        <f>ROUND(Source!AU547,O559)</f>
        <v>118831.35</v>
      </c>
      <c r="G559" s="4" t="s">
        <v>67</v>
      </c>
      <c r="H559" s="4" t="s">
        <v>68</v>
      </c>
      <c r="I559" s="4"/>
      <c r="J559" s="4"/>
      <c r="K559" s="4">
        <v>217</v>
      </c>
      <c r="L559" s="4">
        <v>11</v>
      </c>
      <c r="M559" s="4">
        <v>3</v>
      </c>
      <c r="N559" s="4" t="s">
        <v>3</v>
      </c>
      <c r="O559" s="4">
        <v>2</v>
      </c>
      <c r="P559" s="4"/>
    </row>
    <row r="560" spans="1:118">
      <c r="A560" s="4">
        <v>50</v>
      </c>
      <c r="B560" s="4">
        <v>0</v>
      </c>
      <c r="C560" s="4">
        <v>0</v>
      </c>
      <c r="D560" s="4">
        <v>1</v>
      </c>
      <c r="E560" s="4">
        <v>206</v>
      </c>
      <c r="F560" s="4">
        <f>ROUND(Source!T547,O560)</f>
        <v>0</v>
      </c>
      <c r="G560" s="4" t="s">
        <v>69</v>
      </c>
      <c r="H560" s="4" t="s">
        <v>70</v>
      </c>
      <c r="I560" s="4"/>
      <c r="J560" s="4"/>
      <c r="K560" s="4">
        <v>206</v>
      </c>
      <c r="L560" s="4">
        <v>12</v>
      </c>
      <c r="M560" s="4">
        <v>3</v>
      </c>
      <c r="N560" s="4" t="s">
        <v>3</v>
      </c>
      <c r="O560" s="4">
        <v>2</v>
      </c>
      <c r="P560" s="4"/>
    </row>
    <row r="561" spans="1:16">
      <c r="A561" s="4">
        <v>50</v>
      </c>
      <c r="B561" s="4">
        <v>0</v>
      </c>
      <c r="C561" s="4">
        <v>0</v>
      </c>
      <c r="D561" s="4">
        <v>1</v>
      </c>
      <c r="E561" s="4">
        <v>207</v>
      </c>
      <c r="F561" s="4">
        <f>Source!U547</f>
        <v>12829.97824</v>
      </c>
      <c r="G561" s="4" t="s">
        <v>71</v>
      </c>
      <c r="H561" s="4" t="s">
        <v>72</v>
      </c>
      <c r="I561" s="4"/>
      <c r="J561" s="4"/>
      <c r="K561" s="4">
        <v>207</v>
      </c>
      <c r="L561" s="4">
        <v>13</v>
      </c>
      <c r="M561" s="4">
        <v>3</v>
      </c>
      <c r="N561" s="4" t="s">
        <v>3</v>
      </c>
      <c r="O561" s="4">
        <v>-1</v>
      </c>
      <c r="P561" s="4"/>
    </row>
    <row r="562" spans="1:16">
      <c r="A562" s="4">
        <v>50</v>
      </c>
      <c r="B562" s="4">
        <v>0</v>
      </c>
      <c r="C562" s="4">
        <v>0</v>
      </c>
      <c r="D562" s="4">
        <v>1</v>
      </c>
      <c r="E562" s="4">
        <v>208</v>
      </c>
      <c r="F562" s="4">
        <f>Source!V547</f>
        <v>580.81404999999995</v>
      </c>
      <c r="G562" s="4" t="s">
        <v>73</v>
      </c>
      <c r="H562" s="4" t="s">
        <v>74</v>
      </c>
      <c r="I562" s="4"/>
      <c r="J562" s="4"/>
      <c r="K562" s="4">
        <v>208</v>
      </c>
      <c r="L562" s="4">
        <v>14</v>
      </c>
      <c r="M562" s="4">
        <v>3</v>
      </c>
      <c r="N562" s="4" t="s">
        <v>3</v>
      </c>
      <c r="O562" s="4">
        <v>-1</v>
      </c>
      <c r="P562" s="4"/>
    </row>
    <row r="563" spans="1:16">
      <c r="A563" s="4">
        <v>50</v>
      </c>
      <c r="B563" s="4">
        <v>0</v>
      </c>
      <c r="C563" s="4">
        <v>0</v>
      </c>
      <c r="D563" s="4">
        <v>1</v>
      </c>
      <c r="E563" s="4">
        <v>209</v>
      </c>
      <c r="F563" s="4">
        <f>ROUND(Source!W547,O563)</f>
        <v>990.91</v>
      </c>
      <c r="G563" s="4" t="s">
        <v>75</v>
      </c>
      <c r="H563" s="4" t="s">
        <v>76</v>
      </c>
      <c r="I563" s="4"/>
      <c r="J563" s="4"/>
      <c r="K563" s="4">
        <v>209</v>
      </c>
      <c r="L563" s="4">
        <v>15</v>
      </c>
      <c r="M563" s="4">
        <v>3</v>
      </c>
      <c r="N563" s="4" t="s">
        <v>3</v>
      </c>
      <c r="O563" s="4">
        <v>2</v>
      </c>
      <c r="P563" s="4"/>
    </row>
    <row r="564" spans="1:16">
      <c r="A564" s="4">
        <v>50</v>
      </c>
      <c r="B564" s="4">
        <v>0</v>
      </c>
      <c r="C564" s="4">
        <v>0</v>
      </c>
      <c r="D564" s="4">
        <v>1</v>
      </c>
      <c r="E564" s="4">
        <v>0</v>
      </c>
      <c r="F564" s="4">
        <f>ROUND(Source!X547,O564)</f>
        <v>114935.83</v>
      </c>
      <c r="G564" s="4" t="s">
        <v>77</v>
      </c>
      <c r="H564" s="4" t="s">
        <v>78</v>
      </c>
      <c r="I564" s="4"/>
      <c r="J564" s="4"/>
      <c r="K564" s="4">
        <v>210</v>
      </c>
      <c r="L564" s="4">
        <v>16</v>
      </c>
      <c r="M564" s="4">
        <v>3</v>
      </c>
      <c r="N564" s="4" t="s">
        <v>3</v>
      </c>
      <c r="O564" s="4">
        <v>2</v>
      </c>
      <c r="P564" s="4"/>
    </row>
    <row r="565" spans="1:16">
      <c r="A565" s="4">
        <v>50</v>
      </c>
      <c r="B565" s="4">
        <v>0</v>
      </c>
      <c r="C565" s="4">
        <v>0</v>
      </c>
      <c r="D565" s="4">
        <v>1</v>
      </c>
      <c r="E565" s="4">
        <v>0</v>
      </c>
      <c r="F565" s="4">
        <f>ROUND(Source!Y547,O565)</f>
        <v>70912.899999999994</v>
      </c>
      <c r="G565" s="4" t="s">
        <v>79</v>
      </c>
      <c r="H565" s="4" t="s">
        <v>80</v>
      </c>
      <c r="I565" s="4"/>
      <c r="J565" s="4"/>
      <c r="K565" s="4">
        <v>211</v>
      </c>
      <c r="L565" s="4">
        <v>17</v>
      </c>
      <c r="M565" s="4">
        <v>3</v>
      </c>
      <c r="N565" s="4" t="s">
        <v>3</v>
      </c>
      <c r="O565" s="4">
        <v>2</v>
      </c>
      <c r="P565" s="4"/>
    </row>
    <row r="566" spans="1:16">
      <c r="A566" s="4">
        <v>50</v>
      </c>
      <c r="B566" s="4">
        <v>0</v>
      </c>
      <c r="C566" s="4">
        <v>0</v>
      </c>
      <c r="D566" s="4">
        <v>1</v>
      </c>
      <c r="E566" s="4">
        <v>224</v>
      </c>
      <c r="F566" s="4">
        <f>ROUND(Source!AR547,O566)</f>
        <v>3279362.07</v>
      </c>
      <c r="G566" s="4" t="s">
        <v>81</v>
      </c>
      <c r="H566" s="4" t="s">
        <v>82</v>
      </c>
      <c r="I566" s="4"/>
      <c r="J566" s="4"/>
      <c r="K566" s="4">
        <v>224</v>
      </c>
      <c r="L566" s="4">
        <v>18</v>
      </c>
      <c r="M566" s="4">
        <v>3</v>
      </c>
      <c r="N566" s="4" t="s">
        <v>3</v>
      </c>
      <c r="O566" s="4">
        <v>2</v>
      </c>
      <c r="P566" s="4"/>
    </row>
    <row r="567" spans="1:16">
      <c r="A567" s="4">
        <v>50</v>
      </c>
      <c r="B567" s="4">
        <v>1</v>
      </c>
      <c r="C567" s="4">
        <v>0</v>
      </c>
      <c r="D567" s="4">
        <v>2</v>
      </c>
      <c r="E567" s="4">
        <v>201</v>
      </c>
      <c r="F567" s="4">
        <f>ROUND(F549,O567)</f>
        <v>3093513.34</v>
      </c>
      <c r="G567" s="4" t="s">
        <v>712</v>
      </c>
      <c r="H567" s="4" t="s">
        <v>713</v>
      </c>
      <c r="I567" s="4"/>
      <c r="J567" s="4"/>
      <c r="K567" s="4">
        <v>212</v>
      </c>
      <c r="L567" s="4">
        <v>19</v>
      </c>
      <c r="M567" s="4">
        <v>0</v>
      </c>
      <c r="N567" s="4" t="s">
        <v>3</v>
      </c>
      <c r="O567" s="4">
        <v>2</v>
      </c>
      <c r="P567" s="4"/>
    </row>
    <row r="568" spans="1:16">
      <c r="A568" s="4">
        <v>50</v>
      </c>
      <c r="B568" s="4">
        <v>1</v>
      </c>
      <c r="C568" s="4">
        <v>0</v>
      </c>
      <c r="D568" s="4">
        <v>2</v>
      </c>
      <c r="E568" s="4">
        <v>210</v>
      </c>
      <c r="F568" s="4">
        <f>ROUND(F564,O568)</f>
        <v>114935.83</v>
      </c>
      <c r="G568" s="4" t="s">
        <v>714</v>
      </c>
      <c r="H568" s="4" t="s">
        <v>78</v>
      </c>
      <c r="I568" s="4"/>
      <c r="J568" s="4"/>
      <c r="K568" s="4">
        <v>212</v>
      </c>
      <c r="L568" s="4">
        <v>20</v>
      </c>
      <c r="M568" s="4">
        <v>0</v>
      </c>
      <c r="N568" s="4" t="s">
        <v>3</v>
      </c>
      <c r="O568" s="4">
        <v>2</v>
      </c>
      <c r="P568" s="4"/>
    </row>
    <row r="569" spans="1:16">
      <c r="A569" s="4">
        <v>50</v>
      </c>
      <c r="B569" s="4">
        <v>1</v>
      </c>
      <c r="C569" s="4">
        <v>0</v>
      </c>
      <c r="D569" s="4">
        <v>2</v>
      </c>
      <c r="E569" s="4">
        <v>211</v>
      </c>
      <c r="F569" s="4">
        <f>ROUND(F565,O569)</f>
        <v>70912.899999999994</v>
      </c>
      <c r="G569" s="4" t="s">
        <v>715</v>
      </c>
      <c r="H569" s="4" t="s">
        <v>80</v>
      </c>
      <c r="I569" s="4"/>
      <c r="J569" s="4"/>
      <c r="K569" s="4">
        <v>212</v>
      </c>
      <c r="L569" s="4">
        <v>21</v>
      </c>
      <c r="M569" s="4">
        <v>0</v>
      </c>
      <c r="N569" s="4" t="s">
        <v>3</v>
      </c>
      <c r="O569" s="4">
        <v>2</v>
      </c>
      <c r="P569" s="4"/>
    </row>
    <row r="570" spans="1:16">
      <c r="A570" s="4">
        <v>50</v>
      </c>
      <c r="B570" s="4">
        <v>1</v>
      </c>
      <c r="C570" s="4">
        <v>0</v>
      </c>
      <c r="D570" s="4">
        <v>2</v>
      </c>
      <c r="E570" s="4">
        <v>0</v>
      </c>
      <c r="F570" s="4">
        <f>ROUND(F567+F568+F569,O570)</f>
        <v>3279362.07</v>
      </c>
      <c r="G570" s="4" t="s">
        <v>716</v>
      </c>
      <c r="H570" s="4" t="s">
        <v>711</v>
      </c>
      <c r="I570" s="4"/>
      <c r="J570" s="4"/>
      <c r="K570" s="4">
        <v>212</v>
      </c>
      <c r="L570" s="4">
        <v>22</v>
      </c>
      <c r="M570" s="4">
        <v>0</v>
      </c>
      <c r="N570" s="4" t="s">
        <v>3</v>
      </c>
      <c r="O570" s="4">
        <v>2</v>
      </c>
      <c r="P570" s="4"/>
    </row>
    <row r="571" spans="1:16">
      <c r="A571" s="4">
        <v>50</v>
      </c>
      <c r="B571" s="4">
        <v>1</v>
      </c>
      <c r="C571" s="4">
        <v>0</v>
      </c>
      <c r="D571" s="4">
        <v>2</v>
      </c>
      <c r="E571" s="4">
        <v>0</v>
      </c>
      <c r="F571" s="4">
        <f>ROUND(F570*6.32,O571)</f>
        <v>20725568.280000001</v>
      </c>
      <c r="G571" s="4" t="s">
        <v>717</v>
      </c>
      <c r="H571" s="4" t="s">
        <v>718</v>
      </c>
      <c r="I571" s="4"/>
      <c r="J571" s="4"/>
      <c r="K571" s="4">
        <v>212</v>
      </c>
      <c r="L571" s="4">
        <v>23</v>
      </c>
      <c r="M571" s="4">
        <v>0</v>
      </c>
      <c r="N571" s="4" t="s">
        <v>3</v>
      </c>
      <c r="O571" s="4">
        <v>2</v>
      </c>
      <c r="P571" s="4"/>
    </row>
    <row r="572" spans="1:16">
      <c r="A572" s="4">
        <v>50</v>
      </c>
      <c r="B572" s="4">
        <v>1</v>
      </c>
      <c r="C572" s="4">
        <v>0</v>
      </c>
      <c r="D572" s="4">
        <v>2</v>
      </c>
      <c r="E572" s="4">
        <v>0</v>
      </c>
      <c r="F572" s="4">
        <f>ROUND(F571*0.18,O572)</f>
        <v>3730602.29</v>
      </c>
      <c r="G572" s="4" t="s">
        <v>719</v>
      </c>
      <c r="H572" s="4" t="s">
        <v>720</v>
      </c>
      <c r="I572" s="4"/>
      <c r="J572" s="4"/>
      <c r="K572" s="4">
        <v>212</v>
      </c>
      <c r="L572" s="4">
        <v>25</v>
      </c>
      <c r="M572" s="4">
        <v>0</v>
      </c>
      <c r="N572" s="4" t="s">
        <v>3</v>
      </c>
      <c r="O572" s="4">
        <v>2</v>
      </c>
      <c r="P572" s="4"/>
    </row>
    <row r="573" spans="1:16">
      <c r="A573" s="4">
        <v>50</v>
      </c>
      <c r="B573" s="4">
        <v>1</v>
      </c>
      <c r="C573" s="4">
        <v>0</v>
      </c>
      <c r="D573" s="4">
        <v>2</v>
      </c>
      <c r="E573" s="4">
        <v>213</v>
      </c>
      <c r="F573" s="4">
        <f>ROUND(F571+F572,O573)</f>
        <v>24456170.57</v>
      </c>
      <c r="G573" s="4" t="s">
        <v>721</v>
      </c>
      <c r="H573" s="4" t="s">
        <v>81</v>
      </c>
      <c r="I573" s="4"/>
      <c r="J573" s="4"/>
      <c r="K573" s="4">
        <v>212</v>
      </c>
      <c r="L573" s="4">
        <v>26</v>
      </c>
      <c r="M573" s="4">
        <v>0</v>
      </c>
      <c r="N573" s="4" t="s">
        <v>3</v>
      </c>
      <c r="O573" s="4">
        <v>2</v>
      </c>
      <c r="P573" s="4"/>
    </row>
    <row r="576" spans="1:16">
      <c r="A576">
        <v>70</v>
      </c>
      <c r="B576">
        <v>1</v>
      </c>
      <c r="D576">
        <v>1</v>
      </c>
      <c r="E576" t="s">
        <v>722</v>
      </c>
      <c r="F576" t="s">
        <v>723</v>
      </c>
      <c r="G576">
        <v>1</v>
      </c>
      <c r="H576">
        <v>0</v>
      </c>
      <c r="I576" t="s">
        <v>3</v>
      </c>
      <c r="J576">
        <v>1</v>
      </c>
      <c r="K576">
        <v>0</v>
      </c>
      <c r="L576" t="s">
        <v>3</v>
      </c>
      <c r="M576" t="s">
        <v>3</v>
      </c>
      <c r="N576">
        <v>0</v>
      </c>
    </row>
    <row r="577" spans="1:14">
      <c r="A577">
        <v>70</v>
      </c>
      <c r="B577">
        <v>1</v>
      </c>
      <c r="D577">
        <v>2</v>
      </c>
      <c r="E577" t="s">
        <v>724</v>
      </c>
      <c r="F577" t="s">
        <v>725</v>
      </c>
      <c r="G577">
        <v>0</v>
      </c>
      <c r="H577">
        <v>0</v>
      </c>
      <c r="I577" t="s">
        <v>3</v>
      </c>
      <c r="J577">
        <v>1</v>
      </c>
      <c r="K577">
        <v>0</v>
      </c>
      <c r="L577" t="s">
        <v>3</v>
      </c>
      <c r="M577" t="s">
        <v>3</v>
      </c>
      <c r="N577">
        <v>0</v>
      </c>
    </row>
    <row r="578" spans="1:14">
      <c r="A578">
        <v>70</v>
      </c>
      <c r="B578">
        <v>1</v>
      </c>
      <c r="D578">
        <v>3</v>
      </c>
      <c r="E578" t="s">
        <v>726</v>
      </c>
      <c r="F578" t="s">
        <v>727</v>
      </c>
      <c r="G578">
        <v>0</v>
      </c>
      <c r="H578">
        <v>0</v>
      </c>
      <c r="I578" t="s">
        <v>3</v>
      </c>
      <c r="J578">
        <v>1</v>
      </c>
      <c r="K578">
        <v>0</v>
      </c>
      <c r="L578" t="s">
        <v>3</v>
      </c>
      <c r="M578" t="s">
        <v>3</v>
      </c>
      <c r="N578">
        <v>0</v>
      </c>
    </row>
    <row r="579" spans="1:14">
      <c r="A579">
        <v>70</v>
      </c>
      <c r="B579">
        <v>1</v>
      </c>
      <c r="D579">
        <v>4</v>
      </c>
      <c r="E579" t="s">
        <v>728</v>
      </c>
      <c r="F579" t="s">
        <v>729</v>
      </c>
      <c r="G579">
        <v>0</v>
      </c>
      <c r="H579">
        <v>0</v>
      </c>
      <c r="I579" t="s">
        <v>730</v>
      </c>
      <c r="J579">
        <v>0</v>
      </c>
      <c r="K579">
        <v>0</v>
      </c>
      <c r="L579" t="s">
        <v>3</v>
      </c>
      <c r="M579" t="s">
        <v>3</v>
      </c>
      <c r="N579">
        <v>0</v>
      </c>
    </row>
    <row r="580" spans="1:14">
      <c r="A580">
        <v>70</v>
      </c>
      <c r="B580">
        <v>1</v>
      </c>
      <c r="D580">
        <v>5</v>
      </c>
      <c r="E580" t="s">
        <v>731</v>
      </c>
      <c r="F580" t="s">
        <v>732</v>
      </c>
      <c r="G580">
        <v>0</v>
      </c>
      <c r="H580">
        <v>0</v>
      </c>
      <c r="I580" t="s">
        <v>733</v>
      </c>
      <c r="J580">
        <v>0</v>
      </c>
      <c r="K580">
        <v>0</v>
      </c>
      <c r="L580" t="s">
        <v>3</v>
      </c>
      <c r="M580" t="s">
        <v>3</v>
      </c>
      <c r="N580">
        <v>0</v>
      </c>
    </row>
    <row r="581" spans="1:14">
      <c r="A581">
        <v>70</v>
      </c>
      <c r="B581">
        <v>1</v>
      </c>
      <c r="D581">
        <v>6</v>
      </c>
      <c r="E581" t="s">
        <v>734</v>
      </c>
      <c r="F581" t="s">
        <v>735</v>
      </c>
      <c r="G581">
        <v>0</v>
      </c>
      <c r="H581">
        <v>0</v>
      </c>
      <c r="I581" t="s">
        <v>736</v>
      </c>
      <c r="J581">
        <v>0</v>
      </c>
      <c r="K581">
        <v>0</v>
      </c>
      <c r="L581" t="s">
        <v>3</v>
      </c>
      <c r="M581" t="s">
        <v>3</v>
      </c>
      <c r="N581">
        <v>0</v>
      </c>
    </row>
    <row r="582" spans="1:14">
      <c r="A582">
        <v>70</v>
      </c>
      <c r="B582">
        <v>1</v>
      </c>
      <c r="D582">
        <v>7</v>
      </c>
      <c r="E582" t="s">
        <v>737</v>
      </c>
      <c r="F582" t="s">
        <v>738</v>
      </c>
      <c r="G582">
        <v>0</v>
      </c>
      <c r="H582">
        <v>0</v>
      </c>
      <c r="I582" t="s">
        <v>3</v>
      </c>
      <c r="J582">
        <v>0</v>
      </c>
      <c r="K582">
        <v>0</v>
      </c>
      <c r="L582" t="s">
        <v>3</v>
      </c>
      <c r="M582" t="s">
        <v>3</v>
      </c>
      <c r="N582">
        <v>0</v>
      </c>
    </row>
    <row r="583" spans="1:14">
      <c r="A583">
        <v>70</v>
      </c>
      <c r="B583">
        <v>1</v>
      </c>
      <c r="D583">
        <v>8</v>
      </c>
      <c r="E583" t="s">
        <v>739</v>
      </c>
      <c r="F583" t="s">
        <v>740</v>
      </c>
      <c r="G583">
        <v>0</v>
      </c>
      <c r="H583">
        <v>0</v>
      </c>
      <c r="I583" t="s">
        <v>741</v>
      </c>
      <c r="J583">
        <v>0</v>
      </c>
      <c r="K583">
        <v>0</v>
      </c>
      <c r="L583" t="s">
        <v>3</v>
      </c>
      <c r="M583" t="s">
        <v>3</v>
      </c>
      <c r="N583">
        <v>0</v>
      </c>
    </row>
    <row r="584" spans="1:14">
      <c r="A584">
        <v>70</v>
      </c>
      <c r="B584">
        <v>1</v>
      </c>
      <c r="D584">
        <v>9</v>
      </c>
      <c r="E584" t="s">
        <v>742</v>
      </c>
      <c r="F584" t="s">
        <v>743</v>
      </c>
      <c r="G584">
        <v>0</v>
      </c>
      <c r="H584">
        <v>0</v>
      </c>
      <c r="I584" t="s">
        <v>744</v>
      </c>
      <c r="J584">
        <v>0</v>
      </c>
      <c r="K584">
        <v>0</v>
      </c>
      <c r="L584" t="s">
        <v>3</v>
      </c>
      <c r="M584" t="s">
        <v>3</v>
      </c>
      <c r="N584">
        <v>0</v>
      </c>
    </row>
    <row r="585" spans="1:14">
      <c r="A585">
        <v>70</v>
      </c>
      <c r="B585">
        <v>1</v>
      </c>
      <c r="D585">
        <v>10</v>
      </c>
      <c r="E585" t="s">
        <v>745</v>
      </c>
      <c r="F585" t="s">
        <v>746</v>
      </c>
      <c r="G585">
        <v>0</v>
      </c>
      <c r="H585">
        <v>0</v>
      </c>
      <c r="I585" t="s">
        <v>747</v>
      </c>
      <c r="J585">
        <v>0</v>
      </c>
      <c r="K585">
        <v>0</v>
      </c>
      <c r="L585" t="s">
        <v>3</v>
      </c>
      <c r="M585" t="s">
        <v>3</v>
      </c>
      <c r="N585">
        <v>0</v>
      </c>
    </row>
    <row r="586" spans="1:14">
      <c r="A586">
        <v>70</v>
      </c>
      <c r="B586">
        <v>1</v>
      </c>
      <c r="D586">
        <v>11</v>
      </c>
      <c r="E586" t="s">
        <v>748</v>
      </c>
      <c r="F586" t="s">
        <v>749</v>
      </c>
      <c r="G586">
        <v>0</v>
      </c>
      <c r="H586">
        <v>0</v>
      </c>
      <c r="I586" t="s">
        <v>750</v>
      </c>
      <c r="J586">
        <v>0</v>
      </c>
      <c r="K586">
        <v>0</v>
      </c>
      <c r="L586" t="s">
        <v>3</v>
      </c>
      <c r="M586" t="s">
        <v>3</v>
      </c>
      <c r="N586">
        <v>0</v>
      </c>
    </row>
    <row r="587" spans="1:14">
      <c r="A587">
        <v>70</v>
      </c>
      <c r="B587">
        <v>1</v>
      </c>
      <c r="D587">
        <v>1</v>
      </c>
      <c r="E587" t="s">
        <v>751</v>
      </c>
      <c r="F587" t="s">
        <v>752</v>
      </c>
      <c r="G587">
        <v>0.9</v>
      </c>
      <c r="H587">
        <v>1</v>
      </c>
      <c r="I587" t="s">
        <v>753</v>
      </c>
      <c r="J587">
        <v>0</v>
      </c>
      <c r="K587">
        <v>0</v>
      </c>
      <c r="L587" t="s">
        <v>3</v>
      </c>
      <c r="M587" t="s">
        <v>3</v>
      </c>
      <c r="N587">
        <v>0</v>
      </c>
    </row>
    <row r="588" spans="1:14">
      <c r="A588">
        <v>70</v>
      </c>
      <c r="B588">
        <v>1</v>
      </c>
      <c r="D588">
        <v>2</v>
      </c>
      <c r="E588" t="s">
        <v>754</v>
      </c>
      <c r="F588" t="s">
        <v>755</v>
      </c>
      <c r="G588">
        <v>0.85</v>
      </c>
      <c r="H588">
        <v>1</v>
      </c>
      <c r="I588" t="s">
        <v>756</v>
      </c>
      <c r="J588">
        <v>0</v>
      </c>
      <c r="K588">
        <v>0</v>
      </c>
      <c r="L588" t="s">
        <v>3</v>
      </c>
      <c r="M588" t="s">
        <v>3</v>
      </c>
      <c r="N588">
        <v>0</v>
      </c>
    </row>
    <row r="589" spans="1:14">
      <c r="A589">
        <v>70</v>
      </c>
      <c r="B589">
        <v>1</v>
      </c>
      <c r="D589">
        <v>3</v>
      </c>
      <c r="E589" t="s">
        <v>757</v>
      </c>
      <c r="F589" t="s">
        <v>758</v>
      </c>
      <c r="G589">
        <v>1</v>
      </c>
      <c r="H589">
        <v>0.85</v>
      </c>
      <c r="I589" t="s">
        <v>759</v>
      </c>
      <c r="J589">
        <v>0</v>
      </c>
      <c r="K589">
        <v>0</v>
      </c>
      <c r="L589" t="s">
        <v>3</v>
      </c>
      <c r="M589" t="s">
        <v>3</v>
      </c>
      <c r="N589">
        <v>0</v>
      </c>
    </row>
    <row r="590" spans="1:14">
      <c r="A590">
        <v>70</v>
      </c>
      <c r="B590">
        <v>1</v>
      </c>
      <c r="D590">
        <v>4</v>
      </c>
      <c r="E590" t="s">
        <v>760</v>
      </c>
      <c r="F590" t="s">
        <v>761</v>
      </c>
      <c r="G590">
        <v>1</v>
      </c>
      <c r="H590">
        <v>0</v>
      </c>
      <c r="I590" t="s">
        <v>3</v>
      </c>
      <c r="J590">
        <v>0</v>
      </c>
      <c r="K590">
        <v>0</v>
      </c>
      <c r="L590" t="s">
        <v>3</v>
      </c>
      <c r="M590" t="s">
        <v>3</v>
      </c>
      <c r="N590">
        <v>0</v>
      </c>
    </row>
    <row r="591" spans="1:14">
      <c r="A591">
        <v>70</v>
      </c>
      <c r="B591">
        <v>1</v>
      </c>
      <c r="D591">
        <v>5</v>
      </c>
      <c r="E591" t="s">
        <v>762</v>
      </c>
      <c r="F591" t="s">
        <v>763</v>
      </c>
      <c r="G591">
        <v>1</v>
      </c>
      <c r="H591">
        <v>0.8</v>
      </c>
      <c r="I591" t="s">
        <v>764</v>
      </c>
      <c r="J591">
        <v>0</v>
      </c>
      <c r="K591">
        <v>0</v>
      </c>
      <c r="L591" t="s">
        <v>3</v>
      </c>
      <c r="M591" t="s">
        <v>3</v>
      </c>
      <c r="N591">
        <v>0</v>
      </c>
    </row>
    <row r="592" spans="1:14">
      <c r="A592">
        <v>70</v>
      </c>
      <c r="B592">
        <v>1</v>
      </c>
      <c r="D592">
        <v>6</v>
      </c>
      <c r="E592" t="s">
        <v>765</v>
      </c>
      <c r="F592" t="s">
        <v>766</v>
      </c>
      <c r="G592">
        <v>0.85</v>
      </c>
      <c r="H592">
        <v>0</v>
      </c>
      <c r="I592" t="s">
        <v>3</v>
      </c>
      <c r="J592">
        <v>0</v>
      </c>
      <c r="K592">
        <v>0</v>
      </c>
      <c r="L592" t="s">
        <v>3</v>
      </c>
      <c r="M592" t="s">
        <v>3</v>
      </c>
      <c r="N592">
        <v>0</v>
      </c>
    </row>
    <row r="593" spans="1:15">
      <c r="A593">
        <v>70</v>
      </c>
      <c r="B593">
        <v>1</v>
      </c>
      <c r="D593">
        <v>7</v>
      </c>
      <c r="E593" t="s">
        <v>767</v>
      </c>
      <c r="F593" t="s">
        <v>768</v>
      </c>
      <c r="G593">
        <v>0.8</v>
      </c>
      <c r="H593">
        <v>0</v>
      </c>
      <c r="I593" t="s">
        <v>3</v>
      </c>
      <c r="J593">
        <v>0</v>
      </c>
      <c r="K593">
        <v>0</v>
      </c>
      <c r="L593" t="s">
        <v>3</v>
      </c>
      <c r="M593" t="s">
        <v>3</v>
      </c>
      <c r="N593">
        <v>0</v>
      </c>
    </row>
    <row r="594" spans="1:15">
      <c r="A594">
        <v>70</v>
      </c>
      <c r="B594">
        <v>1</v>
      </c>
      <c r="D594">
        <v>8</v>
      </c>
      <c r="E594" t="s">
        <v>769</v>
      </c>
      <c r="F594" t="s">
        <v>770</v>
      </c>
      <c r="G594">
        <v>0.94</v>
      </c>
      <c r="H594">
        <v>0</v>
      </c>
      <c r="I594" t="s">
        <v>3</v>
      </c>
      <c r="J594">
        <v>0</v>
      </c>
      <c r="K594">
        <v>0</v>
      </c>
      <c r="L594" t="s">
        <v>3</v>
      </c>
      <c r="M594" t="s">
        <v>3</v>
      </c>
      <c r="N594">
        <v>0</v>
      </c>
    </row>
    <row r="595" spans="1:15">
      <c r="A595">
        <v>70</v>
      </c>
      <c r="B595">
        <v>1</v>
      </c>
      <c r="D595">
        <v>9</v>
      </c>
      <c r="E595" t="s">
        <v>771</v>
      </c>
      <c r="F595" t="s">
        <v>772</v>
      </c>
      <c r="G595">
        <v>0.9</v>
      </c>
      <c r="H595">
        <v>0</v>
      </c>
      <c r="I595" t="s">
        <v>3</v>
      </c>
      <c r="J595">
        <v>0</v>
      </c>
      <c r="K595">
        <v>0</v>
      </c>
      <c r="L595" t="s">
        <v>3</v>
      </c>
      <c r="M595" t="s">
        <v>3</v>
      </c>
      <c r="N595">
        <v>0</v>
      </c>
    </row>
    <row r="596" spans="1:15">
      <c r="A596">
        <v>70</v>
      </c>
      <c r="B596">
        <v>1</v>
      </c>
      <c r="D596">
        <v>10</v>
      </c>
      <c r="E596" t="s">
        <v>773</v>
      </c>
      <c r="F596" t="s">
        <v>774</v>
      </c>
      <c r="G596">
        <v>0.6</v>
      </c>
      <c r="H596">
        <v>0</v>
      </c>
      <c r="I596" t="s">
        <v>3</v>
      </c>
      <c r="J596">
        <v>0</v>
      </c>
      <c r="K596">
        <v>0</v>
      </c>
      <c r="L596" t="s">
        <v>3</v>
      </c>
      <c r="M596" t="s">
        <v>3</v>
      </c>
      <c r="N596">
        <v>0</v>
      </c>
    </row>
    <row r="597" spans="1:15">
      <c r="A597">
        <v>70</v>
      </c>
      <c r="B597">
        <v>1</v>
      </c>
      <c r="D597">
        <v>11</v>
      </c>
      <c r="E597" t="s">
        <v>775</v>
      </c>
      <c r="F597" t="s">
        <v>776</v>
      </c>
      <c r="G597">
        <v>1.2</v>
      </c>
      <c r="H597">
        <v>0</v>
      </c>
      <c r="I597" t="s">
        <v>3</v>
      </c>
      <c r="J597">
        <v>0</v>
      </c>
      <c r="K597">
        <v>0</v>
      </c>
      <c r="L597" t="s">
        <v>3</v>
      </c>
      <c r="M597" t="s">
        <v>3</v>
      </c>
      <c r="N597">
        <v>0</v>
      </c>
    </row>
    <row r="598" spans="1:15">
      <c r="A598">
        <v>70</v>
      </c>
      <c r="B598">
        <v>1</v>
      </c>
      <c r="D598">
        <v>12</v>
      </c>
      <c r="E598" t="s">
        <v>777</v>
      </c>
      <c r="F598" t="s">
        <v>778</v>
      </c>
      <c r="G598">
        <v>0</v>
      </c>
      <c r="H598">
        <v>0</v>
      </c>
      <c r="I598" t="s">
        <v>3</v>
      </c>
      <c r="J598">
        <v>0</v>
      </c>
      <c r="K598">
        <v>0</v>
      </c>
      <c r="L598" t="s">
        <v>3</v>
      </c>
      <c r="M598" t="s">
        <v>3</v>
      </c>
      <c r="N598">
        <v>0</v>
      </c>
    </row>
    <row r="600" spans="1:15">
      <c r="A600">
        <v>-1</v>
      </c>
    </row>
    <row r="602" spans="1:15">
      <c r="A602" s="3">
        <v>75</v>
      </c>
      <c r="B602" s="3" t="s">
        <v>779</v>
      </c>
      <c r="C602" s="3">
        <v>2012</v>
      </c>
      <c r="D602" s="3">
        <v>0</v>
      </c>
      <c r="E602" s="3">
        <v>12</v>
      </c>
      <c r="F602" s="3">
        <v>0</v>
      </c>
      <c r="G602" s="3">
        <v>0</v>
      </c>
      <c r="H602" s="3">
        <v>1</v>
      </c>
      <c r="I602" s="3">
        <v>0</v>
      </c>
      <c r="J602" s="3">
        <v>1</v>
      </c>
      <c r="K602" s="3">
        <v>0</v>
      </c>
      <c r="L602" s="3">
        <v>0</v>
      </c>
      <c r="M602" s="3">
        <v>0</v>
      </c>
      <c r="N602" s="3">
        <v>22723180</v>
      </c>
      <c r="O602" s="3">
        <v>1</v>
      </c>
    </row>
    <row r="603" spans="1:15">
      <c r="A603" s="5">
        <v>2</v>
      </c>
      <c r="B603" s="5" t="s">
        <v>780</v>
      </c>
      <c r="C603" s="5" t="s">
        <v>3</v>
      </c>
      <c r="D603" s="5">
        <v>0</v>
      </c>
      <c r="E603" s="5">
        <v>0</v>
      </c>
    </row>
    <row r="607" spans="1:15">
      <c r="A607">
        <v>65</v>
      </c>
      <c r="C607">
        <v>1</v>
      </c>
      <c r="D607">
        <v>0</v>
      </c>
      <c r="E607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C50"/>
  <sheetViews>
    <sheetView workbookViewId="0">
      <selection activeCell="A49" sqref="A49:O49"/>
    </sheetView>
  </sheetViews>
  <sheetFormatPr defaultColWidth="9.140625" defaultRowHeight="12.75"/>
  <cols>
    <col min="1" max="256" width="9.140625" customWidth="1"/>
  </cols>
  <sheetData>
    <row r="1" spans="1:133">
      <c r="A1">
        <v>0</v>
      </c>
      <c r="B1" t="s">
        <v>0</v>
      </c>
      <c r="D1" t="s">
        <v>781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43366</v>
      </c>
    </row>
    <row r="12" spans="1:133">
      <c r="A12" s="1">
        <v>1</v>
      </c>
      <c r="B12" s="1">
        <v>49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/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>
      <c r="A14" s="1">
        <v>22</v>
      </c>
      <c r="B14" s="1">
        <v>0</v>
      </c>
      <c r="C14" s="1">
        <v>0</v>
      </c>
      <c r="D14" s="1">
        <v>22723180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>
      <c r="A16" s="6">
        <v>3</v>
      </c>
      <c r="B16" s="6">
        <v>1</v>
      </c>
      <c r="C16" s="6" t="s">
        <v>12</v>
      </c>
      <c r="D16" s="6" t="s">
        <v>12</v>
      </c>
      <c r="E16" s="7">
        <v>1634.47</v>
      </c>
      <c r="F16" s="7">
        <v>157.74</v>
      </c>
      <c r="G16" s="7">
        <v>1368.32</v>
      </c>
      <c r="H16" s="7">
        <v>118.83</v>
      </c>
      <c r="I16" s="7">
        <v>3279.36</v>
      </c>
      <c r="J16" s="7">
        <v>139.22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3093513.34</v>
      </c>
      <c r="AU16" s="7">
        <v>2880556.61</v>
      </c>
      <c r="AV16" s="7">
        <v>0</v>
      </c>
      <c r="AW16" s="7">
        <v>1368318.25</v>
      </c>
      <c r="AX16" s="7">
        <v>0</v>
      </c>
      <c r="AY16" s="7">
        <v>73732.820000000007</v>
      </c>
      <c r="AZ16" s="7">
        <v>7844.01</v>
      </c>
      <c r="BA16" s="7">
        <v>139223.91</v>
      </c>
      <c r="BB16" s="7">
        <v>1634470.31</v>
      </c>
      <c r="BC16" s="7">
        <v>157742.16</v>
      </c>
      <c r="BD16" s="7">
        <v>118831.35</v>
      </c>
      <c r="BE16" s="7">
        <v>0</v>
      </c>
      <c r="BF16" s="7">
        <v>12829.978239999997</v>
      </c>
      <c r="BG16" s="7">
        <v>580.81404999999984</v>
      </c>
      <c r="BH16" s="7">
        <v>990.91</v>
      </c>
      <c r="BI16" s="7">
        <v>114935.83</v>
      </c>
      <c r="BJ16" s="7">
        <v>70912.899999999994</v>
      </c>
      <c r="BK16" s="7">
        <v>3279362.07</v>
      </c>
    </row>
    <row r="18" spans="1:19">
      <c r="A18">
        <v>51</v>
      </c>
      <c r="E18" s="8">
        <v>1634.47</v>
      </c>
      <c r="F18" s="8">
        <v>157.74</v>
      </c>
      <c r="G18" s="8">
        <v>1368.32</v>
      </c>
      <c r="H18" s="8">
        <v>118.83</v>
      </c>
      <c r="I18" s="8">
        <v>3279.36</v>
      </c>
      <c r="J18" s="8">
        <v>139.22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>
      <c r="A20" s="4">
        <v>50</v>
      </c>
      <c r="B20" s="4">
        <v>0</v>
      </c>
      <c r="C20" s="4">
        <v>0</v>
      </c>
      <c r="D20" s="4">
        <v>1</v>
      </c>
      <c r="E20" s="4">
        <v>0</v>
      </c>
      <c r="F20" s="4">
        <v>3093513.34</v>
      </c>
      <c r="G20" s="4" t="s">
        <v>47</v>
      </c>
      <c r="H20" s="4" t="s">
        <v>48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2880556.61</v>
      </c>
      <c r="G21" s="4" t="s">
        <v>49</v>
      </c>
      <c r="H21" s="4" t="s">
        <v>50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51</v>
      </c>
      <c r="H22" s="4" t="s">
        <v>52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>
      <c r="A23" s="4">
        <v>50</v>
      </c>
      <c r="B23" s="4">
        <v>0</v>
      </c>
      <c r="C23" s="4">
        <v>0</v>
      </c>
      <c r="D23" s="4">
        <v>1</v>
      </c>
      <c r="E23" s="4">
        <v>216</v>
      </c>
      <c r="F23" s="4">
        <v>1368318.25</v>
      </c>
      <c r="G23" s="4" t="s">
        <v>53</v>
      </c>
      <c r="H23" s="4" t="s">
        <v>54</v>
      </c>
      <c r="I23" s="4"/>
      <c r="J23" s="4"/>
      <c r="K23" s="4">
        <v>216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>
      <c r="A24" s="4">
        <v>50</v>
      </c>
      <c r="B24" s="4">
        <v>0</v>
      </c>
      <c r="C24" s="4">
        <v>0</v>
      </c>
      <c r="D24" s="4">
        <v>1</v>
      </c>
      <c r="E24" s="4">
        <v>223</v>
      </c>
      <c r="F24" s="4">
        <v>0</v>
      </c>
      <c r="G24" s="4" t="s">
        <v>55</v>
      </c>
      <c r="H24" s="4" t="s">
        <v>56</v>
      </c>
      <c r="I24" s="4"/>
      <c r="J24" s="4"/>
      <c r="K24" s="4">
        <v>223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>
      <c r="A25" s="4">
        <v>50</v>
      </c>
      <c r="B25" s="4">
        <v>0</v>
      </c>
      <c r="C25" s="4">
        <v>0</v>
      </c>
      <c r="D25" s="4">
        <v>1</v>
      </c>
      <c r="E25" s="4">
        <v>203</v>
      </c>
      <c r="F25" s="4">
        <v>73732.820000000007</v>
      </c>
      <c r="G25" s="4" t="s">
        <v>57</v>
      </c>
      <c r="H25" s="4" t="s">
        <v>58</v>
      </c>
      <c r="I25" s="4"/>
      <c r="J25" s="4"/>
      <c r="K25" s="4">
        <v>203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>
      <c r="A26" s="4">
        <v>50</v>
      </c>
      <c r="B26" s="4">
        <v>0</v>
      </c>
      <c r="C26" s="4">
        <v>0</v>
      </c>
      <c r="D26" s="4">
        <v>1</v>
      </c>
      <c r="E26" s="4">
        <v>204</v>
      </c>
      <c r="F26" s="4">
        <v>7844.01</v>
      </c>
      <c r="G26" s="4" t="s">
        <v>59</v>
      </c>
      <c r="H26" s="4" t="s">
        <v>60</v>
      </c>
      <c r="I26" s="4"/>
      <c r="J26" s="4"/>
      <c r="K26" s="4">
        <v>204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>
      <c r="A27" s="4">
        <v>50</v>
      </c>
      <c r="B27" s="4">
        <v>0</v>
      </c>
      <c r="C27" s="4">
        <v>0</v>
      </c>
      <c r="D27" s="4">
        <v>1</v>
      </c>
      <c r="E27" s="4">
        <v>205</v>
      </c>
      <c r="F27" s="4">
        <v>139223.91</v>
      </c>
      <c r="G27" s="4" t="s">
        <v>61</v>
      </c>
      <c r="H27" s="4" t="s">
        <v>62</v>
      </c>
      <c r="I27" s="4"/>
      <c r="J27" s="4"/>
      <c r="K27" s="4">
        <v>205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>
      <c r="A28" s="4">
        <v>50</v>
      </c>
      <c r="B28" s="4">
        <v>0</v>
      </c>
      <c r="C28" s="4">
        <v>0</v>
      </c>
      <c r="D28" s="4">
        <v>1</v>
      </c>
      <c r="E28" s="4">
        <v>214</v>
      </c>
      <c r="F28" s="4">
        <v>1634470.31</v>
      </c>
      <c r="G28" s="4" t="s">
        <v>63</v>
      </c>
      <c r="H28" s="4" t="s">
        <v>64</v>
      </c>
      <c r="I28" s="4"/>
      <c r="J28" s="4"/>
      <c r="K28" s="4">
        <v>214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>
      <c r="A29" s="4">
        <v>50</v>
      </c>
      <c r="B29" s="4">
        <v>0</v>
      </c>
      <c r="C29" s="4">
        <v>0</v>
      </c>
      <c r="D29" s="4">
        <v>1</v>
      </c>
      <c r="E29" s="4">
        <v>215</v>
      </c>
      <c r="F29" s="4">
        <v>157742.16</v>
      </c>
      <c r="G29" s="4" t="s">
        <v>65</v>
      </c>
      <c r="H29" s="4" t="s">
        <v>66</v>
      </c>
      <c r="I29" s="4"/>
      <c r="J29" s="4"/>
      <c r="K29" s="4">
        <v>215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>
      <c r="A30" s="4">
        <v>50</v>
      </c>
      <c r="B30" s="4">
        <v>0</v>
      </c>
      <c r="C30" s="4">
        <v>0</v>
      </c>
      <c r="D30" s="4">
        <v>1</v>
      </c>
      <c r="E30" s="4">
        <v>217</v>
      </c>
      <c r="F30" s="4">
        <v>118831.35</v>
      </c>
      <c r="G30" s="4" t="s">
        <v>67</v>
      </c>
      <c r="H30" s="4" t="s">
        <v>68</v>
      </c>
      <c r="I30" s="4"/>
      <c r="J30" s="4"/>
      <c r="K30" s="4">
        <v>217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>
      <c r="A31" s="4">
        <v>50</v>
      </c>
      <c r="B31" s="4">
        <v>0</v>
      </c>
      <c r="C31" s="4">
        <v>0</v>
      </c>
      <c r="D31" s="4">
        <v>1</v>
      </c>
      <c r="E31" s="4">
        <v>206</v>
      </c>
      <c r="F31" s="4">
        <v>0</v>
      </c>
      <c r="G31" s="4" t="s">
        <v>69</v>
      </c>
      <c r="H31" s="4" t="s">
        <v>70</v>
      </c>
      <c r="I31" s="4"/>
      <c r="J31" s="4"/>
      <c r="K31" s="4">
        <v>206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>
      <c r="A32" s="4">
        <v>50</v>
      </c>
      <c r="B32" s="4">
        <v>0</v>
      </c>
      <c r="C32" s="4">
        <v>0</v>
      </c>
      <c r="D32" s="4">
        <v>1</v>
      </c>
      <c r="E32" s="4">
        <v>207</v>
      </c>
      <c r="F32" s="4">
        <v>12829.978239999997</v>
      </c>
      <c r="G32" s="4" t="s">
        <v>71</v>
      </c>
      <c r="H32" s="4" t="s">
        <v>72</v>
      </c>
      <c r="I32" s="4"/>
      <c r="J32" s="4"/>
      <c r="K32" s="4">
        <v>207</v>
      </c>
      <c r="L32" s="4">
        <v>13</v>
      </c>
      <c r="M32" s="4">
        <v>3</v>
      </c>
      <c r="N32" s="4" t="s">
        <v>3</v>
      </c>
      <c r="O32" s="4">
        <v>-1</v>
      </c>
      <c r="P32" s="4"/>
    </row>
    <row r="33" spans="1:16">
      <c r="A33" s="4">
        <v>50</v>
      </c>
      <c r="B33" s="4">
        <v>0</v>
      </c>
      <c r="C33" s="4">
        <v>0</v>
      </c>
      <c r="D33" s="4">
        <v>1</v>
      </c>
      <c r="E33" s="4">
        <v>208</v>
      </c>
      <c r="F33" s="4">
        <v>580.81404999999984</v>
      </c>
      <c r="G33" s="4" t="s">
        <v>73</v>
      </c>
      <c r="H33" s="4" t="s">
        <v>74</v>
      </c>
      <c r="I33" s="4"/>
      <c r="J33" s="4"/>
      <c r="K33" s="4">
        <v>208</v>
      </c>
      <c r="L33" s="4">
        <v>14</v>
      </c>
      <c r="M33" s="4">
        <v>3</v>
      </c>
      <c r="N33" s="4" t="s">
        <v>3</v>
      </c>
      <c r="O33" s="4">
        <v>-1</v>
      </c>
      <c r="P33" s="4"/>
    </row>
    <row r="34" spans="1:16">
      <c r="A34" s="4">
        <v>50</v>
      </c>
      <c r="B34" s="4">
        <v>0</v>
      </c>
      <c r="C34" s="4">
        <v>0</v>
      </c>
      <c r="D34" s="4">
        <v>1</v>
      </c>
      <c r="E34" s="4">
        <v>209</v>
      </c>
      <c r="F34" s="4">
        <v>990.91</v>
      </c>
      <c r="G34" s="4" t="s">
        <v>75</v>
      </c>
      <c r="H34" s="4" t="s">
        <v>76</v>
      </c>
      <c r="I34" s="4"/>
      <c r="J34" s="4"/>
      <c r="K34" s="4">
        <v>209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>
      <c r="A35" s="4">
        <v>50</v>
      </c>
      <c r="B35" s="4">
        <v>0</v>
      </c>
      <c r="C35" s="4">
        <v>0</v>
      </c>
      <c r="D35" s="4">
        <v>1</v>
      </c>
      <c r="E35" s="4">
        <v>0</v>
      </c>
      <c r="F35" s="4">
        <v>114935.83</v>
      </c>
      <c r="G35" s="4" t="s">
        <v>77</v>
      </c>
      <c r="H35" s="4" t="s">
        <v>78</v>
      </c>
      <c r="I35" s="4"/>
      <c r="J35" s="4"/>
      <c r="K35" s="4">
        <v>210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>
      <c r="A36" s="4">
        <v>50</v>
      </c>
      <c r="B36" s="4">
        <v>0</v>
      </c>
      <c r="C36" s="4">
        <v>0</v>
      </c>
      <c r="D36" s="4">
        <v>1</v>
      </c>
      <c r="E36" s="4">
        <v>0</v>
      </c>
      <c r="F36" s="4">
        <v>70912.899999999994</v>
      </c>
      <c r="G36" s="4" t="s">
        <v>79</v>
      </c>
      <c r="H36" s="4" t="s">
        <v>80</v>
      </c>
      <c r="I36" s="4"/>
      <c r="J36" s="4"/>
      <c r="K36" s="4">
        <v>211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>
      <c r="A37" s="4">
        <v>50</v>
      </c>
      <c r="B37" s="4">
        <v>0</v>
      </c>
      <c r="C37" s="4">
        <v>0</v>
      </c>
      <c r="D37" s="4">
        <v>1</v>
      </c>
      <c r="E37" s="4">
        <v>224</v>
      </c>
      <c r="F37" s="4">
        <v>3279362.07</v>
      </c>
      <c r="G37" s="4" t="s">
        <v>81</v>
      </c>
      <c r="H37" s="4" t="s">
        <v>82</v>
      </c>
      <c r="I37" s="4"/>
      <c r="J37" s="4"/>
      <c r="K37" s="4">
        <v>224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>
      <c r="A38" s="4">
        <v>50</v>
      </c>
      <c r="B38" s="4">
        <v>1</v>
      </c>
      <c r="C38" s="4">
        <v>0</v>
      </c>
      <c r="D38" s="4">
        <v>2</v>
      </c>
      <c r="E38" s="4">
        <v>201</v>
      </c>
      <c r="F38" s="4">
        <v>3093513.34</v>
      </c>
      <c r="G38" s="4" t="s">
        <v>712</v>
      </c>
      <c r="H38" s="4" t="s">
        <v>713</v>
      </c>
      <c r="I38" s="4"/>
      <c r="J38" s="4"/>
      <c r="K38" s="4">
        <v>212</v>
      </c>
      <c r="L38" s="4">
        <v>19</v>
      </c>
      <c r="M38" s="4">
        <v>0</v>
      </c>
      <c r="N38" s="4" t="s">
        <v>3</v>
      </c>
      <c r="O38" s="4">
        <v>2</v>
      </c>
      <c r="P38" s="4"/>
    </row>
    <row r="39" spans="1:16">
      <c r="A39" s="4">
        <v>50</v>
      </c>
      <c r="B39" s="4">
        <v>1</v>
      </c>
      <c r="C39" s="4">
        <v>0</v>
      </c>
      <c r="D39" s="4">
        <v>2</v>
      </c>
      <c r="E39" s="4">
        <v>210</v>
      </c>
      <c r="F39" s="4">
        <v>114935.83</v>
      </c>
      <c r="G39" s="4" t="s">
        <v>714</v>
      </c>
      <c r="H39" s="4" t="s">
        <v>78</v>
      </c>
      <c r="I39" s="4"/>
      <c r="J39" s="4"/>
      <c r="K39" s="4">
        <v>212</v>
      </c>
      <c r="L39" s="4">
        <v>20</v>
      </c>
      <c r="M39" s="4">
        <v>0</v>
      </c>
      <c r="N39" s="4" t="s">
        <v>3</v>
      </c>
      <c r="O39" s="4">
        <v>2</v>
      </c>
      <c r="P39" s="4"/>
    </row>
    <row r="40" spans="1:16">
      <c r="A40" s="4">
        <v>50</v>
      </c>
      <c r="B40" s="4">
        <v>1</v>
      </c>
      <c r="C40" s="4">
        <v>0</v>
      </c>
      <c r="D40" s="4">
        <v>2</v>
      </c>
      <c r="E40" s="4">
        <v>211</v>
      </c>
      <c r="F40" s="4">
        <v>70912.899999999994</v>
      </c>
      <c r="G40" s="4" t="s">
        <v>715</v>
      </c>
      <c r="H40" s="4" t="s">
        <v>80</v>
      </c>
      <c r="I40" s="4"/>
      <c r="J40" s="4"/>
      <c r="K40" s="4">
        <v>212</v>
      </c>
      <c r="L40" s="4">
        <v>21</v>
      </c>
      <c r="M40" s="4">
        <v>0</v>
      </c>
      <c r="N40" s="4" t="s">
        <v>3</v>
      </c>
      <c r="O40" s="4">
        <v>2</v>
      </c>
      <c r="P40" s="4"/>
    </row>
    <row r="41" spans="1:16">
      <c r="A41" s="4">
        <v>50</v>
      </c>
      <c r="B41" s="4">
        <v>1</v>
      </c>
      <c r="C41" s="4">
        <v>0</v>
      </c>
      <c r="D41" s="4">
        <v>2</v>
      </c>
      <c r="E41" s="4">
        <v>0</v>
      </c>
      <c r="F41" s="4">
        <v>3279362.07</v>
      </c>
      <c r="G41" s="4" t="s">
        <v>716</v>
      </c>
      <c r="H41" s="4" t="s">
        <v>711</v>
      </c>
      <c r="I41" s="4"/>
      <c r="J41" s="4"/>
      <c r="K41" s="4">
        <v>212</v>
      </c>
      <c r="L41" s="4">
        <v>22</v>
      </c>
      <c r="M41" s="4">
        <v>0</v>
      </c>
      <c r="N41" s="4" t="s">
        <v>3</v>
      </c>
      <c r="O41" s="4">
        <v>2</v>
      </c>
      <c r="P41" s="4"/>
    </row>
    <row r="42" spans="1:16">
      <c r="A42" s="4">
        <v>50</v>
      </c>
      <c r="B42" s="4">
        <v>1</v>
      </c>
      <c r="C42" s="4">
        <v>0</v>
      </c>
      <c r="D42" s="4">
        <v>2</v>
      </c>
      <c r="E42" s="4">
        <v>0</v>
      </c>
      <c r="F42" s="4">
        <v>20725568.280000001</v>
      </c>
      <c r="G42" s="4" t="s">
        <v>717</v>
      </c>
      <c r="H42" s="4" t="s">
        <v>718</v>
      </c>
      <c r="I42" s="4"/>
      <c r="J42" s="4"/>
      <c r="K42" s="4">
        <v>212</v>
      </c>
      <c r="L42" s="4">
        <v>23</v>
      </c>
      <c r="M42" s="4">
        <v>0</v>
      </c>
      <c r="N42" s="4" t="s">
        <v>3</v>
      </c>
      <c r="O42" s="4">
        <v>2</v>
      </c>
      <c r="P42" s="4"/>
    </row>
    <row r="43" spans="1:16">
      <c r="A43" s="4">
        <v>50</v>
      </c>
      <c r="B43" s="4">
        <v>1</v>
      </c>
      <c r="C43" s="4">
        <v>0</v>
      </c>
      <c r="D43" s="4">
        <v>2</v>
      </c>
      <c r="E43" s="4">
        <v>0</v>
      </c>
      <c r="F43" s="4">
        <v>3730602.29</v>
      </c>
      <c r="G43" s="4" t="s">
        <v>719</v>
      </c>
      <c r="H43" s="4" t="s">
        <v>720</v>
      </c>
      <c r="I43" s="4"/>
      <c r="J43" s="4"/>
      <c r="K43" s="4">
        <v>212</v>
      </c>
      <c r="L43" s="4">
        <v>25</v>
      </c>
      <c r="M43" s="4">
        <v>0</v>
      </c>
      <c r="N43" s="4" t="s">
        <v>3</v>
      </c>
      <c r="O43" s="4">
        <v>2</v>
      </c>
      <c r="P43" s="4"/>
    </row>
    <row r="44" spans="1:16">
      <c r="A44" s="4">
        <v>50</v>
      </c>
      <c r="B44" s="4">
        <v>1</v>
      </c>
      <c r="C44" s="4">
        <v>0</v>
      </c>
      <c r="D44" s="4">
        <v>2</v>
      </c>
      <c r="E44" s="4">
        <v>213</v>
      </c>
      <c r="F44" s="4">
        <v>24456170.57</v>
      </c>
      <c r="G44" s="4" t="s">
        <v>721</v>
      </c>
      <c r="H44" s="4" t="s">
        <v>81</v>
      </c>
      <c r="I44" s="4"/>
      <c r="J44" s="4"/>
      <c r="K44" s="4">
        <v>212</v>
      </c>
      <c r="L44" s="4">
        <v>26</v>
      </c>
      <c r="M44" s="4">
        <v>0</v>
      </c>
      <c r="N44" s="4" t="s">
        <v>3</v>
      </c>
      <c r="O44" s="4">
        <v>2</v>
      </c>
      <c r="P44" s="4"/>
    </row>
    <row r="46" spans="1:16">
      <c r="A46">
        <v>-1</v>
      </c>
    </row>
    <row r="49" spans="1:15">
      <c r="A49" s="3">
        <v>75</v>
      </c>
      <c r="B49" s="3" t="s">
        <v>779</v>
      </c>
      <c r="C49" s="3">
        <v>2012</v>
      </c>
      <c r="D49" s="3">
        <v>0</v>
      </c>
      <c r="E49" s="3">
        <v>12</v>
      </c>
      <c r="F49" s="3">
        <v>0</v>
      </c>
      <c r="G49" s="3">
        <v>0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22723180</v>
      </c>
      <c r="O49" s="3">
        <v>1</v>
      </c>
    </row>
    <row r="50" spans="1:15">
      <c r="A50" s="5">
        <v>2</v>
      </c>
      <c r="B50" s="5" t="s">
        <v>780</v>
      </c>
      <c r="C50" s="5" t="s">
        <v>3</v>
      </c>
      <c r="D50" s="5">
        <v>0</v>
      </c>
      <c r="E50" s="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CB1012"/>
  <sheetViews>
    <sheetView workbookViewId="0"/>
  </sheetViews>
  <sheetFormatPr defaultColWidth="9.140625" defaultRowHeight="12.75"/>
  <cols>
    <col min="1" max="256" width="9.140625" customWidth="1"/>
  </cols>
  <sheetData>
    <row r="1" spans="1:80">
      <c r="A1">
        <f>ROW(Source!A28)</f>
        <v>28</v>
      </c>
      <c r="B1">
        <v>22723180</v>
      </c>
      <c r="C1">
        <v>22754436</v>
      </c>
      <c r="D1">
        <v>9415385</v>
      </c>
      <c r="E1">
        <v>1</v>
      </c>
      <c r="F1">
        <v>1</v>
      </c>
      <c r="G1">
        <v>1</v>
      </c>
      <c r="H1">
        <v>1</v>
      </c>
      <c r="I1" t="s">
        <v>782</v>
      </c>
      <c r="J1" t="s">
        <v>3</v>
      </c>
      <c r="K1" t="s">
        <v>783</v>
      </c>
      <c r="L1">
        <v>1369</v>
      </c>
      <c r="N1">
        <v>1013</v>
      </c>
      <c r="O1" t="s">
        <v>784</v>
      </c>
      <c r="P1" t="s">
        <v>784</v>
      </c>
      <c r="Q1">
        <v>1</v>
      </c>
      <c r="Y1">
        <v>17.95</v>
      </c>
      <c r="AA1">
        <v>0</v>
      </c>
      <c r="AB1">
        <v>0</v>
      </c>
      <c r="AC1">
        <v>0</v>
      </c>
      <c r="AD1">
        <v>9.4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17.95</v>
      </c>
      <c r="AU1" t="s">
        <v>3</v>
      </c>
      <c r="AV1">
        <v>1</v>
      </c>
      <c r="AW1">
        <v>2</v>
      </c>
      <c r="AX1">
        <v>22754437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>
      <c r="A2">
        <f>ROW(Source!A28)</f>
        <v>28</v>
      </c>
      <c r="B2">
        <v>22723180</v>
      </c>
      <c r="C2">
        <v>22754436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36</v>
      </c>
      <c r="J2" t="s">
        <v>3</v>
      </c>
      <c r="K2" t="s">
        <v>785</v>
      </c>
      <c r="L2">
        <v>608254</v>
      </c>
      <c r="N2">
        <v>1013</v>
      </c>
      <c r="O2" t="s">
        <v>786</v>
      </c>
      <c r="P2" t="s">
        <v>786</v>
      </c>
      <c r="Q2">
        <v>1</v>
      </c>
      <c r="Y2">
        <v>5.01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5.01</v>
      </c>
      <c r="AU2" t="s">
        <v>3</v>
      </c>
      <c r="AV2">
        <v>2</v>
      </c>
      <c r="AW2">
        <v>2</v>
      </c>
      <c r="AX2">
        <v>22754438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ROW(Source!A28)</f>
        <v>28</v>
      </c>
      <c r="B3">
        <v>22723180</v>
      </c>
      <c r="C3">
        <v>22754436</v>
      </c>
      <c r="D3">
        <v>21280827</v>
      </c>
      <c r="E3">
        <v>1</v>
      </c>
      <c r="F3">
        <v>1</v>
      </c>
      <c r="G3">
        <v>1</v>
      </c>
      <c r="H3">
        <v>2</v>
      </c>
      <c r="I3" t="s">
        <v>787</v>
      </c>
      <c r="J3" t="s">
        <v>788</v>
      </c>
      <c r="K3" t="s">
        <v>789</v>
      </c>
      <c r="L3">
        <v>1368</v>
      </c>
      <c r="N3">
        <v>1011</v>
      </c>
      <c r="O3" t="s">
        <v>790</v>
      </c>
      <c r="P3" t="s">
        <v>790</v>
      </c>
      <c r="Q3">
        <v>1</v>
      </c>
      <c r="Y3">
        <v>1.26</v>
      </c>
      <c r="AA3">
        <v>0</v>
      </c>
      <c r="AB3">
        <v>111.99</v>
      </c>
      <c r="AC3">
        <v>13.5</v>
      </c>
      <c r="AD3">
        <v>0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1.26</v>
      </c>
      <c r="AU3" t="s">
        <v>3</v>
      </c>
      <c r="AV3">
        <v>0</v>
      </c>
      <c r="AW3">
        <v>2</v>
      </c>
      <c r="AX3">
        <v>22754439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ROW(Source!A28)</f>
        <v>28</v>
      </c>
      <c r="B4">
        <v>22723180</v>
      </c>
      <c r="C4">
        <v>22754436</v>
      </c>
      <c r="D4">
        <v>21304734</v>
      </c>
      <c r="E4">
        <v>1</v>
      </c>
      <c r="F4">
        <v>1</v>
      </c>
      <c r="G4">
        <v>1</v>
      </c>
      <c r="H4">
        <v>2</v>
      </c>
      <c r="I4" t="s">
        <v>791</v>
      </c>
      <c r="J4" t="s">
        <v>792</v>
      </c>
      <c r="K4" t="s">
        <v>793</v>
      </c>
      <c r="L4">
        <v>1368</v>
      </c>
      <c r="N4">
        <v>1011</v>
      </c>
      <c r="O4" t="s">
        <v>790</v>
      </c>
      <c r="P4" t="s">
        <v>790</v>
      </c>
      <c r="Q4">
        <v>1</v>
      </c>
      <c r="Y4">
        <v>0.34</v>
      </c>
      <c r="AA4">
        <v>0</v>
      </c>
      <c r="AB4">
        <v>3.28</v>
      </c>
      <c r="AC4">
        <v>0</v>
      </c>
      <c r="AD4">
        <v>0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0.34</v>
      </c>
      <c r="AU4" t="s">
        <v>3</v>
      </c>
      <c r="AV4">
        <v>0</v>
      </c>
      <c r="AW4">
        <v>2</v>
      </c>
      <c r="AX4">
        <v>22754440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ROW(Source!A28)</f>
        <v>28</v>
      </c>
      <c r="B5">
        <v>22723180</v>
      </c>
      <c r="C5">
        <v>22754436</v>
      </c>
      <c r="D5">
        <v>21299878</v>
      </c>
      <c r="E5">
        <v>1</v>
      </c>
      <c r="F5">
        <v>1</v>
      </c>
      <c r="G5">
        <v>1</v>
      </c>
      <c r="H5">
        <v>2</v>
      </c>
      <c r="I5" t="s">
        <v>794</v>
      </c>
      <c r="J5" t="s">
        <v>795</v>
      </c>
      <c r="K5" t="s">
        <v>796</v>
      </c>
      <c r="L5">
        <v>1368</v>
      </c>
      <c r="N5">
        <v>1011</v>
      </c>
      <c r="O5" t="s">
        <v>790</v>
      </c>
      <c r="P5" t="s">
        <v>790</v>
      </c>
      <c r="Q5">
        <v>1</v>
      </c>
      <c r="Y5">
        <v>1.07</v>
      </c>
      <c r="AA5">
        <v>0</v>
      </c>
      <c r="AB5">
        <v>14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1.07</v>
      </c>
      <c r="AU5" t="s">
        <v>3</v>
      </c>
      <c r="AV5">
        <v>0</v>
      </c>
      <c r="AW5">
        <v>2</v>
      </c>
      <c r="AX5">
        <v>22754441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ROW(Source!A28)</f>
        <v>28</v>
      </c>
      <c r="B6">
        <v>22723180</v>
      </c>
      <c r="C6">
        <v>22754436</v>
      </c>
      <c r="D6">
        <v>21288557</v>
      </c>
      <c r="E6">
        <v>1</v>
      </c>
      <c r="F6">
        <v>1</v>
      </c>
      <c r="G6">
        <v>1</v>
      </c>
      <c r="H6">
        <v>2</v>
      </c>
      <c r="I6" t="s">
        <v>797</v>
      </c>
      <c r="J6" t="s">
        <v>798</v>
      </c>
      <c r="K6" t="s">
        <v>799</v>
      </c>
      <c r="L6">
        <v>1368</v>
      </c>
      <c r="N6">
        <v>1011</v>
      </c>
      <c r="O6" t="s">
        <v>790</v>
      </c>
      <c r="P6" t="s">
        <v>790</v>
      </c>
      <c r="Q6">
        <v>1</v>
      </c>
      <c r="Y6">
        <v>0.31</v>
      </c>
      <c r="AA6">
        <v>0</v>
      </c>
      <c r="AB6">
        <v>1.2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0.31</v>
      </c>
      <c r="AU6" t="s">
        <v>3</v>
      </c>
      <c r="AV6">
        <v>0</v>
      </c>
      <c r="AW6">
        <v>2</v>
      </c>
      <c r="AX6">
        <v>22754442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ROW(Source!A28)</f>
        <v>28</v>
      </c>
      <c r="B7">
        <v>22723180</v>
      </c>
      <c r="C7">
        <v>22754436</v>
      </c>
      <c r="D7">
        <v>21304069</v>
      </c>
      <c r="E7">
        <v>1</v>
      </c>
      <c r="F7">
        <v>1</v>
      </c>
      <c r="G7">
        <v>1</v>
      </c>
      <c r="H7">
        <v>2</v>
      </c>
      <c r="I7" t="s">
        <v>800</v>
      </c>
      <c r="J7" t="s">
        <v>801</v>
      </c>
      <c r="K7" t="s">
        <v>802</v>
      </c>
      <c r="L7">
        <v>1368</v>
      </c>
      <c r="N7">
        <v>1011</v>
      </c>
      <c r="O7" t="s">
        <v>790</v>
      </c>
      <c r="P7" t="s">
        <v>790</v>
      </c>
      <c r="Q7">
        <v>1</v>
      </c>
      <c r="Y7">
        <v>3.75</v>
      </c>
      <c r="AA7">
        <v>0</v>
      </c>
      <c r="AB7">
        <v>239.25</v>
      </c>
      <c r="AC7">
        <v>16.440000000000001</v>
      </c>
      <c r="AD7">
        <v>0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3.75</v>
      </c>
      <c r="AU7" t="s">
        <v>3</v>
      </c>
      <c r="AV7">
        <v>0</v>
      </c>
      <c r="AW7">
        <v>2</v>
      </c>
      <c r="AX7">
        <v>22754443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>
      <c r="A8">
        <f>ROW(Source!A28)</f>
        <v>28</v>
      </c>
      <c r="B8">
        <v>22723180</v>
      </c>
      <c r="C8">
        <v>22754436</v>
      </c>
      <c r="D8">
        <v>21304735</v>
      </c>
      <c r="E8">
        <v>1</v>
      </c>
      <c r="F8">
        <v>1</v>
      </c>
      <c r="G8">
        <v>1</v>
      </c>
      <c r="H8">
        <v>2</v>
      </c>
      <c r="I8" t="s">
        <v>803</v>
      </c>
      <c r="J8" t="s">
        <v>804</v>
      </c>
      <c r="K8" t="s">
        <v>805</v>
      </c>
      <c r="L8">
        <v>1368</v>
      </c>
      <c r="N8">
        <v>1011</v>
      </c>
      <c r="O8" t="s">
        <v>790</v>
      </c>
      <c r="P8" t="s">
        <v>790</v>
      </c>
      <c r="Q8">
        <v>1</v>
      </c>
      <c r="Y8">
        <v>3.75</v>
      </c>
      <c r="AA8">
        <v>0</v>
      </c>
      <c r="AB8">
        <v>40.409999999999997</v>
      </c>
      <c r="AC8">
        <v>0</v>
      </c>
      <c r="AD8">
        <v>0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3.75</v>
      </c>
      <c r="AU8" t="s">
        <v>3</v>
      </c>
      <c r="AV8">
        <v>0</v>
      </c>
      <c r="AW8">
        <v>2</v>
      </c>
      <c r="AX8">
        <v>22754444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ROW(Source!A28)</f>
        <v>28</v>
      </c>
      <c r="B9">
        <v>22723180</v>
      </c>
      <c r="C9">
        <v>22754436</v>
      </c>
      <c r="D9">
        <v>21299880</v>
      </c>
      <c r="E9">
        <v>1</v>
      </c>
      <c r="F9">
        <v>1</v>
      </c>
      <c r="G9">
        <v>1</v>
      </c>
      <c r="H9">
        <v>2</v>
      </c>
      <c r="I9" t="s">
        <v>806</v>
      </c>
      <c r="J9" t="s">
        <v>807</v>
      </c>
      <c r="K9" t="s">
        <v>808</v>
      </c>
      <c r="L9">
        <v>1368</v>
      </c>
      <c r="N9">
        <v>1011</v>
      </c>
      <c r="O9" t="s">
        <v>790</v>
      </c>
      <c r="P9" t="s">
        <v>790</v>
      </c>
      <c r="Q9">
        <v>1</v>
      </c>
      <c r="Y9">
        <v>0.14000000000000001</v>
      </c>
      <c r="AA9">
        <v>0</v>
      </c>
      <c r="AB9">
        <v>1.95</v>
      </c>
      <c r="AC9">
        <v>0</v>
      </c>
      <c r="AD9">
        <v>0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0.14000000000000001</v>
      </c>
      <c r="AU9" t="s">
        <v>3</v>
      </c>
      <c r="AV9">
        <v>0</v>
      </c>
      <c r="AW9">
        <v>2</v>
      </c>
      <c r="AX9">
        <v>22754445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ROW(Source!A28)</f>
        <v>28</v>
      </c>
      <c r="B10">
        <v>22723180</v>
      </c>
      <c r="C10">
        <v>22754436</v>
      </c>
      <c r="D10">
        <v>21304071</v>
      </c>
      <c r="E10">
        <v>1</v>
      </c>
      <c r="F10">
        <v>1</v>
      </c>
      <c r="G10">
        <v>1</v>
      </c>
      <c r="H10">
        <v>2</v>
      </c>
      <c r="I10" t="s">
        <v>809</v>
      </c>
      <c r="J10" t="s">
        <v>810</v>
      </c>
      <c r="K10" t="s">
        <v>811</v>
      </c>
      <c r="L10">
        <v>1368</v>
      </c>
      <c r="N10">
        <v>1011</v>
      </c>
      <c r="O10" t="s">
        <v>790</v>
      </c>
      <c r="P10" t="s">
        <v>790</v>
      </c>
      <c r="Q10">
        <v>1</v>
      </c>
      <c r="Y10">
        <v>0.15</v>
      </c>
      <c r="AA10">
        <v>0</v>
      </c>
      <c r="AB10">
        <v>127.82</v>
      </c>
      <c r="AC10">
        <v>13.5</v>
      </c>
      <c r="AD10">
        <v>0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0.15</v>
      </c>
      <c r="AU10" t="s">
        <v>3</v>
      </c>
      <c r="AV10">
        <v>0</v>
      </c>
      <c r="AW10">
        <v>2</v>
      </c>
      <c r="AX10">
        <v>22754446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ROW(Source!A28)</f>
        <v>28</v>
      </c>
      <c r="B11">
        <v>22723180</v>
      </c>
      <c r="C11">
        <v>22754436</v>
      </c>
      <c r="D11">
        <v>21304072</v>
      </c>
      <c r="E11">
        <v>1</v>
      </c>
      <c r="F11">
        <v>1</v>
      </c>
      <c r="G11">
        <v>1</v>
      </c>
      <c r="H11">
        <v>2</v>
      </c>
      <c r="I11" t="s">
        <v>812</v>
      </c>
      <c r="J11" t="s">
        <v>813</v>
      </c>
      <c r="K11" t="s">
        <v>814</v>
      </c>
      <c r="L11">
        <v>1368</v>
      </c>
      <c r="N11">
        <v>1011</v>
      </c>
      <c r="O11" t="s">
        <v>790</v>
      </c>
      <c r="P11" t="s">
        <v>790</v>
      </c>
      <c r="Q11">
        <v>1</v>
      </c>
      <c r="Y11">
        <v>0.15</v>
      </c>
      <c r="AA11">
        <v>0</v>
      </c>
      <c r="AB11">
        <v>12</v>
      </c>
      <c r="AC11">
        <v>0</v>
      </c>
      <c r="AD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0.15</v>
      </c>
      <c r="AU11" t="s">
        <v>3</v>
      </c>
      <c r="AV11">
        <v>0</v>
      </c>
      <c r="AW11">
        <v>2</v>
      </c>
      <c r="AX11">
        <v>22754447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ROW(Source!A28)</f>
        <v>28</v>
      </c>
      <c r="B12">
        <v>22723180</v>
      </c>
      <c r="C12">
        <v>22754436</v>
      </c>
      <c r="D12">
        <v>21288561</v>
      </c>
      <c r="E12">
        <v>1</v>
      </c>
      <c r="F12">
        <v>1</v>
      </c>
      <c r="G12">
        <v>1</v>
      </c>
      <c r="H12">
        <v>3</v>
      </c>
      <c r="I12" t="s">
        <v>815</v>
      </c>
      <c r="J12" t="s">
        <v>816</v>
      </c>
      <c r="K12" t="s">
        <v>817</v>
      </c>
      <c r="L12">
        <v>1339</v>
      </c>
      <c r="N12">
        <v>1007</v>
      </c>
      <c r="O12" t="s">
        <v>43</v>
      </c>
      <c r="P12" t="s">
        <v>43</v>
      </c>
      <c r="Q12">
        <v>1</v>
      </c>
      <c r="Y12">
        <v>0.3</v>
      </c>
      <c r="AA12">
        <v>6.22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0.3</v>
      </c>
      <c r="AU12" t="s">
        <v>3</v>
      </c>
      <c r="AV12">
        <v>0</v>
      </c>
      <c r="AW12">
        <v>2</v>
      </c>
      <c r="AX12">
        <v>22754448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ROW(Source!A28)</f>
        <v>28</v>
      </c>
      <c r="B13">
        <v>22723180</v>
      </c>
      <c r="C13">
        <v>22754436</v>
      </c>
      <c r="D13">
        <v>21288798</v>
      </c>
      <c r="E13">
        <v>1</v>
      </c>
      <c r="F13">
        <v>1</v>
      </c>
      <c r="G13">
        <v>1</v>
      </c>
      <c r="H13">
        <v>3</v>
      </c>
      <c r="I13" t="s">
        <v>818</v>
      </c>
      <c r="J13" t="s">
        <v>819</v>
      </c>
      <c r="K13" t="s">
        <v>820</v>
      </c>
      <c r="L13">
        <v>1348</v>
      </c>
      <c r="N13">
        <v>1009</v>
      </c>
      <c r="O13" t="s">
        <v>34</v>
      </c>
      <c r="P13" t="s">
        <v>34</v>
      </c>
      <c r="Q13">
        <v>1000</v>
      </c>
      <c r="Y13">
        <v>4.0000000000000003E-5</v>
      </c>
      <c r="AA13">
        <v>15119</v>
      </c>
      <c r="AB13">
        <v>0</v>
      </c>
      <c r="AC13">
        <v>0</v>
      </c>
      <c r="AD13">
        <v>0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4.0000000000000003E-5</v>
      </c>
      <c r="AU13" t="s">
        <v>3</v>
      </c>
      <c r="AV13">
        <v>0</v>
      </c>
      <c r="AW13">
        <v>2</v>
      </c>
      <c r="AX13">
        <v>22754449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ROW(Source!A28)</f>
        <v>28</v>
      </c>
      <c r="B14">
        <v>22723180</v>
      </c>
      <c r="C14">
        <v>22754436</v>
      </c>
      <c r="D14">
        <v>21282855</v>
      </c>
      <c r="E14">
        <v>1</v>
      </c>
      <c r="F14">
        <v>1</v>
      </c>
      <c r="G14">
        <v>1</v>
      </c>
      <c r="H14">
        <v>3</v>
      </c>
      <c r="I14" t="s">
        <v>821</v>
      </c>
      <c r="J14" t="s">
        <v>822</v>
      </c>
      <c r="K14" t="s">
        <v>823</v>
      </c>
      <c r="L14">
        <v>1348</v>
      </c>
      <c r="N14">
        <v>1009</v>
      </c>
      <c r="O14" t="s">
        <v>34</v>
      </c>
      <c r="P14" t="s">
        <v>34</v>
      </c>
      <c r="Q14">
        <v>1000</v>
      </c>
      <c r="Y14">
        <v>5.9999999999999995E-4</v>
      </c>
      <c r="AA14">
        <v>5989</v>
      </c>
      <c r="AB14">
        <v>0</v>
      </c>
      <c r="AC14">
        <v>0</v>
      </c>
      <c r="AD14">
        <v>0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5.9999999999999995E-4</v>
      </c>
      <c r="AU14" t="s">
        <v>3</v>
      </c>
      <c r="AV14">
        <v>0</v>
      </c>
      <c r="AW14">
        <v>2</v>
      </c>
      <c r="AX14">
        <v>22754450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  <row r="15" spans="1:80">
      <c r="A15">
        <f>ROW(Source!A28)</f>
        <v>28</v>
      </c>
      <c r="B15">
        <v>22723180</v>
      </c>
      <c r="C15">
        <v>22754436</v>
      </c>
      <c r="D15">
        <v>21304738</v>
      </c>
      <c r="E15">
        <v>1</v>
      </c>
      <c r="F15">
        <v>1</v>
      </c>
      <c r="G15">
        <v>1</v>
      </c>
      <c r="H15">
        <v>3</v>
      </c>
      <c r="I15" t="s">
        <v>824</v>
      </c>
      <c r="J15" t="s">
        <v>825</v>
      </c>
      <c r="K15" t="s">
        <v>826</v>
      </c>
      <c r="L15">
        <v>1348</v>
      </c>
      <c r="N15">
        <v>1009</v>
      </c>
      <c r="O15" t="s">
        <v>34</v>
      </c>
      <c r="P15" t="s">
        <v>34</v>
      </c>
      <c r="Q15">
        <v>1000</v>
      </c>
      <c r="Y15">
        <v>1.01</v>
      </c>
      <c r="AA15">
        <v>6789.36</v>
      </c>
      <c r="AB15">
        <v>0</v>
      </c>
      <c r="AC15">
        <v>0</v>
      </c>
      <c r="AD15">
        <v>0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1.01</v>
      </c>
      <c r="AU15" t="s">
        <v>3</v>
      </c>
      <c r="AV15">
        <v>0</v>
      </c>
      <c r="AW15">
        <v>2</v>
      </c>
      <c r="AX15">
        <v>22754451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>
      <c r="A16">
        <f>ROW(Source!A28)</f>
        <v>28</v>
      </c>
      <c r="B16">
        <v>22723180</v>
      </c>
      <c r="C16">
        <v>22754436</v>
      </c>
      <c r="D16">
        <v>21304502</v>
      </c>
      <c r="E16">
        <v>1</v>
      </c>
      <c r="F16">
        <v>1</v>
      </c>
      <c r="G16">
        <v>1</v>
      </c>
      <c r="H16">
        <v>3</v>
      </c>
      <c r="I16" t="s">
        <v>827</v>
      </c>
      <c r="J16" t="s">
        <v>828</v>
      </c>
      <c r="K16" t="s">
        <v>829</v>
      </c>
      <c r="L16">
        <v>1348</v>
      </c>
      <c r="N16">
        <v>1009</v>
      </c>
      <c r="O16" t="s">
        <v>34</v>
      </c>
      <c r="P16" t="s">
        <v>34</v>
      </c>
      <c r="Q16">
        <v>1000</v>
      </c>
      <c r="Y16">
        <v>1.9300000000000001E-3</v>
      </c>
      <c r="AA16">
        <v>10362</v>
      </c>
      <c r="AB16">
        <v>0</v>
      </c>
      <c r="AC16">
        <v>0</v>
      </c>
      <c r="AD16">
        <v>0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1.9300000000000001E-3</v>
      </c>
      <c r="AU16" t="s">
        <v>3</v>
      </c>
      <c r="AV16">
        <v>0</v>
      </c>
      <c r="AW16">
        <v>2</v>
      </c>
      <c r="AX16">
        <v>22754452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>
      <c r="A17">
        <f>ROW(Source!A28)</f>
        <v>28</v>
      </c>
      <c r="B17">
        <v>22723180</v>
      </c>
      <c r="C17">
        <v>22754436</v>
      </c>
      <c r="D17">
        <v>21299885</v>
      </c>
      <c r="E17">
        <v>1</v>
      </c>
      <c r="F17">
        <v>1</v>
      </c>
      <c r="G17">
        <v>1</v>
      </c>
      <c r="H17">
        <v>3</v>
      </c>
      <c r="I17" t="s">
        <v>830</v>
      </c>
      <c r="J17" t="s">
        <v>831</v>
      </c>
      <c r="K17" t="s">
        <v>832</v>
      </c>
      <c r="L17">
        <v>1339</v>
      </c>
      <c r="N17">
        <v>1007</v>
      </c>
      <c r="O17" t="s">
        <v>43</v>
      </c>
      <c r="P17" t="s">
        <v>43</v>
      </c>
      <c r="Q17">
        <v>1</v>
      </c>
      <c r="Y17">
        <v>0.06</v>
      </c>
      <c r="AA17">
        <v>38.51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0.06</v>
      </c>
      <c r="AU17" t="s">
        <v>3</v>
      </c>
      <c r="AV17">
        <v>0</v>
      </c>
      <c r="AW17">
        <v>2</v>
      </c>
      <c r="AX17">
        <v>22754453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>
      <c r="A18">
        <f>ROW(Source!A28)</f>
        <v>28</v>
      </c>
      <c r="B18">
        <v>22723180</v>
      </c>
      <c r="C18">
        <v>22754436</v>
      </c>
      <c r="D18">
        <v>21282859</v>
      </c>
      <c r="E18">
        <v>1</v>
      </c>
      <c r="F18">
        <v>1</v>
      </c>
      <c r="G18">
        <v>1</v>
      </c>
      <c r="H18">
        <v>3</v>
      </c>
      <c r="I18" t="s">
        <v>833</v>
      </c>
      <c r="J18" t="s">
        <v>834</v>
      </c>
      <c r="K18" t="s">
        <v>835</v>
      </c>
      <c r="L18">
        <v>1339</v>
      </c>
      <c r="N18">
        <v>1007</v>
      </c>
      <c r="O18" t="s">
        <v>43</v>
      </c>
      <c r="P18" t="s">
        <v>43</v>
      </c>
      <c r="Q18">
        <v>1</v>
      </c>
      <c r="Y18">
        <v>6.0000000000000001E-3</v>
      </c>
      <c r="AA18">
        <v>558.33000000000004</v>
      </c>
      <c r="AB18">
        <v>0</v>
      </c>
      <c r="AC18">
        <v>0</v>
      </c>
      <c r="AD18">
        <v>0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6.0000000000000001E-3</v>
      </c>
      <c r="AU18" t="s">
        <v>3</v>
      </c>
      <c r="AV18">
        <v>0</v>
      </c>
      <c r="AW18">
        <v>2</v>
      </c>
      <c r="AX18">
        <v>22754454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B18">
        <v>0</v>
      </c>
    </row>
    <row r="19" spans="1:80">
      <c r="A19">
        <f>ROW(Source!A28)</f>
        <v>28</v>
      </c>
      <c r="B19">
        <v>22723180</v>
      </c>
      <c r="C19">
        <v>22754436</v>
      </c>
      <c r="D19">
        <v>21304075</v>
      </c>
      <c r="E19">
        <v>1</v>
      </c>
      <c r="F19">
        <v>1</v>
      </c>
      <c r="G19">
        <v>1</v>
      </c>
      <c r="H19">
        <v>3</v>
      </c>
      <c r="I19" t="s">
        <v>836</v>
      </c>
      <c r="J19" t="s">
        <v>837</v>
      </c>
      <c r="K19" t="s">
        <v>838</v>
      </c>
      <c r="L19">
        <v>1348</v>
      </c>
      <c r="N19">
        <v>1009</v>
      </c>
      <c r="O19" t="s">
        <v>34</v>
      </c>
      <c r="P19" t="s">
        <v>34</v>
      </c>
      <c r="Q19">
        <v>1000</v>
      </c>
      <c r="Y19">
        <v>4.0000000000000002E-4</v>
      </c>
      <c r="AA19">
        <v>11255</v>
      </c>
      <c r="AB19">
        <v>0</v>
      </c>
      <c r="AC19">
        <v>0</v>
      </c>
      <c r="AD19">
        <v>0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4.0000000000000002E-4</v>
      </c>
      <c r="AU19" t="s">
        <v>3</v>
      </c>
      <c r="AV19">
        <v>0</v>
      </c>
      <c r="AW19">
        <v>2</v>
      </c>
      <c r="AX19">
        <v>22754455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B19">
        <v>0</v>
      </c>
    </row>
    <row r="20" spans="1:80">
      <c r="A20">
        <f>ROW(Source!A28)</f>
        <v>28</v>
      </c>
      <c r="B20">
        <v>22723180</v>
      </c>
      <c r="C20">
        <v>22754436</v>
      </c>
      <c r="D20">
        <v>0</v>
      </c>
      <c r="E20">
        <v>0</v>
      </c>
      <c r="F20">
        <v>1</v>
      </c>
      <c r="G20">
        <v>1</v>
      </c>
      <c r="H20">
        <v>3</v>
      </c>
      <c r="I20" t="s">
        <v>26</v>
      </c>
      <c r="J20" t="s">
        <v>3</v>
      </c>
      <c r="K20" t="s">
        <v>27</v>
      </c>
      <c r="L20">
        <v>1354</v>
      </c>
      <c r="N20">
        <v>1010</v>
      </c>
      <c r="O20" t="s">
        <v>28</v>
      </c>
      <c r="P20" t="s">
        <v>28</v>
      </c>
      <c r="Q20">
        <v>1</v>
      </c>
      <c r="Y20">
        <v>5.4545450000000004</v>
      </c>
      <c r="AA20">
        <v>1280.43</v>
      </c>
      <c r="AB20">
        <v>0</v>
      </c>
      <c r="AC20">
        <v>0</v>
      </c>
      <c r="AD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 t="s">
        <v>3</v>
      </c>
      <c r="AT20">
        <v>5.4545450000000004</v>
      </c>
      <c r="AU20" t="s">
        <v>3</v>
      </c>
      <c r="AV20">
        <v>0</v>
      </c>
      <c r="AW20">
        <v>1</v>
      </c>
      <c r="AX20">
        <v>-1</v>
      </c>
      <c r="AY20">
        <v>0</v>
      </c>
      <c r="AZ20">
        <v>0</v>
      </c>
      <c r="BA20" t="s">
        <v>3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B20">
        <v>0</v>
      </c>
    </row>
    <row r="21" spans="1:80">
      <c r="A21">
        <f>ROW(Source!A28)</f>
        <v>28</v>
      </c>
      <c r="B21">
        <v>22723180</v>
      </c>
      <c r="C21">
        <v>22754436</v>
      </c>
      <c r="D21">
        <v>0</v>
      </c>
      <c r="E21">
        <v>0</v>
      </c>
      <c r="F21">
        <v>1</v>
      </c>
      <c r="G21">
        <v>1</v>
      </c>
      <c r="H21">
        <v>3</v>
      </c>
      <c r="I21" t="s">
        <v>26</v>
      </c>
      <c r="J21" t="s">
        <v>3</v>
      </c>
      <c r="K21" t="s">
        <v>31</v>
      </c>
      <c r="L21">
        <v>1354</v>
      </c>
      <c r="N21">
        <v>1010</v>
      </c>
      <c r="O21" t="s">
        <v>28</v>
      </c>
      <c r="P21" t="s">
        <v>28</v>
      </c>
      <c r="Q21">
        <v>1</v>
      </c>
      <c r="Y21">
        <v>5.4545450000000004</v>
      </c>
      <c r="AA21">
        <v>33.520000000000003</v>
      </c>
      <c r="AB21">
        <v>0</v>
      </c>
      <c r="AC21">
        <v>0</v>
      </c>
      <c r="AD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3</v>
      </c>
      <c r="AT21">
        <v>5.4545450000000004</v>
      </c>
      <c r="AU21" t="s">
        <v>3</v>
      </c>
      <c r="AV21">
        <v>0</v>
      </c>
      <c r="AW21">
        <v>1</v>
      </c>
      <c r="AX21">
        <v>-1</v>
      </c>
      <c r="AY21">
        <v>0</v>
      </c>
      <c r="AZ21">
        <v>0</v>
      </c>
      <c r="BA21" t="s">
        <v>3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>
      <c r="A22">
        <f>ROW(Source!A28)</f>
        <v>28</v>
      </c>
      <c r="B22">
        <v>22723180</v>
      </c>
      <c r="C22">
        <v>22754436</v>
      </c>
      <c r="D22">
        <v>0</v>
      </c>
      <c r="E22">
        <v>0</v>
      </c>
      <c r="F22">
        <v>1</v>
      </c>
      <c r="G22">
        <v>1</v>
      </c>
      <c r="H22">
        <v>3</v>
      </c>
      <c r="I22" t="s">
        <v>26</v>
      </c>
      <c r="J22" t="s">
        <v>3</v>
      </c>
      <c r="K22" t="s">
        <v>33</v>
      </c>
      <c r="L22">
        <v>3209553</v>
      </c>
      <c r="N22">
        <v>1012</v>
      </c>
      <c r="O22" t="s">
        <v>34</v>
      </c>
      <c r="P22" t="s">
        <v>35</v>
      </c>
      <c r="Q22">
        <v>1</v>
      </c>
      <c r="Y22">
        <v>0.32454499999999997</v>
      </c>
      <c r="AA22">
        <v>3620.47</v>
      </c>
      <c r="AB22">
        <v>0</v>
      </c>
      <c r="AC22">
        <v>0</v>
      </c>
      <c r="AD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 t="s">
        <v>3</v>
      </c>
      <c r="AT22">
        <v>0.32454499999999997</v>
      </c>
      <c r="AU22" t="s">
        <v>3</v>
      </c>
      <c r="AV22">
        <v>0</v>
      </c>
      <c r="AW22">
        <v>1</v>
      </c>
      <c r="AX22">
        <v>-1</v>
      </c>
      <c r="AY22">
        <v>0</v>
      </c>
      <c r="AZ22">
        <v>0</v>
      </c>
      <c r="BA22" t="s">
        <v>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>
      <c r="A23">
        <f>ROW(Source!A32)</f>
        <v>32</v>
      </c>
      <c r="B23">
        <v>22723180</v>
      </c>
      <c r="C23">
        <v>22754471</v>
      </c>
      <c r="D23">
        <v>9416110</v>
      </c>
      <c r="E23">
        <v>1</v>
      </c>
      <c r="F23">
        <v>1</v>
      </c>
      <c r="G23">
        <v>1</v>
      </c>
      <c r="H23">
        <v>1</v>
      </c>
      <c r="I23" t="s">
        <v>839</v>
      </c>
      <c r="J23" t="s">
        <v>3</v>
      </c>
      <c r="K23" t="s">
        <v>840</v>
      </c>
      <c r="L23">
        <v>1369</v>
      </c>
      <c r="N23">
        <v>1013</v>
      </c>
      <c r="O23" t="s">
        <v>784</v>
      </c>
      <c r="P23" t="s">
        <v>784</v>
      </c>
      <c r="Q23">
        <v>1</v>
      </c>
      <c r="Y23">
        <v>0.64</v>
      </c>
      <c r="AA23">
        <v>0</v>
      </c>
      <c r="AB23">
        <v>0</v>
      </c>
      <c r="AC23">
        <v>0</v>
      </c>
      <c r="AD23">
        <v>9.18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0.64</v>
      </c>
      <c r="AU23" t="s">
        <v>3</v>
      </c>
      <c r="AV23">
        <v>1</v>
      </c>
      <c r="AW23">
        <v>2</v>
      </c>
      <c r="AX23">
        <v>22754472</v>
      </c>
      <c r="AY23">
        <v>1</v>
      </c>
      <c r="AZ23">
        <v>0</v>
      </c>
      <c r="BA23">
        <v>20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B23">
        <v>0</v>
      </c>
    </row>
    <row r="24" spans="1:80">
      <c r="A24">
        <f>ROW(Source!A32)</f>
        <v>32</v>
      </c>
      <c r="B24">
        <v>22723180</v>
      </c>
      <c r="C24">
        <v>22754471</v>
      </c>
      <c r="D24">
        <v>121548</v>
      </c>
      <c r="E24">
        <v>1</v>
      </c>
      <c r="F24">
        <v>1</v>
      </c>
      <c r="G24">
        <v>1</v>
      </c>
      <c r="H24">
        <v>1</v>
      </c>
      <c r="I24" t="s">
        <v>36</v>
      </c>
      <c r="J24" t="s">
        <v>3</v>
      </c>
      <c r="K24" t="s">
        <v>785</v>
      </c>
      <c r="L24">
        <v>608254</v>
      </c>
      <c r="N24">
        <v>1013</v>
      </c>
      <c r="O24" t="s">
        <v>786</v>
      </c>
      <c r="P24" t="s">
        <v>786</v>
      </c>
      <c r="Q24">
        <v>1</v>
      </c>
      <c r="Y24">
        <v>0.35</v>
      </c>
      <c r="AA24">
        <v>0</v>
      </c>
      <c r="AB24">
        <v>0</v>
      </c>
      <c r="AC24">
        <v>0</v>
      </c>
      <c r="AD24">
        <v>0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0.35</v>
      </c>
      <c r="AU24" t="s">
        <v>3</v>
      </c>
      <c r="AV24">
        <v>2</v>
      </c>
      <c r="AW24">
        <v>2</v>
      </c>
      <c r="AX24">
        <v>22754473</v>
      </c>
      <c r="AY24">
        <v>1</v>
      </c>
      <c r="AZ24">
        <v>0</v>
      </c>
      <c r="BA24">
        <v>21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B24">
        <v>0</v>
      </c>
    </row>
    <row r="25" spans="1:80">
      <c r="A25">
        <f>ROW(Source!A32)</f>
        <v>32</v>
      </c>
      <c r="B25">
        <v>22723180</v>
      </c>
      <c r="C25">
        <v>22754471</v>
      </c>
      <c r="D25">
        <v>21285263</v>
      </c>
      <c r="E25">
        <v>1</v>
      </c>
      <c r="F25">
        <v>1</v>
      </c>
      <c r="G25">
        <v>1</v>
      </c>
      <c r="H25">
        <v>2</v>
      </c>
      <c r="I25" t="s">
        <v>841</v>
      </c>
      <c r="J25" t="s">
        <v>842</v>
      </c>
      <c r="K25" t="s">
        <v>843</v>
      </c>
      <c r="L25">
        <v>1368</v>
      </c>
      <c r="N25">
        <v>1011</v>
      </c>
      <c r="O25" t="s">
        <v>790</v>
      </c>
      <c r="P25" t="s">
        <v>790</v>
      </c>
      <c r="Q25">
        <v>1</v>
      </c>
      <c r="Y25">
        <v>0.35</v>
      </c>
      <c r="AA25">
        <v>0</v>
      </c>
      <c r="AB25">
        <v>96.89</v>
      </c>
      <c r="AC25">
        <v>13.5</v>
      </c>
      <c r="AD25">
        <v>0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0.35</v>
      </c>
      <c r="AU25" t="s">
        <v>3</v>
      </c>
      <c r="AV25">
        <v>0</v>
      </c>
      <c r="AW25">
        <v>2</v>
      </c>
      <c r="AX25">
        <v>22754474</v>
      </c>
      <c r="AY25">
        <v>1</v>
      </c>
      <c r="AZ25">
        <v>0</v>
      </c>
      <c r="BA25">
        <v>22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>
      <c r="A26">
        <f>ROW(Source!A32)</f>
        <v>32</v>
      </c>
      <c r="B26">
        <v>22723180</v>
      </c>
      <c r="C26">
        <v>22754471</v>
      </c>
      <c r="D26">
        <v>21307181</v>
      </c>
      <c r="E26">
        <v>1</v>
      </c>
      <c r="F26">
        <v>1</v>
      </c>
      <c r="G26">
        <v>1</v>
      </c>
      <c r="H26">
        <v>2</v>
      </c>
      <c r="I26" t="s">
        <v>844</v>
      </c>
      <c r="J26" t="s">
        <v>845</v>
      </c>
      <c r="K26" t="s">
        <v>846</v>
      </c>
      <c r="L26">
        <v>1368</v>
      </c>
      <c r="N26">
        <v>1011</v>
      </c>
      <c r="O26" t="s">
        <v>790</v>
      </c>
      <c r="P26" t="s">
        <v>790</v>
      </c>
      <c r="Q26">
        <v>1</v>
      </c>
      <c r="Y26">
        <v>0.24</v>
      </c>
      <c r="AA26">
        <v>0</v>
      </c>
      <c r="AB26">
        <v>1.9</v>
      </c>
      <c r="AC26">
        <v>0</v>
      </c>
      <c r="AD26">
        <v>0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0.24</v>
      </c>
      <c r="AU26" t="s">
        <v>3</v>
      </c>
      <c r="AV26">
        <v>0</v>
      </c>
      <c r="AW26">
        <v>2</v>
      </c>
      <c r="AX26">
        <v>22754475</v>
      </c>
      <c r="AY26">
        <v>1</v>
      </c>
      <c r="AZ26">
        <v>0</v>
      </c>
      <c r="BA26">
        <v>23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>
      <c r="A27">
        <f>ROW(Source!A32)</f>
        <v>32</v>
      </c>
      <c r="B27">
        <v>22723180</v>
      </c>
      <c r="C27">
        <v>22754471</v>
      </c>
      <c r="D27">
        <v>21308079</v>
      </c>
      <c r="E27">
        <v>1</v>
      </c>
      <c r="F27">
        <v>1</v>
      </c>
      <c r="G27">
        <v>1</v>
      </c>
      <c r="H27">
        <v>2</v>
      </c>
      <c r="I27" t="s">
        <v>847</v>
      </c>
      <c r="J27" t="s">
        <v>848</v>
      </c>
      <c r="K27" t="s">
        <v>849</v>
      </c>
      <c r="L27">
        <v>1368</v>
      </c>
      <c r="N27">
        <v>1011</v>
      </c>
      <c r="O27" t="s">
        <v>790</v>
      </c>
      <c r="P27" t="s">
        <v>790</v>
      </c>
      <c r="Q27">
        <v>1</v>
      </c>
      <c r="Y27">
        <v>0.21</v>
      </c>
      <c r="AA27">
        <v>0</v>
      </c>
      <c r="AB27">
        <v>32.71</v>
      </c>
      <c r="AC27">
        <v>0</v>
      </c>
      <c r="AD27">
        <v>0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0.21</v>
      </c>
      <c r="AU27" t="s">
        <v>3</v>
      </c>
      <c r="AV27">
        <v>0</v>
      </c>
      <c r="AW27">
        <v>2</v>
      </c>
      <c r="AX27">
        <v>22754476</v>
      </c>
      <c r="AY27">
        <v>1</v>
      </c>
      <c r="AZ27">
        <v>0</v>
      </c>
      <c r="BA27">
        <v>24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B27">
        <v>0</v>
      </c>
    </row>
    <row r="28" spans="1:80">
      <c r="A28">
        <f>ROW(Source!A32)</f>
        <v>32</v>
      </c>
      <c r="B28">
        <v>22723180</v>
      </c>
      <c r="C28">
        <v>22754471</v>
      </c>
      <c r="D28">
        <v>21280770</v>
      </c>
      <c r="E28">
        <v>1</v>
      </c>
      <c r="F28">
        <v>1</v>
      </c>
      <c r="G28">
        <v>1</v>
      </c>
      <c r="H28">
        <v>2</v>
      </c>
      <c r="I28" t="s">
        <v>850</v>
      </c>
      <c r="J28" t="s">
        <v>851</v>
      </c>
      <c r="K28" t="s">
        <v>852</v>
      </c>
      <c r="L28">
        <v>1368</v>
      </c>
      <c r="N28">
        <v>1011</v>
      </c>
      <c r="O28" t="s">
        <v>790</v>
      </c>
      <c r="P28" t="s">
        <v>790</v>
      </c>
      <c r="Q28">
        <v>1</v>
      </c>
      <c r="Y28">
        <v>7.0000000000000007E-2</v>
      </c>
      <c r="AA28">
        <v>0</v>
      </c>
      <c r="AB28">
        <v>87.17</v>
      </c>
      <c r="AC28">
        <v>11.6</v>
      </c>
      <c r="AD28">
        <v>0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7.0000000000000007E-2</v>
      </c>
      <c r="AU28" t="s">
        <v>3</v>
      </c>
      <c r="AV28">
        <v>0</v>
      </c>
      <c r="AW28">
        <v>2</v>
      </c>
      <c r="AX28">
        <v>22754477</v>
      </c>
      <c r="AY28">
        <v>1</v>
      </c>
      <c r="AZ28">
        <v>0</v>
      </c>
      <c r="BA28">
        <v>25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B28">
        <v>0</v>
      </c>
    </row>
    <row r="29" spans="1:80">
      <c r="A29">
        <f>ROW(Source!A32)</f>
        <v>32</v>
      </c>
      <c r="B29">
        <v>22723180</v>
      </c>
      <c r="C29">
        <v>22754471</v>
      </c>
      <c r="D29">
        <v>21307184</v>
      </c>
      <c r="E29">
        <v>1</v>
      </c>
      <c r="F29">
        <v>1</v>
      </c>
      <c r="G29">
        <v>1</v>
      </c>
      <c r="H29">
        <v>3</v>
      </c>
      <c r="I29" t="s">
        <v>853</v>
      </c>
      <c r="J29" t="s">
        <v>854</v>
      </c>
      <c r="K29" t="s">
        <v>855</v>
      </c>
      <c r="L29">
        <v>1301</v>
      </c>
      <c r="N29">
        <v>1003</v>
      </c>
      <c r="O29" t="s">
        <v>117</v>
      </c>
      <c r="P29" t="s">
        <v>117</v>
      </c>
      <c r="Q29">
        <v>1</v>
      </c>
      <c r="Y29">
        <v>0.15</v>
      </c>
      <c r="AA29">
        <v>1001.3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0.15</v>
      </c>
      <c r="AU29" t="s">
        <v>3</v>
      </c>
      <c r="AV29">
        <v>0</v>
      </c>
      <c r="AW29">
        <v>2</v>
      </c>
      <c r="AX29">
        <v>22754478</v>
      </c>
      <c r="AY29">
        <v>1</v>
      </c>
      <c r="AZ29">
        <v>0</v>
      </c>
      <c r="BA29">
        <v>26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>
      <c r="A30">
        <f>ROW(Source!A64)</f>
        <v>64</v>
      </c>
      <c r="B30">
        <v>22723180</v>
      </c>
      <c r="C30">
        <v>22720241</v>
      </c>
      <c r="D30">
        <v>9416104</v>
      </c>
      <c r="E30">
        <v>1</v>
      </c>
      <c r="F30">
        <v>1</v>
      </c>
      <c r="G30">
        <v>1</v>
      </c>
      <c r="H30">
        <v>1</v>
      </c>
      <c r="I30" t="s">
        <v>856</v>
      </c>
      <c r="J30" t="s">
        <v>3</v>
      </c>
      <c r="K30" t="s">
        <v>857</v>
      </c>
      <c r="L30">
        <v>1369</v>
      </c>
      <c r="N30">
        <v>1013</v>
      </c>
      <c r="O30" t="s">
        <v>784</v>
      </c>
      <c r="P30" t="s">
        <v>784</v>
      </c>
      <c r="Q30">
        <v>1</v>
      </c>
      <c r="Y30">
        <v>18.53</v>
      </c>
      <c r="AA30">
        <v>0</v>
      </c>
      <c r="AB30">
        <v>0</v>
      </c>
      <c r="AC30">
        <v>0</v>
      </c>
      <c r="AD30">
        <v>8.9700000000000006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18.53</v>
      </c>
      <c r="AU30" t="s">
        <v>3</v>
      </c>
      <c r="AV30">
        <v>1</v>
      </c>
      <c r="AW30">
        <v>2</v>
      </c>
      <c r="AX30">
        <v>22720257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>
      <c r="A31">
        <f>ROW(Source!A64)</f>
        <v>64</v>
      </c>
      <c r="B31">
        <v>22723180</v>
      </c>
      <c r="C31">
        <v>22720241</v>
      </c>
      <c r="D31">
        <v>121548</v>
      </c>
      <c r="E31">
        <v>1</v>
      </c>
      <c r="F31">
        <v>1</v>
      </c>
      <c r="G31">
        <v>1</v>
      </c>
      <c r="H31">
        <v>1</v>
      </c>
      <c r="I31" t="s">
        <v>36</v>
      </c>
      <c r="J31" t="s">
        <v>3</v>
      </c>
      <c r="K31" t="s">
        <v>785</v>
      </c>
      <c r="L31">
        <v>608254</v>
      </c>
      <c r="N31">
        <v>1013</v>
      </c>
      <c r="O31" t="s">
        <v>786</v>
      </c>
      <c r="P31" t="s">
        <v>786</v>
      </c>
      <c r="Q31">
        <v>1</v>
      </c>
      <c r="Y31">
        <v>0.17</v>
      </c>
      <c r="AA31">
        <v>0</v>
      </c>
      <c r="AB31">
        <v>0</v>
      </c>
      <c r="AC31">
        <v>0</v>
      </c>
      <c r="AD31">
        <v>0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0.17</v>
      </c>
      <c r="AU31" t="s">
        <v>3</v>
      </c>
      <c r="AV31">
        <v>2</v>
      </c>
      <c r="AW31">
        <v>2</v>
      </c>
      <c r="AX31">
        <v>22720258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B31">
        <v>0</v>
      </c>
    </row>
    <row r="32" spans="1:80">
      <c r="A32">
        <f>ROW(Source!A64)</f>
        <v>64</v>
      </c>
      <c r="B32">
        <v>22723180</v>
      </c>
      <c r="C32">
        <v>22720241</v>
      </c>
      <c r="D32">
        <v>21280827</v>
      </c>
      <c r="E32">
        <v>1</v>
      </c>
      <c r="F32">
        <v>1</v>
      </c>
      <c r="G32">
        <v>1</v>
      </c>
      <c r="H32">
        <v>2</v>
      </c>
      <c r="I32" t="s">
        <v>787</v>
      </c>
      <c r="J32" t="s">
        <v>788</v>
      </c>
      <c r="K32" t="s">
        <v>789</v>
      </c>
      <c r="L32">
        <v>1368</v>
      </c>
      <c r="N32">
        <v>1011</v>
      </c>
      <c r="O32" t="s">
        <v>790</v>
      </c>
      <c r="P32" t="s">
        <v>790</v>
      </c>
      <c r="Q32">
        <v>1</v>
      </c>
      <c r="Y32">
        <v>0.17</v>
      </c>
      <c r="AA32">
        <v>0</v>
      </c>
      <c r="AB32">
        <v>111.99</v>
      </c>
      <c r="AC32">
        <v>13.5</v>
      </c>
      <c r="AD32">
        <v>0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0.17</v>
      </c>
      <c r="AU32" t="s">
        <v>3</v>
      </c>
      <c r="AV32">
        <v>0</v>
      </c>
      <c r="AW32">
        <v>2</v>
      </c>
      <c r="AX32">
        <v>22720259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B32">
        <v>0</v>
      </c>
    </row>
    <row r="33" spans="1:80">
      <c r="A33">
        <f>ROW(Source!A64)</f>
        <v>64</v>
      </c>
      <c r="B33">
        <v>22723180</v>
      </c>
      <c r="C33">
        <v>22720241</v>
      </c>
      <c r="D33">
        <v>21285419</v>
      </c>
      <c r="E33">
        <v>1</v>
      </c>
      <c r="F33">
        <v>1</v>
      </c>
      <c r="G33">
        <v>1</v>
      </c>
      <c r="H33">
        <v>2</v>
      </c>
      <c r="I33" t="s">
        <v>858</v>
      </c>
      <c r="J33" t="s">
        <v>859</v>
      </c>
      <c r="K33" t="s">
        <v>860</v>
      </c>
      <c r="L33">
        <v>1368</v>
      </c>
      <c r="N33">
        <v>1011</v>
      </c>
      <c r="O33" t="s">
        <v>790</v>
      </c>
      <c r="P33" t="s">
        <v>790</v>
      </c>
      <c r="Q33">
        <v>1</v>
      </c>
      <c r="Y33">
        <v>1.51</v>
      </c>
      <c r="AA33">
        <v>0</v>
      </c>
      <c r="AB33">
        <v>8.1</v>
      </c>
      <c r="AC33">
        <v>0</v>
      </c>
      <c r="AD33">
        <v>0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1.51</v>
      </c>
      <c r="AU33" t="s">
        <v>3</v>
      </c>
      <c r="AV33">
        <v>0</v>
      </c>
      <c r="AW33">
        <v>2</v>
      </c>
      <c r="AX33">
        <v>22720260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B33">
        <v>0</v>
      </c>
    </row>
    <row r="34" spans="1:80">
      <c r="A34">
        <f>ROW(Source!A64)</f>
        <v>64</v>
      </c>
      <c r="B34">
        <v>22723180</v>
      </c>
      <c r="C34">
        <v>22720241</v>
      </c>
      <c r="D34">
        <v>21330832</v>
      </c>
      <c r="E34">
        <v>1</v>
      </c>
      <c r="F34">
        <v>1</v>
      </c>
      <c r="G34">
        <v>1</v>
      </c>
      <c r="H34">
        <v>2</v>
      </c>
      <c r="I34" t="s">
        <v>861</v>
      </c>
      <c r="J34" t="s">
        <v>862</v>
      </c>
      <c r="K34" t="s">
        <v>863</v>
      </c>
      <c r="L34">
        <v>1368</v>
      </c>
      <c r="N34">
        <v>1011</v>
      </c>
      <c r="O34" t="s">
        <v>790</v>
      </c>
      <c r="P34" t="s">
        <v>790</v>
      </c>
      <c r="Q34">
        <v>1</v>
      </c>
      <c r="Y34">
        <v>0.4</v>
      </c>
      <c r="AA34">
        <v>0</v>
      </c>
      <c r="AB34">
        <v>29.67</v>
      </c>
      <c r="AC34">
        <v>0</v>
      </c>
      <c r="AD34">
        <v>0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0.4</v>
      </c>
      <c r="AU34" t="s">
        <v>3</v>
      </c>
      <c r="AV34">
        <v>0</v>
      </c>
      <c r="AW34">
        <v>2</v>
      </c>
      <c r="AX34">
        <v>22720261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B34">
        <v>0</v>
      </c>
    </row>
    <row r="35" spans="1:80">
      <c r="A35">
        <f>ROW(Source!A64)</f>
        <v>64</v>
      </c>
      <c r="B35">
        <v>22723180</v>
      </c>
      <c r="C35">
        <v>22720241</v>
      </c>
      <c r="D35">
        <v>21280770</v>
      </c>
      <c r="E35">
        <v>1</v>
      </c>
      <c r="F35">
        <v>1</v>
      </c>
      <c r="G35">
        <v>1</v>
      </c>
      <c r="H35">
        <v>2</v>
      </c>
      <c r="I35" t="s">
        <v>850</v>
      </c>
      <c r="J35" t="s">
        <v>851</v>
      </c>
      <c r="K35" t="s">
        <v>852</v>
      </c>
      <c r="L35">
        <v>1368</v>
      </c>
      <c r="N35">
        <v>1011</v>
      </c>
      <c r="O35" t="s">
        <v>790</v>
      </c>
      <c r="P35" t="s">
        <v>790</v>
      </c>
      <c r="Q35">
        <v>1</v>
      </c>
      <c r="Y35">
        <v>0.21</v>
      </c>
      <c r="AA35">
        <v>0</v>
      </c>
      <c r="AB35">
        <v>87.17</v>
      </c>
      <c r="AC35">
        <v>11.6</v>
      </c>
      <c r="AD35">
        <v>0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0.21</v>
      </c>
      <c r="AU35" t="s">
        <v>3</v>
      </c>
      <c r="AV35">
        <v>0</v>
      </c>
      <c r="AW35">
        <v>2</v>
      </c>
      <c r="AX35">
        <v>22720262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B35">
        <v>0</v>
      </c>
    </row>
    <row r="36" spans="1:80">
      <c r="A36">
        <f>ROW(Source!A64)</f>
        <v>64</v>
      </c>
      <c r="B36">
        <v>22723180</v>
      </c>
      <c r="C36">
        <v>22720241</v>
      </c>
      <c r="D36">
        <v>21288798</v>
      </c>
      <c r="E36">
        <v>1</v>
      </c>
      <c r="F36">
        <v>1</v>
      </c>
      <c r="G36">
        <v>1</v>
      </c>
      <c r="H36">
        <v>3</v>
      </c>
      <c r="I36" t="s">
        <v>818</v>
      </c>
      <c r="J36" t="s">
        <v>819</v>
      </c>
      <c r="K36" t="s">
        <v>820</v>
      </c>
      <c r="L36">
        <v>1348</v>
      </c>
      <c r="N36">
        <v>1009</v>
      </c>
      <c r="O36" t="s">
        <v>34</v>
      </c>
      <c r="P36" t="s">
        <v>34</v>
      </c>
      <c r="Q36">
        <v>1000</v>
      </c>
      <c r="Y36">
        <v>8.0000000000000007E-5</v>
      </c>
      <c r="AA36">
        <v>15119</v>
      </c>
      <c r="AB36">
        <v>0</v>
      </c>
      <c r="AC36">
        <v>0</v>
      </c>
      <c r="AD36">
        <v>0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8.0000000000000007E-5</v>
      </c>
      <c r="AU36" t="s">
        <v>3</v>
      </c>
      <c r="AV36">
        <v>0</v>
      </c>
      <c r="AW36">
        <v>2</v>
      </c>
      <c r="AX36">
        <v>22720263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B36">
        <v>0</v>
      </c>
    </row>
    <row r="37" spans="1:80">
      <c r="A37">
        <f>ROW(Source!A64)</f>
        <v>64</v>
      </c>
      <c r="B37">
        <v>22723180</v>
      </c>
      <c r="C37">
        <v>22720241</v>
      </c>
      <c r="D37">
        <v>21362285</v>
      </c>
      <c r="E37">
        <v>1</v>
      </c>
      <c r="F37">
        <v>1</v>
      </c>
      <c r="G37">
        <v>1</v>
      </c>
      <c r="H37">
        <v>3</v>
      </c>
      <c r="I37" t="s">
        <v>864</v>
      </c>
      <c r="J37" t="s">
        <v>865</v>
      </c>
      <c r="K37" t="s">
        <v>866</v>
      </c>
      <c r="L37">
        <v>1348</v>
      </c>
      <c r="N37">
        <v>1009</v>
      </c>
      <c r="O37" t="s">
        <v>34</v>
      </c>
      <c r="P37" t="s">
        <v>34</v>
      </c>
      <c r="Q37">
        <v>1000</v>
      </c>
      <c r="Y37">
        <v>4.0000000000000003E-5</v>
      </c>
      <c r="AA37">
        <v>16950</v>
      </c>
      <c r="AB37">
        <v>0</v>
      </c>
      <c r="AC37">
        <v>0</v>
      </c>
      <c r="AD37">
        <v>0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4.0000000000000003E-5</v>
      </c>
      <c r="AU37" t="s">
        <v>3</v>
      </c>
      <c r="AV37">
        <v>0</v>
      </c>
      <c r="AW37">
        <v>2</v>
      </c>
      <c r="AX37">
        <v>22720264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B37">
        <v>0</v>
      </c>
    </row>
    <row r="38" spans="1:80">
      <c r="A38">
        <f>ROW(Source!A64)</f>
        <v>64</v>
      </c>
      <c r="B38">
        <v>22723180</v>
      </c>
      <c r="C38">
        <v>22720241</v>
      </c>
      <c r="D38">
        <v>21304502</v>
      </c>
      <c r="E38">
        <v>1</v>
      </c>
      <c r="F38">
        <v>1</v>
      </c>
      <c r="G38">
        <v>1</v>
      </c>
      <c r="H38">
        <v>3</v>
      </c>
      <c r="I38" t="s">
        <v>827</v>
      </c>
      <c r="J38" t="s">
        <v>828</v>
      </c>
      <c r="K38" t="s">
        <v>829</v>
      </c>
      <c r="L38">
        <v>1348</v>
      </c>
      <c r="N38">
        <v>1009</v>
      </c>
      <c r="O38" t="s">
        <v>34</v>
      </c>
      <c r="P38" t="s">
        <v>34</v>
      </c>
      <c r="Q38">
        <v>1000</v>
      </c>
      <c r="Y38">
        <v>1E-3</v>
      </c>
      <c r="AA38">
        <v>10362</v>
      </c>
      <c r="AB38">
        <v>0</v>
      </c>
      <c r="AC38">
        <v>0</v>
      </c>
      <c r="AD38">
        <v>0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1E-3</v>
      </c>
      <c r="AU38" t="s">
        <v>3</v>
      </c>
      <c r="AV38">
        <v>0</v>
      </c>
      <c r="AW38">
        <v>2</v>
      </c>
      <c r="AX38">
        <v>22720265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B38">
        <v>0</v>
      </c>
    </row>
    <row r="39" spans="1:80">
      <c r="A39">
        <f>ROW(Source!A64)</f>
        <v>64</v>
      </c>
      <c r="B39">
        <v>22723180</v>
      </c>
      <c r="C39">
        <v>22720241</v>
      </c>
      <c r="D39">
        <v>21288800</v>
      </c>
      <c r="E39">
        <v>1</v>
      </c>
      <c r="F39">
        <v>1</v>
      </c>
      <c r="G39">
        <v>1</v>
      </c>
      <c r="H39">
        <v>3</v>
      </c>
      <c r="I39" t="s">
        <v>867</v>
      </c>
      <c r="J39" t="s">
        <v>868</v>
      </c>
      <c r="K39" t="s">
        <v>869</v>
      </c>
      <c r="L39">
        <v>1346</v>
      </c>
      <c r="N39">
        <v>1009</v>
      </c>
      <c r="O39" t="s">
        <v>870</v>
      </c>
      <c r="P39" t="s">
        <v>870</v>
      </c>
      <c r="Q39">
        <v>1</v>
      </c>
      <c r="Y39">
        <v>0.04</v>
      </c>
      <c r="AA39">
        <v>37.29</v>
      </c>
      <c r="AB39">
        <v>0</v>
      </c>
      <c r="AC39">
        <v>0</v>
      </c>
      <c r="AD39">
        <v>0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0.04</v>
      </c>
      <c r="AU39" t="s">
        <v>3</v>
      </c>
      <c r="AV39">
        <v>0</v>
      </c>
      <c r="AW39">
        <v>2</v>
      </c>
      <c r="AX39">
        <v>22720266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B39">
        <v>0</v>
      </c>
    </row>
    <row r="40" spans="1:80">
      <c r="A40">
        <f>ROW(Source!A64)</f>
        <v>64</v>
      </c>
      <c r="B40">
        <v>22723180</v>
      </c>
      <c r="C40">
        <v>22720241</v>
      </c>
      <c r="D40">
        <v>21288801</v>
      </c>
      <c r="E40">
        <v>1</v>
      </c>
      <c r="F40">
        <v>1</v>
      </c>
      <c r="G40">
        <v>1</v>
      </c>
      <c r="H40">
        <v>3</v>
      </c>
      <c r="I40" t="s">
        <v>871</v>
      </c>
      <c r="J40" t="s">
        <v>872</v>
      </c>
      <c r="K40" t="s">
        <v>873</v>
      </c>
      <c r="L40">
        <v>1348</v>
      </c>
      <c r="N40">
        <v>1009</v>
      </c>
      <c r="O40" t="s">
        <v>34</v>
      </c>
      <c r="P40" t="s">
        <v>34</v>
      </c>
      <c r="Q40">
        <v>1000</v>
      </c>
      <c r="Y40">
        <v>2.7399999999999998E-3</v>
      </c>
      <c r="AA40">
        <v>15323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2.7399999999999998E-3</v>
      </c>
      <c r="AU40" t="s">
        <v>3</v>
      </c>
      <c r="AV40">
        <v>0</v>
      </c>
      <c r="AW40">
        <v>2</v>
      </c>
      <c r="AX40">
        <v>22720267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B40">
        <v>0</v>
      </c>
    </row>
    <row r="41" spans="1:80">
      <c r="A41">
        <f>ROW(Source!A64)</f>
        <v>64</v>
      </c>
      <c r="B41">
        <v>22723180</v>
      </c>
      <c r="C41">
        <v>22720241</v>
      </c>
      <c r="D41">
        <v>21366504</v>
      </c>
      <c r="E41">
        <v>1</v>
      </c>
      <c r="F41">
        <v>1</v>
      </c>
      <c r="G41">
        <v>1</v>
      </c>
      <c r="H41">
        <v>3</v>
      </c>
      <c r="I41" t="s">
        <v>874</v>
      </c>
      <c r="J41" t="s">
        <v>875</v>
      </c>
      <c r="K41" t="s">
        <v>876</v>
      </c>
      <c r="L41">
        <v>1354</v>
      </c>
      <c r="N41">
        <v>1010</v>
      </c>
      <c r="O41" t="s">
        <v>28</v>
      </c>
      <c r="P41" t="s">
        <v>28</v>
      </c>
      <c r="Q41">
        <v>1</v>
      </c>
      <c r="Y41">
        <v>1</v>
      </c>
      <c r="AA41">
        <v>2208</v>
      </c>
      <c r="AB41">
        <v>0</v>
      </c>
      <c r="AC41">
        <v>0</v>
      </c>
      <c r="AD41">
        <v>0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1</v>
      </c>
      <c r="AU41" t="s">
        <v>3</v>
      </c>
      <c r="AV41">
        <v>0</v>
      </c>
      <c r="AW41">
        <v>2</v>
      </c>
      <c r="AX41">
        <v>22720268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B41">
        <v>0</v>
      </c>
    </row>
    <row r="42" spans="1:80">
      <c r="A42">
        <f>ROW(Source!A64)</f>
        <v>64</v>
      </c>
      <c r="B42">
        <v>22723180</v>
      </c>
      <c r="C42">
        <v>22720241</v>
      </c>
      <c r="D42">
        <v>21281662</v>
      </c>
      <c r="E42">
        <v>1</v>
      </c>
      <c r="F42">
        <v>1</v>
      </c>
      <c r="G42">
        <v>1</v>
      </c>
      <c r="H42">
        <v>3</v>
      </c>
      <c r="I42" t="s">
        <v>877</v>
      </c>
      <c r="J42" t="s">
        <v>878</v>
      </c>
      <c r="K42" t="s">
        <v>879</v>
      </c>
      <c r="L42">
        <v>1339</v>
      </c>
      <c r="N42">
        <v>1007</v>
      </c>
      <c r="O42" t="s">
        <v>43</v>
      </c>
      <c r="P42" t="s">
        <v>43</v>
      </c>
      <c r="Q42">
        <v>1</v>
      </c>
      <c r="Y42">
        <v>2</v>
      </c>
      <c r="AA42">
        <v>2.44</v>
      </c>
      <c r="AB42">
        <v>0</v>
      </c>
      <c r="AC42">
        <v>0</v>
      </c>
      <c r="AD42">
        <v>0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2</v>
      </c>
      <c r="AU42" t="s">
        <v>3</v>
      </c>
      <c r="AV42">
        <v>0</v>
      </c>
      <c r="AW42">
        <v>2</v>
      </c>
      <c r="AX42">
        <v>22720269</v>
      </c>
      <c r="AY42">
        <v>1</v>
      </c>
      <c r="AZ42">
        <v>0</v>
      </c>
      <c r="BA42">
        <v>40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B42">
        <v>0</v>
      </c>
    </row>
    <row r="43" spans="1:80">
      <c r="A43">
        <f>ROW(Source!A64)</f>
        <v>64</v>
      </c>
      <c r="B43">
        <v>22723180</v>
      </c>
      <c r="C43">
        <v>22720241</v>
      </c>
      <c r="D43">
        <v>21840918</v>
      </c>
      <c r="E43">
        <v>1</v>
      </c>
      <c r="F43">
        <v>1</v>
      </c>
      <c r="G43">
        <v>1</v>
      </c>
      <c r="H43">
        <v>3</v>
      </c>
      <c r="I43" t="s">
        <v>880</v>
      </c>
      <c r="J43" t="s">
        <v>881</v>
      </c>
      <c r="K43" t="s">
        <v>882</v>
      </c>
      <c r="L43">
        <v>1354</v>
      </c>
      <c r="N43">
        <v>1010</v>
      </c>
      <c r="O43" t="s">
        <v>28</v>
      </c>
      <c r="P43" t="s">
        <v>28</v>
      </c>
      <c r="Q43">
        <v>1</v>
      </c>
      <c r="Y43">
        <v>4</v>
      </c>
      <c r="AA43">
        <v>37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4</v>
      </c>
      <c r="AU43" t="s">
        <v>3</v>
      </c>
      <c r="AV43">
        <v>0</v>
      </c>
      <c r="AW43">
        <v>2</v>
      </c>
      <c r="AX43">
        <v>22720270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B43">
        <v>0</v>
      </c>
    </row>
    <row r="44" spans="1:80">
      <c r="A44">
        <f>ROW(Source!A64)</f>
        <v>64</v>
      </c>
      <c r="B44">
        <v>22723180</v>
      </c>
      <c r="C44">
        <v>22720241</v>
      </c>
      <c r="D44">
        <v>21363108</v>
      </c>
      <c r="E44">
        <v>1</v>
      </c>
      <c r="F44">
        <v>1</v>
      </c>
      <c r="G44">
        <v>1</v>
      </c>
      <c r="H44">
        <v>3</v>
      </c>
      <c r="I44" t="s">
        <v>883</v>
      </c>
      <c r="J44" t="s">
        <v>884</v>
      </c>
      <c r="K44" t="s">
        <v>885</v>
      </c>
      <c r="L44">
        <v>1356</v>
      </c>
      <c r="N44">
        <v>1010</v>
      </c>
      <c r="O44" t="s">
        <v>886</v>
      </c>
      <c r="P44" t="s">
        <v>886</v>
      </c>
      <c r="Q44">
        <v>1000</v>
      </c>
      <c r="Y44">
        <v>4.0000000000000001E-3</v>
      </c>
      <c r="AA44">
        <v>5650</v>
      </c>
      <c r="AB44">
        <v>0</v>
      </c>
      <c r="AC44">
        <v>0</v>
      </c>
      <c r="AD44">
        <v>0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4.0000000000000001E-3</v>
      </c>
      <c r="AU44" t="s">
        <v>3</v>
      </c>
      <c r="AV44">
        <v>0</v>
      </c>
      <c r="AW44">
        <v>2</v>
      </c>
      <c r="AX44">
        <v>22720271</v>
      </c>
      <c r="AY44">
        <v>1</v>
      </c>
      <c r="AZ44">
        <v>0</v>
      </c>
      <c r="BA44">
        <v>42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B44">
        <v>0</v>
      </c>
    </row>
    <row r="45" spans="1:80">
      <c r="A45">
        <f>ROW(Source!A67)</f>
        <v>67</v>
      </c>
      <c r="B45">
        <v>22723180</v>
      </c>
      <c r="C45">
        <v>22720274</v>
      </c>
      <c r="D45">
        <v>9415666</v>
      </c>
      <c r="E45">
        <v>1</v>
      </c>
      <c r="F45">
        <v>1</v>
      </c>
      <c r="G45">
        <v>1</v>
      </c>
      <c r="H45">
        <v>1</v>
      </c>
      <c r="I45" t="s">
        <v>887</v>
      </c>
      <c r="J45" t="s">
        <v>3</v>
      </c>
      <c r="K45" t="s">
        <v>888</v>
      </c>
      <c r="L45">
        <v>1369</v>
      </c>
      <c r="N45">
        <v>1013</v>
      </c>
      <c r="O45" t="s">
        <v>784</v>
      </c>
      <c r="P45" t="s">
        <v>784</v>
      </c>
      <c r="Q45">
        <v>1</v>
      </c>
      <c r="Y45">
        <v>1.46</v>
      </c>
      <c r="AA45">
        <v>0</v>
      </c>
      <c r="AB45">
        <v>0</v>
      </c>
      <c r="AC45">
        <v>0</v>
      </c>
      <c r="AD45">
        <v>8.74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1.46</v>
      </c>
      <c r="AU45" t="s">
        <v>3</v>
      </c>
      <c r="AV45">
        <v>1</v>
      </c>
      <c r="AW45">
        <v>2</v>
      </c>
      <c r="AX45">
        <v>22720280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B45">
        <v>0</v>
      </c>
    </row>
    <row r="46" spans="1:80">
      <c r="A46">
        <f>ROW(Source!A67)</f>
        <v>67</v>
      </c>
      <c r="B46">
        <v>22723180</v>
      </c>
      <c r="C46">
        <v>22720274</v>
      </c>
      <c r="D46">
        <v>121548</v>
      </c>
      <c r="E46">
        <v>1</v>
      </c>
      <c r="F46">
        <v>1</v>
      </c>
      <c r="G46">
        <v>1</v>
      </c>
      <c r="H46">
        <v>1</v>
      </c>
      <c r="I46" t="s">
        <v>36</v>
      </c>
      <c r="J46" t="s">
        <v>3</v>
      </c>
      <c r="K46" t="s">
        <v>785</v>
      </c>
      <c r="L46">
        <v>608254</v>
      </c>
      <c r="N46">
        <v>1013</v>
      </c>
      <c r="O46" t="s">
        <v>786</v>
      </c>
      <c r="P46" t="s">
        <v>786</v>
      </c>
      <c r="Q46">
        <v>1</v>
      </c>
      <c r="Y46">
        <v>0.01</v>
      </c>
      <c r="AA46">
        <v>0</v>
      </c>
      <c r="AB46">
        <v>0</v>
      </c>
      <c r="AC46">
        <v>0</v>
      </c>
      <c r="AD46">
        <v>0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0.01</v>
      </c>
      <c r="AU46" t="s">
        <v>3</v>
      </c>
      <c r="AV46">
        <v>2</v>
      </c>
      <c r="AW46">
        <v>2</v>
      </c>
      <c r="AX46">
        <v>22720281</v>
      </c>
      <c r="AY46">
        <v>1</v>
      </c>
      <c r="AZ46">
        <v>0</v>
      </c>
      <c r="BA46">
        <v>44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B46">
        <v>0</v>
      </c>
    </row>
    <row r="47" spans="1:80">
      <c r="A47">
        <f>ROW(Source!A67)</f>
        <v>67</v>
      </c>
      <c r="B47">
        <v>22723180</v>
      </c>
      <c r="C47">
        <v>22720274</v>
      </c>
      <c r="D47">
        <v>21315620</v>
      </c>
      <c r="E47">
        <v>1</v>
      </c>
      <c r="F47">
        <v>1</v>
      </c>
      <c r="G47">
        <v>1</v>
      </c>
      <c r="H47">
        <v>2</v>
      </c>
      <c r="I47" t="s">
        <v>889</v>
      </c>
      <c r="J47" t="s">
        <v>890</v>
      </c>
      <c r="K47" t="s">
        <v>891</v>
      </c>
      <c r="L47">
        <v>1368</v>
      </c>
      <c r="N47">
        <v>1011</v>
      </c>
      <c r="O47" t="s">
        <v>790</v>
      </c>
      <c r="P47" t="s">
        <v>790</v>
      </c>
      <c r="Q47">
        <v>1</v>
      </c>
      <c r="Y47">
        <v>0.01</v>
      </c>
      <c r="AA47">
        <v>0</v>
      </c>
      <c r="AB47">
        <v>86.4</v>
      </c>
      <c r="AC47">
        <v>13.5</v>
      </c>
      <c r="AD47">
        <v>0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0.01</v>
      </c>
      <c r="AU47" t="s">
        <v>3</v>
      </c>
      <c r="AV47">
        <v>0</v>
      </c>
      <c r="AW47">
        <v>2</v>
      </c>
      <c r="AX47">
        <v>22720282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B47">
        <v>0</v>
      </c>
    </row>
    <row r="48" spans="1:80">
      <c r="A48">
        <f>ROW(Source!A67)</f>
        <v>67</v>
      </c>
      <c r="B48">
        <v>22723180</v>
      </c>
      <c r="C48">
        <v>22720274</v>
      </c>
      <c r="D48">
        <v>21280770</v>
      </c>
      <c r="E48">
        <v>1</v>
      </c>
      <c r="F48">
        <v>1</v>
      </c>
      <c r="G48">
        <v>1</v>
      </c>
      <c r="H48">
        <v>2</v>
      </c>
      <c r="I48" t="s">
        <v>850</v>
      </c>
      <c r="J48" t="s">
        <v>851</v>
      </c>
      <c r="K48" t="s">
        <v>852</v>
      </c>
      <c r="L48">
        <v>1368</v>
      </c>
      <c r="N48">
        <v>1011</v>
      </c>
      <c r="O48" t="s">
        <v>790</v>
      </c>
      <c r="P48" t="s">
        <v>790</v>
      </c>
      <c r="Q48">
        <v>1</v>
      </c>
      <c r="Y48">
        <v>7.0000000000000007E-2</v>
      </c>
      <c r="AA48">
        <v>0</v>
      </c>
      <c r="AB48">
        <v>87.17</v>
      </c>
      <c r="AC48">
        <v>11.6</v>
      </c>
      <c r="AD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7.0000000000000007E-2</v>
      </c>
      <c r="AU48" t="s">
        <v>3</v>
      </c>
      <c r="AV48">
        <v>0</v>
      </c>
      <c r="AW48">
        <v>2</v>
      </c>
      <c r="AX48">
        <v>22720283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B48">
        <v>0</v>
      </c>
    </row>
    <row r="49" spans="1:80">
      <c r="A49">
        <f>ROW(Source!A67)</f>
        <v>67</v>
      </c>
      <c r="B49">
        <v>22723180</v>
      </c>
      <c r="C49">
        <v>22720274</v>
      </c>
      <c r="D49">
        <v>21800848</v>
      </c>
      <c r="E49">
        <v>1</v>
      </c>
      <c r="F49">
        <v>1</v>
      </c>
      <c r="G49">
        <v>1</v>
      </c>
      <c r="H49">
        <v>3</v>
      </c>
      <c r="I49" t="s">
        <v>892</v>
      </c>
      <c r="J49" t="s">
        <v>893</v>
      </c>
      <c r="K49" t="s">
        <v>894</v>
      </c>
      <c r="L49">
        <v>1354</v>
      </c>
      <c r="N49">
        <v>1010</v>
      </c>
      <c r="O49" t="s">
        <v>28</v>
      </c>
      <c r="P49" t="s">
        <v>28</v>
      </c>
      <c r="Q49">
        <v>1</v>
      </c>
      <c r="Y49">
        <v>1</v>
      </c>
      <c r="AA49">
        <v>805.49</v>
      </c>
      <c r="AB49">
        <v>0</v>
      </c>
      <c r="AC49">
        <v>0</v>
      </c>
      <c r="AD49">
        <v>0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1</v>
      </c>
      <c r="AU49" t="s">
        <v>3</v>
      </c>
      <c r="AV49">
        <v>0</v>
      </c>
      <c r="AW49">
        <v>2</v>
      </c>
      <c r="AX49">
        <v>22720284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B49">
        <v>0</v>
      </c>
    </row>
    <row r="50" spans="1:80">
      <c r="A50">
        <f>ROW(Source!A68)</f>
        <v>68</v>
      </c>
      <c r="B50">
        <v>22723180</v>
      </c>
      <c r="C50">
        <v>22720285</v>
      </c>
      <c r="D50">
        <v>9430710</v>
      </c>
      <c r="E50">
        <v>1</v>
      </c>
      <c r="F50">
        <v>1</v>
      </c>
      <c r="G50">
        <v>1</v>
      </c>
      <c r="H50">
        <v>1</v>
      </c>
      <c r="I50" t="s">
        <v>895</v>
      </c>
      <c r="J50" t="s">
        <v>3</v>
      </c>
      <c r="K50" t="s">
        <v>896</v>
      </c>
      <c r="L50">
        <v>1369</v>
      </c>
      <c r="N50">
        <v>1013</v>
      </c>
      <c r="O50" t="s">
        <v>784</v>
      </c>
      <c r="P50" t="s">
        <v>784</v>
      </c>
      <c r="Q50">
        <v>1</v>
      </c>
      <c r="Y50">
        <v>443</v>
      </c>
      <c r="AA50">
        <v>0</v>
      </c>
      <c r="AB50">
        <v>0</v>
      </c>
      <c r="AC50">
        <v>0</v>
      </c>
      <c r="AD50">
        <v>9.6199999999999992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443</v>
      </c>
      <c r="AU50" t="s">
        <v>3</v>
      </c>
      <c r="AV50">
        <v>1</v>
      </c>
      <c r="AW50">
        <v>2</v>
      </c>
      <c r="AX50">
        <v>22720307</v>
      </c>
      <c r="AY50">
        <v>1</v>
      </c>
      <c r="AZ50">
        <v>0</v>
      </c>
      <c r="BA50">
        <v>48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B50">
        <v>0</v>
      </c>
    </row>
    <row r="51" spans="1:80">
      <c r="A51">
        <f>ROW(Source!A68)</f>
        <v>68</v>
      </c>
      <c r="B51">
        <v>22723180</v>
      </c>
      <c r="C51">
        <v>22720285</v>
      </c>
      <c r="D51">
        <v>121548</v>
      </c>
      <c r="E51">
        <v>1</v>
      </c>
      <c r="F51">
        <v>1</v>
      </c>
      <c r="G51">
        <v>1</v>
      </c>
      <c r="H51">
        <v>1</v>
      </c>
      <c r="I51" t="s">
        <v>36</v>
      </c>
      <c r="J51" t="s">
        <v>3</v>
      </c>
      <c r="K51" t="s">
        <v>785</v>
      </c>
      <c r="L51">
        <v>608254</v>
      </c>
      <c r="N51">
        <v>1013</v>
      </c>
      <c r="O51" t="s">
        <v>786</v>
      </c>
      <c r="P51" t="s">
        <v>786</v>
      </c>
      <c r="Q51">
        <v>1</v>
      </c>
      <c r="Y51">
        <v>220.92</v>
      </c>
      <c r="AA51">
        <v>0</v>
      </c>
      <c r="AB51">
        <v>0</v>
      </c>
      <c r="AC51">
        <v>0</v>
      </c>
      <c r="AD51">
        <v>0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220.92</v>
      </c>
      <c r="AU51" t="s">
        <v>3</v>
      </c>
      <c r="AV51">
        <v>2</v>
      </c>
      <c r="AW51">
        <v>2</v>
      </c>
      <c r="AX51">
        <v>22720308</v>
      </c>
      <c r="AY51">
        <v>1</v>
      </c>
      <c r="AZ51">
        <v>0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B51">
        <v>0</v>
      </c>
    </row>
    <row r="52" spans="1:80">
      <c r="A52">
        <f>ROW(Source!A68)</f>
        <v>68</v>
      </c>
      <c r="B52">
        <v>22723180</v>
      </c>
      <c r="C52">
        <v>22720285</v>
      </c>
      <c r="D52">
        <v>21334659</v>
      </c>
      <c r="E52">
        <v>1</v>
      </c>
      <c r="F52">
        <v>1</v>
      </c>
      <c r="G52">
        <v>1</v>
      </c>
      <c r="H52">
        <v>2</v>
      </c>
      <c r="I52" t="s">
        <v>897</v>
      </c>
      <c r="J52" t="s">
        <v>898</v>
      </c>
      <c r="K52" t="s">
        <v>899</v>
      </c>
      <c r="L52">
        <v>1368</v>
      </c>
      <c r="N52">
        <v>1011</v>
      </c>
      <c r="O52" t="s">
        <v>790</v>
      </c>
      <c r="P52" t="s">
        <v>790</v>
      </c>
      <c r="Q52">
        <v>1</v>
      </c>
      <c r="Y52">
        <v>1.2</v>
      </c>
      <c r="AA52">
        <v>0</v>
      </c>
      <c r="AB52">
        <v>134.65</v>
      </c>
      <c r="AC52">
        <v>13.5</v>
      </c>
      <c r="AD52">
        <v>0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1.2</v>
      </c>
      <c r="AU52" t="s">
        <v>3</v>
      </c>
      <c r="AV52">
        <v>0</v>
      </c>
      <c r="AW52">
        <v>2</v>
      </c>
      <c r="AX52">
        <v>22720309</v>
      </c>
      <c r="AY52">
        <v>1</v>
      </c>
      <c r="AZ52">
        <v>0</v>
      </c>
      <c r="BA52">
        <v>50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B52">
        <v>0</v>
      </c>
    </row>
    <row r="53" spans="1:80">
      <c r="A53">
        <f>ROW(Source!A68)</f>
        <v>68</v>
      </c>
      <c r="B53">
        <v>22723180</v>
      </c>
      <c r="C53">
        <v>22720285</v>
      </c>
      <c r="D53">
        <v>21451851</v>
      </c>
      <c r="E53">
        <v>1</v>
      </c>
      <c r="F53">
        <v>1</v>
      </c>
      <c r="G53">
        <v>1</v>
      </c>
      <c r="H53">
        <v>2</v>
      </c>
      <c r="I53" t="s">
        <v>900</v>
      </c>
      <c r="J53" t="s">
        <v>901</v>
      </c>
      <c r="K53" t="s">
        <v>902</v>
      </c>
      <c r="L53">
        <v>1368</v>
      </c>
      <c r="N53">
        <v>1011</v>
      </c>
      <c r="O53" t="s">
        <v>790</v>
      </c>
      <c r="P53" t="s">
        <v>790</v>
      </c>
      <c r="Q53">
        <v>1</v>
      </c>
      <c r="Y53">
        <v>8.1199999999999992</v>
      </c>
      <c r="AA53">
        <v>0</v>
      </c>
      <c r="AB53">
        <v>100</v>
      </c>
      <c r="AC53">
        <v>10.06</v>
      </c>
      <c r="AD53">
        <v>0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8.1199999999999992</v>
      </c>
      <c r="AU53" t="s">
        <v>3</v>
      </c>
      <c r="AV53">
        <v>0</v>
      </c>
      <c r="AW53">
        <v>2</v>
      </c>
      <c r="AX53">
        <v>22720310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B53">
        <v>0</v>
      </c>
    </row>
    <row r="54" spans="1:80">
      <c r="A54">
        <f>ROW(Source!A68)</f>
        <v>68</v>
      </c>
      <c r="B54">
        <v>22723180</v>
      </c>
      <c r="C54">
        <v>22720285</v>
      </c>
      <c r="D54">
        <v>21336293</v>
      </c>
      <c r="E54">
        <v>1</v>
      </c>
      <c r="F54">
        <v>1</v>
      </c>
      <c r="G54">
        <v>1</v>
      </c>
      <c r="H54">
        <v>2</v>
      </c>
      <c r="I54" t="s">
        <v>903</v>
      </c>
      <c r="J54" t="s">
        <v>904</v>
      </c>
      <c r="K54" t="s">
        <v>905</v>
      </c>
      <c r="L54">
        <v>1368</v>
      </c>
      <c r="N54">
        <v>1011</v>
      </c>
      <c r="O54" t="s">
        <v>790</v>
      </c>
      <c r="P54" t="s">
        <v>790</v>
      </c>
      <c r="Q54">
        <v>1</v>
      </c>
      <c r="Y54">
        <v>29</v>
      </c>
      <c r="AA54">
        <v>0</v>
      </c>
      <c r="AB54">
        <v>287.99</v>
      </c>
      <c r="AC54">
        <v>11.6</v>
      </c>
      <c r="AD54">
        <v>0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29</v>
      </c>
      <c r="AU54" t="s">
        <v>3</v>
      </c>
      <c r="AV54">
        <v>0</v>
      </c>
      <c r="AW54">
        <v>2</v>
      </c>
      <c r="AX54">
        <v>22720311</v>
      </c>
      <c r="AY54">
        <v>1</v>
      </c>
      <c r="AZ54">
        <v>0</v>
      </c>
      <c r="BA54">
        <v>52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B54">
        <v>0</v>
      </c>
    </row>
    <row r="55" spans="1:80">
      <c r="A55">
        <f>ROW(Source!A68)</f>
        <v>68</v>
      </c>
      <c r="B55">
        <v>22723180</v>
      </c>
      <c r="C55">
        <v>22720285</v>
      </c>
      <c r="D55">
        <v>21398718</v>
      </c>
      <c r="E55">
        <v>1</v>
      </c>
      <c r="F55">
        <v>1</v>
      </c>
      <c r="G55">
        <v>1</v>
      </c>
      <c r="H55">
        <v>2</v>
      </c>
      <c r="I55" t="s">
        <v>906</v>
      </c>
      <c r="J55" t="s">
        <v>907</v>
      </c>
      <c r="K55" t="s">
        <v>908</v>
      </c>
      <c r="L55">
        <v>1368</v>
      </c>
      <c r="N55">
        <v>1011</v>
      </c>
      <c r="O55" t="s">
        <v>790</v>
      </c>
      <c r="P55" t="s">
        <v>790</v>
      </c>
      <c r="Q55">
        <v>1</v>
      </c>
      <c r="Y55">
        <v>63.8</v>
      </c>
      <c r="AA55">
        <v>0</v>
      </c>
      <c r="AB55">
        <v>91.83</v>
      </c>
      <c r="AC55">
        <v>10.06</v>
      </c>
      <c r="AD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63.8</v>
      </c>
      <c r="AU55" t="s">
        <v>3</v>
      </c>
      <c r="AV55">
        <v>0</v>
      </c>
      <c r="AW55">
        <v>2</v>
      </c>
      <c r="AX55">
        <v>22720312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B55">
        <v>0</v>
      </c>
    </row>
    <row r="56" spans="1:80">
      <c r="A56">
        <f>ROW(Source!A68)</f>
        <v>68</v>
      </c>
      <c r="B56">
        <v>22723180</v>
      </c>
      <c r="C56">
        <v>22720285</v>
      </c>
      <c r="D56">
        <v>21491628</v>
      </c>
      <c r="E56">
        <v>1</v>
      </c>
      <c r="F56">
        <v>1</v>
      </c>
      <c r="G56">
        <v>1</v>
      </c>
      <c r="H56">
        <v>2</v>
      </c>
      <c r="I56" t="s">
        <v>909</v>
      </c>
      <c r="J56" t="s">
        <v>910</v>
      </c>
      <c r="K56" t="s">
        <v>911</v>
      </c>
      <c r="L56">
        <v>1368</v>
      </c>
      <c r="N56">
        <v>1011</v>
      </c>
      <c r="O56" t="s">
        <v>790</v>
      </c>
      <c r="P56" t="s">
        <v>790</v>
      </c>
      <c r="Q56">
        <v>1</v>
      </c>
      <c r="Y56">
        <v>55</v>
      </c>
      <c r="AA56">
        <v>0</v>
      </c>
      <c r="AB56">
        <v>52.61</v>
      </c>
      <c r="AC56">
        <v>11.6</v>
      </c>
      <c r="AD56">
        <v>0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55</v>
      </c>
      <c r="AU56" t="s">
        <v>3</v>
      </c>
      <c r="AV56">
        <v>0</v>
      </c>
      <c r="AW56">
        <v>2</v>
      </c>
      <c r="AX56">
        <v>22720313</v>
      </c>
      <c r="AY56">
        <v>1</v>
      </c>
      <c r="AZ56">
        <v>0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B56">
        <v>0</v>
      </c>
    </row>
    <row r="57" spans="1:80">
      <c r="A57">
        <f>ROW(Source!A68)</f>
        <v>68</v>
      </c>
      <c r="B57">
        <v>22723180</v>
      </c>
      <c r="C57">
        <v>22720285</v>
      </c>
      <c r="D57">
        <v>21491629</v>
      </c>
      <c r="E57">
        <v>1</v>
      </c>
      <c r="F57">
        <v>1</v>
      </c>
      <c r="G57">
        <v>1</v>
      </c>
      <c r="H57">
        <v>2</v>
      </c>
      <c r="I57" t="s">
        <v>912</v>
      </c>
      <c r="J57" t="s">
        <v>913</v>
      </c>
      <c r="K57" t="s">
        <v>914</v>
      </c>
      <c r="L57">
        <v>1368</v>
      </c>
      <c r="N57">
        <v>1011</v>
      </c>
      <c r="O57" t="s">
        <v>790</v>
      </c>
      <c r="P57" t="s">
        <v>790</v>
      </c>
      <c r="Q57">
        <v>1</v>
      </c>
      <c r="Y57">
        <v>63.8</v>
      </c>
      <c r="AA57">
        <v>0</v>
      </c>
      <c r="AB57">
        <v>30.46</v>
      </c>
      <c r="AC57">
        <v>11.6</v>
      </c>
      <c r="AD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63.8</v>
      </c>
      <c r="AU57" t="s">
        <v>3</v>
      </c>
      <c r="AV57">
        <v>0</v>
      </c>
      <c r="AW57">
        <v>2</v>
      </c>
      <c r="AX57">
        <v>22720314</v>
      </c>
      <c r="AY57">
        <v>1</v>
      </c>
      <c r="AZ57">
        <v>0</v>
      </c>
      <c r="BA57">
        <v>55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B57">
        <v>0</v>
      </c>
    </row>
    <row r="58" spans="1:80">
      <c r="A58">
        <f>ROW(Source!A68)</f>
        <v>68</v>
      </c>
      <c r="B58">
        <v>22723180</v>
      </c>
      <c r="C58">
        <v>22720285</v>
      </c>
      <c r="D58">
        <v>21280770</v>
      </c>
      <c r="E58">
        <v>1</v>
      </c>
      <c r="F58">
        <v>1</v>
      </c>
      <c r="G58">
        <v>1</v>
      </c>
      <c r="H58">
        <v>2</v>
      </c>
      <c r="I58" t="s">
        <v>850</v>
      </c>
      <c r="J58" t="s">
        <v>851</v>
      </c>
      <c r="K58" t="s">
        <v>852</v>
      </c>
      <c r="L58">
        <v>1368</v>
      </c>
      <c r="N58">
        <v>1011</v>
      </c>
      <c r="O58" t="s">
        <v>790</v>
      </c>
      <c r="P58" t="s">
        <v>790</v>
      </c>
      <c r="Q58">
        <v>1</v>
      </c>
      <c r="Y58">
        <v>1.2</v>
      </c>
      <c r="AA58">
        <v>0</v>
      </c>
      <c r="AB58">
        <v>87.17</v>
      </c>
      <c r="AC58">
        <v>11.6</v>
      </c>
      <c r="AD58">
        <v>0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1.2</v>
      </c>
      <c r="AU58" t="s">
        <v>3</v>
      </c>
      <c r="AV58">
        <v>0</v>
      </c>
      <c r="AW58">
        <v>2</v>
      </c>
      <c r="AX58">
        <v>22720315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B58">
        <v>0</v>
      </c>
    </row>
    <row r="59" spans="1:80">
      <c r="A59">
        <f>ROW(Source!A68)</f>
        <v>68</v>
      </c>
      <c r="B59">
        <v>22723180</v>
      </c>
      <c r="C59">
        <v>22720285</v>
      </c>
      <c r="D59">
        <v>21331404</v>
      </c>
      <c r="E59">
        <v>1</v>
      </c>
      <c r="F59">
        <v>1</v>
      </c>
      <c r="G59">
        <v>1</v>
      </c>
      <c r="H59">
        <v>3</v>
      </c>
      <c r="I59" t="s">
        <v>915</v>
      </c>
      <c r="J59" t="s">
        <v>916</v>
      </c>
      <c r="K59" t="s">
        <v>917</v>
      </c>
      <c r="L59">
        <v>1348</v>
      </c>
      <c r="N59">
        <v>1009</v>
      </c>
      <c r="O59" t="s">
        <v>34</v>
      </c>
      <c r="P59" t="s">
        <v>34</v>
      </c>
      <c r="Q59">
        <v>1000</v>
      </c>
      <c r="Y59">
        <v>4.5399999999999998E-3</v>
      </c>
      <c r="AA59">
        <v>12606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4.5399999999999998E-3</v>
      </c>
      <c r="AU59" t="s">
        <v>3</v>
      </c>
      <c r="AV59">
        <v>0</v>
      </c>
      <c r="AW59">
        <v>2</v>
      </c>
      <c r="AX59">
        <v>22720316</v>
      </c>
      <c r="AY59">
        <v>1</v>
      </c>
      <c r="AZ59">
        <v>0</v>
      </c>
      <c r="BA59">
        <v>57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B59">
        <v>0</v>
      </c>
    </row>
    <row r="60" spans="1:80">
      <c r="A60">
        <f>ROW(Source!A68)</f>
        <v>68</v>
      </c>
      <c r="B60">
        <v>22723180</v>
      </c>
      <c r="C60">
        <v>22720285</v>
      </c>
      <c r="D60">
        <v>21288561</v>
      </c>
      <c r="E60">
        <v>1</v>
      </c>
      <c r="F60">
        <v>1</v>
      </c>
      <c r="G60">
        <v>1</v>
      </c>
      <c r="H60">
        <v>3</v>
      </c>
      <c r="I60" t="s">
        <v>815</v>
      </c>
      <c r="J60" t="s">
        <v>816</v>
      </c>
      <c r="K60" t="s">
        <v>817</v>
      </c>
      <c r="L60">
        <v>1339</v>
      </c>
      <c r="N60">
        <v>1007</v>
      </c>
      <c r="O60" t="s">
        <v>43</v>
      </c>
      <c r="P60" t="s">
        <v>43</v>
      </c>
      <c r="Q60">
        <v>1</v>
      </c>
      <c r="Y60">
        <v>2.42</v>
      </c>
      <c r="AA60">
        <v>6.22</v>
      </c>
      <c r="AB60">
        <v>0</v>
      </c>
      <c r="AC60">
        <v>0</v>
      </c>
      <c r="AD60">
        <v>0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2.42</v>
      </c>
      <c r="AU60" t="s">
        <v>3</v>
      </c>
      <c r="AV60">
        <v>0</v>
      </c>
      <c r="AW60">
        <v>2</v>
      </c>
      <c r="AX60">
        <v>22720317</v>
      </c>
      <c r="AY60">
        <v>1</v>
      </c>
      <c r="AZ60">
        <v>0</v>
      </c>
      <c r="BA60">
        <v>58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v>0</v>
      </c>
    </row>
    <row r="61" spans="1:80">
      <c r="A61">
        <f>ROW(Source!A68)</f>
        <v>68</v>
      </c>
      <c r="B61">
        <v>22723180</v>
      </c>
      <c r="C61">
        <v>22720285</v>
      </c>
      <c r="D61">
        <v>21316761</v>
      </c>
      <c r="E61">
        <v>1</v>
      </c>
      <c r="F61">
        <v>1</v>
      </c>
      <c r="G61">
        <v>1</v>
      </c>
      <c r="H61">
        <v>3</v>
      </c>
      <c r="I61" t="s">
        <v>918</v>
      </c>
      <c r="J61" t="s">
        <v>919</v>
      </c>
      <c r="K61" t="s">
        <v>920</v>
      </c>
      <c r="L61">
        <v>1348</v>
      </c>
      <c r="N61">
        <v>1009</v>
      </c>
      <c r="O61" t="s">
        <v>34</v>
      </c>
      <c r="P61" t="s">
        <v>34</v>
      </c>
      <c r="Q61">
        <v>1000</v>
      </c>
      <c r="Y61">
        <v>1.2E-4</v>
      </c>
      <c r="AA61">
        <v>10200</v>
      </c>
      <c r="AB61">
        <v>0</v>
      </c>
      <c r="AC61">
        <v>0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1.2E-4</v>
      </c>
      <c r="AU61" t="s">
        <v>3</v>
      </c>
      <c r="AV61">
        <v>0</v>
      </c>
      <c r="AW61">
        <v>2</v>
      </c>
      <c r="AX61">
        <v>22720318</v>
      </c>
      <c r="AY61">
        <v>1</v>
      </c>
      <c r="AZ61">
        <v>0</v>
      </c>
      <c r="BA61">
        <v>59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B61">
        <v>0</v>
      </c>
    </row>
    <row r="62" spans="1:80">
      <c r="A62">
        <f>ROW(Source!A68)</f>
        <v>68</v>
      </c>
      <c r="B62">
        <v>22723180</v>
      </c>
      <c r="C62">
        <v>22720285</v>
      </c>
      <c r="D62">
        <v>21593664</v>
      </c>
      <c r="E62">
        <v>1</v>
      </c>
      <c r="F62">
        <v>1</v>
      </c>
      <c r="G62">
        <v>1</v>
      </c>
      <c r="H62">
        <v>3</v>
      </c>
      <c r="I62" t="s">
        <v>921</v>
      </c>
      <c r="J62" t="s">
        <v>922</v>
      </c>
      <c r="K62" t="s">
        <v>923</v>
      </c>
      <c r="L62">
        <v>1346</v>
      </c>
      <c r="N62">
        <v>1009</v>
      </c>
      <c r="O62" t="s">
        <v>870</v>
      </c>
      <c r="P62" t="s">
        <v>870</v>
      </c>
      <c r="Q62">
        <v>1</v>
      </c>
      <c r="Y62">
        <v>0.62</v>
      </c>
      <c r="AA62">
        <v>27.72</v>
      </c>
      <c r="AB62">
        <v>0</v>
      </c>
      <c r="AC62">
        <v>0</v>
      </c>
      <c r="AD62">
        <v>0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0.62</v>
      </c>
      <c r="AU62" t="s">
        <v>3</v>
      </c>
      <c r="AV62">
        <v>0</v>
      </c>
      <c r="AW62">
        <v>2</v>
      </c>
      <c r="AX62">
        <v>22720319</v>
      </c>
      <c r="AY62">
        <v>1</v>
      </c>
      <c r="AZ62">
        <v>0</v>
      </c>
      <c r="BA62">
        <v>60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B62">
        <v>0</v>
      </c>
    </row>
    <row r="63" spans="1:80">
      <c r="A63">
        <f>ROW(Source!A68)</f>
        <v>68</v>
      </c>
      <c r="B63">
        <v>22723180</v>
      </c>
      <c r="C63">
        <v>22720285</v>
      </c>
      <c r="D63">
        <v>21364440</v>
      </c>
      <c r="E63">
        <v>1</v>
      </c>
      <c r="F63">
        <v>1</v>
      </c>
      <c r="G63">
        <v>1</v>
      </c>
      <c r="H63">
        <v>3</v>
      </c>
      <c r="I63" t="s">
        <v>120</v>
      </c>
      <c r="J63" t="s">
        <v>122</v>
      </c>
      <c r="K63" t="s">
        <v>121</v>
      </c>
      <c r="L63">
        <v>1301</v>
      </c>
      <c r="N63">
        <v>1003</v>
      </c>
      <c r="O63" t="s">
        <v>117</v>
      </c>
      <c r="P63" t="s">
        <v>117</v>
      </c>
      <c r="Q63">
        <v>1</v>
      </c>
      <c r="Y63">
        <v>291.66666700000002</v>
      </c>
      <c r="AA63">
        <v>25.1</v>
      </c>
      <c r="AB63">
        <v>0</v>
      </c>
      <c r="AC63">
        <v>0</v>
      </c>
      <c r="AD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3</v>
      </c>
      <c r="AT63">
        <v>291.66666700000002</v>
      </c>
      <c r="AU63" t="s">
        <v>3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B63">
        <v>0</v>
      </c>
    </row>
    <row r="64" spans="1:80">
      <c r="A64">
        <f>ROW(Source!A68)</f>
        <v>68</v>
      </c>
      <c r="B64">
        <v>22723180</v>
      </c>
      <c r="C64">
        <v>22720285</v>
      </c>
      <c r="D64">
        <v>21364450</v>
      </c>
      <c r="E64">
        <v>1</v>
      </c>
      <c r="F64">
        <v>1</v>
      </c>
      <c r="G64">
        <v>1</v>
      </c>
      <c r="H64">
        <v>3</v>
      </c>
      <c r="I64" t="s">
        <v>115</v>
      </c>
      <c r="J64" t="s">
        <v>118</v>
      </c>
      <c r="K64" t="s">
        <v>116</v>
      </c>
      <c r="L64">
        <v>1301</v>
      </c>
      <c r="N64">
        <v>1003</v>
      </c>
      <c r="O64" t="s">
        <v>117</v>
      </c>
      <c r="P64" t="s">
        <v>117</v>
      </c>
      <c r="Q64">
        <v>1</v>
      </c>
      <c r="Y64">
        <v>708.33333300000004</v>
      </c>
      <c r="AA64">
        <v>31.2</v>
      </c>
      <c r="AB64">
        <v>0</v>
      </c>
      <c r="AC64">
        <v>0</v>
      </c>
      <c r="AD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3</v>
      </c>
      <c r="AT64">
        <v>708.33333300000004</v>
      </c>
      <c r="AU64" t="s">
        <v>3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B64">
        <v>0</v>
      </c>
    </row>
    <row r="65" spans="1:80">
      <c r="A65">
        <f>ROW(Source!A68)</f>
        <v>68</v>
      </c>
      <c r="B65">
        <v>22723180</v>
      </c>
      <c r="C65">
        <v>22720285</v>
      </c>
      <c r="D65">
        <v>21593150</v>
      </c>
      <c r="E65">
        <v>1</v>
      </c>
      <c r="F65">
        <v>1</v>
      </c>
      <c r="G65">
        <v>1</v>
      </c>
      <c r="H65">
        <v>3</v>
      </c>
      <c r="I65" t="s">
        <v>924</v>
      </c>
      <c r="J65" t="s">
        <v>925</v>
      </c>
      <c r="K65" t="s">
        <v>926</v>
      </c>
      <c r="L65">
        <v>1355</v>
      </c>
      <c r="N65">
        <v>1010</v>
      </c>
      <c r="O65" t="s">
        <v>238</v>
      </c>
      <c r="P65" t="s">
        <v>238</v>
      </c>
      <c r="Q65">
        <v>100</v>
      </c>
      <c r="Y65">
        <v>0.7</v>
      </c>
      <c r="AA65">
        <v>30.74</v>
      </c>
      <c r="AB65">
        <v>0</v>
      </c>
      <c r="AC65">
        <v>0</v>
      </c>
      <c r="AD65">
        <v>0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0.7</v>
      </c>
      <c r="AU65" t="s">
        <v>3</v>
      </c>
      <c r="AV65">
        <v>0</v>
      </c>
      <c r="AW65">
        <v>2</v>
      </c>
      <c r="AX65">
        <v>22720320</v>
      </c>
      <c r="AY65">
        <v>1</v>
      </c>
      <c r="AZ65">
        <v>0</v>
      </c>
      <c r="BA65">
        <v>61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B65">
        <v>0</v>
      </c>
    </row>
    <row r="66" spans="1:80">
      <c r="A66">
        <f>ROW(Source!A68)</f>
        <v>68</v>
      </c>
      <c r="B66">
        <v>22723180</v>
      </c>
      <c r="C66">
        <v>22720285</v>
      </c>
      <c r="D66">
        <v>21806405</v>
      </c>
      <c r="E66">
        <v>1</v>
      </c>
      <c r="F66">
        <v>1</v>
      </c>
      <c r="G66">
        <v>1</v>
      </c>
      <c r="H66">
        <v>3</v>
      </c>
      <c r="I66" t="s">
        <v>927</v>
      </c>
      <c r="J66" t="s">
        <v>928</v>
      </c>
      <c r="K66" t="s">
        <v>929</v>
      </c>
      <c r="L66">
        <v>1354</v>
      </c>
      <c r="N66">
        <v>1010</v>
      </c>
      <c r="O66" t="s">
        <v>28</v>
      </c>
      <c r="P66" t="s">
        <v>28</v>
      </c>
      <c r="Q66">
        <v>1</v>
      </c>
      <c r="Y66">
        <v>50</v>
      </c>
      <c r="AA66">
        <v>6.45</v>
      </c>
      <c r="AB66">
        <v>0</v>
      </c>
      <c r="AC66">
        <v>0</v>
      </c>
      <c r="AD66">
        <v>0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50</v>
      </c>
      <c r="AU66" t="s">
        <v>3</v>
      </c>
      <c r="AV66">
        <v>0</v>
      </c>
      <c r="AW66">
        <v>2</v>
      </c>
      <c r="AX66">
        <v>22720321</v>
      </c>
      <c r="AY66">
        <v>1</v>
      </c>
      <c r="AZ66">
        <v>0</v>
      </c>
      <c r="BA66">
        <v>62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B66">
        <v>0</v>
      </c>
    </row>
    <row r="67" spans="1:80">
      <c r="A67">
        <f>ROW(Source!A68)</f>
        <v>68</v>
      </c>
      <c r="B67">
        <v>22723180</v>
      </c>
      <c r="C67">
        <v>22720285</v>
      </c>
      <c r="D67">
        <v>21630052</v>
      </c>
      <c r="E67">
        <v>1</v>
      </c>
      <c r="F67">
        <v>1</v>
      </c>
      <c r="G67">
        <v>1</v>
      </c>
      <c r="H67">
        <v>3</v>
      </c>
      <c r="I67" t="s">
        <v>930</v>
      </c>
      <c r="J67" t="s">
        <v>931</v>
      </c>
      <c r="K67" t="s">
        <v>932</v>
      </c>
      <c r="L67">
        <v>1354</v>
      </c>
      <c r="N67">
        <v>1010</v>
      </c>
      <c r="O67" t="s">
        <v>28</v>
      </c>
      <c r="P67" t="s">
        <v>28</v>
      </c>
      <c r="Q67">
        <v>1</v>
      </c>
      <c r="Y67">
        <v>255</v>
      </c>
      <c r="AA67">
        <v>6.85</v>
      </c>
      <c r="AB67">
        <v>0</v>
      </c>
      <c r="AC67">
        <v>0</v>
      </c>
      <c r="AD67">
        <v>0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255</v>
      </c>
      <c r="AU67" t="s">
        <v>3</v>
      </c>
      <c r="AV67">
        <v>0</v>
      </c>
      <c r="AW67">
        <v>2</v>
      </c>
      <c r="AX67">
        <v>22720322</v>
      </c>
      <c r="AY67">
        <v>1</v>
      </c>
      <c r="AZ67">
        <v>0</v>
      </c>
      <c r="BA67">
        <v>63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B67">
        <v>0</v>
      </c>
    </row>
    <row r="68" spans="1:80">
      <c r="A68">
        <f>ROW(Source!A68)</f>
        <v>68</v>
      </c>
      <c r="B68">
        <v>22723180</v>
      </c>
      <c r="C68">
        <v>22720285</v>
      </c>
      <c r="D68">
        <v>21630053</v>
      </c>
      <c r="E68">
        <v>1</v>
      </c>
      <c r="F68">
        <v>1</v>
      </c>
      <c r="G68">
        <v>1</v>
      </c>
      <c r="H68">
        <v>3</v>
      </c>
      <c r="I68" t="s">
        <v>933</v>
      </c>
      <c r="J68" t="s">
        <v>934</v>
      </c>
      <c r="K68" t="s">
        <v>935</v>
      </c>
      <c r="L68">
        <v>1358</v>
      </c>
      <c r="N68">
        <v>1010</v>
      </c>
      <c r="O68" t="s">
        <v>413</v>
      </c>
      <c r="P68" t="s">
        <v>413</v>
      </c>
      <c r="Q68">
        <v>10</v>
      </c>
      <c r="Y68">
        <v>25.5</v>
      </c>
      <c r="AA68">
        <v>250</v>
      </c>
      <c r="AB68">
        <v>0</v>
      </c>
      <c r="AC68">
        <v>0</v>
      </c>
      <c r="AD68">
        <v>0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25.5</v>
      </c>
      <c r="AU68" t="s">
        <v>3</v>
      </c>
      <c r="AV68">
        <v>0</v>
      </c>
      <c r="AW68">
        <v>2</v>
      </c>
      <c r="AX68">
        <v>22720323</v>
      </c>
      <c r="AY68">
        <v>1</v>
      </c>
      <c r="AZ68">
        <v>0</v>
      </c>
      <c r="BA68">
        <v>64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B68">
        <v>0</v>
      </c>
    </row>
    <row r="69" spans="1:80">
      <c r="A69">
        <f>ROW(Source!A68)</f>
        <v>68</v>
      </c>
      <c r="B69">
        <v>22723180</v>
      </c>
      <c r="C69">
        <v>22720285</v>
      </c>
      <c r="D69">
        <v>21336294</v>
      </c>
      <c r="E69">
        <v>1</v>
      </c>
      <c r="F69">
        <v>1</v>
      </c>
      <c r="G69">
        <v>1</v>
      </c>
      <c r="H69">
        <v>3</v>
      </c>
      <c r="I69" t="s">
        <v>936</v>
      </c>
      <c r="J69" t="s">
        <v>937</v>
      </c>
      <c r="K69" t="s">
        <v>938</v>
      </c>
      <c r="L69">
        <v>1339</v>
      </c>
      <c r="N69">
        <v>1007</v>
      </c>
      <c r="O69" t="s">
        <v>43</v>
      </c>
      <c r="P69" t="s">
        <v>43</v>
      </c>
      <c r="Q69">
        <v>1</v>
      </c>
      <c r="Y69">
        <v>0.28999999999999998</v>
      </c>
      <c r="AA69">
        <v>3.15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0.28999999999999998</v>
      </c>
      <c r="AU69" t="s">
        <v>3</v>
      </c>
      <c r="AV69">
        <v>0</v>
      </c>
      <c r="AW69">
        <v>2</v>
      </c>
      <c r="AX69">
        <v>22720324</v>
      </c>
      <c r="AY69">
        <v>1</v>
      </c>
      <c r="AZ69">
        <v>0</v>
      </c>
      <c r="BA69">
        <v>65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B69">
        <v>0</v>
      </c>
    </row>
    <row r="70" spans="1:80">
      <c r="A70">
        <f>ROW(Source!A68)</f>
        <v>68</v>
      </c>
      <c r="B70">
        <v>22723180</v>
      </c>
      <c r="C70">
        <v>22720285</v>
      </c>
      <c r="D70">
        <v>21630054</v>
      </c>
      <c r="E70">
        <v>1</v>
      </c>
      <c r="F70">
        <v>1</v>
      </c>
      <c r="G70">
        <v>1</v>
      </c>
      <c r="H70">
        <v>3</v>
      </c>
      <c r="I70" t="s">
        <v>939</v>
      </c>
      <c r="J70" t="s">
        <v>940</v>
      </c>
      <c r="K70" t="s">
        <v>941</v>
      </c>
      <c r="L70">
        <v>1355</v>
      </c>
      <c r="N70">
        <v>1010</v>
      </c>
      <c r="O70" t="s">
        <v>238</v>
      </c>
      <c r="P70" t="s">
        <v>238</v>
      </c>
      <c r="Q70">
        <v>100</v>
      </c>
      <c r="Y70">
        <v>0.68300000000000005</v>
      </c>
      <c r="AA70">
        <v>150</v>
      </c>
      <c r="AB70">
        <v>0</v>
      </c>
      <c r="AC70">
        <v>0</v>
      </c>
      <c r="AD70">
        <v>0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0.68300000000000005</v>
      </c>
      <c r="AU70" t="s">
        <v>3</v>
      </c>
      <c r="AV70">
        <v>0</v>
      </c>
      <c r="AW70">
        <v>2</v>
      </c>
      <c r="AX70">
        <v>22720325</v>
      </c>
      <c r="AY70">
        <v>1</v>
      </c>
      <c r="AZ70">
        <v>0</v>
      </c>
      <c r="BA70">
        <v>66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B70">
        <v>0</v>
      </c>
    </row>
    <row r="71" spans="1:80">
      <c r="A71">
        <f>ROW(Source!A68)</f>
        <v>68</v>
      </c>
      <c r="B71">
        <v>22723180</v>
      </c>
      <c r="C71">
        <v>22720285</v>
      </c>
      <c r="D71">
        <v>21630055</v>
      </c>
      <c r="E71">
        <v>1</v>
      </c>
      <c r="F71">
        <v>1</v>
      </c>
      <c r="G71">
        <v>1</v>
      </c>
      <c r="H71">
        <v>3</v>
      </c>
      <c r="I71" t="s">
        <v>942</v>
      </c>
      <c r="J71" t="s">
        <v>943</v>
      </c>
      <c r="K71" t="s">
        <v>944</v>
      </c>
      <c r="L71">
        <v>1358</v>
      </c>
      <c r="N71">
        <v>1010</v>
      </c>
      <c r="O71" t="s">
        <v>413</v>
      </c>
      <c r="P71" t="s">
        <v>413</v>
      </c>
      <c r="Q71">
        <v>10</v>
      </c>
      <c r="Y71">
        <v>27</v>
      </c>
      <c r="AA71">
        <v>6.66</v>
      </c>
      <c r="AB71">
        <v>0</v>
      </c>
      <c r="AC71">
        <v>0</v>
      </c>
      <c r="AD71">
        <v>0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27</v>
      </c>
      <c r="AU71" t="s">
        <v>3</v>
      </c>
      <c r="AV71">
        <v>0</v>
      </c>
      <c r="AW71">
        <v>2</v>
      </c>
      <c r="AX71">
        <v>22720326</v>
      </c>
      <c r="AY71">
        <v>1</v>
      </c>
      <c r="AZ71">
        <v>0</v>
      </c>
      <c r="BA71">
        <v>67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B71">
        <v>0</v>
      </c>
    </row>
    <row r="72" spans="1:80">
      <c r="A72">
        <f>ROW(Source!A68)</f>
        <v>68</v>
      </c>
      <c r="B72">
        <v>22723180</v>
      </c>
      <c r="C72">
        <v>22720285</v>
      </c>
      <c r="D72">
        <v>21532219</v>
      </c>
      <c r="E72">
        <v>1</v>
      </c>
      <c r="F72">
        <v>1</v>
      </c>
      <c r="G72">
        <v>1</v>
      </c>
      <c r="H72">
        <v>3</v>
      </c>
      <c r="I72" t="s">
        <v>945</v>
      </c>
      <c r="J72" t="s">
        <v>946</v>
      </c>
      <c r="K72" t="s">
        <v>947</v>
      </c>
      <c r="L72">
        <v>1344</v>
      </c>
      <c r="N72">
        <v>1008</v>
      </c>
      <c r="O72" t="s">
        <v>948</v>
      </c>
      <c r="P72" t="s">
        <v>948</v>
      </c>
      <c r="Q72">
        <v>1</v>
      </c>
      <c r="Y72">
        <v>85.23</v>
      </c>
      <c r="AA72">
        <v>1</v>
      </c>
      <c r="AB72">
        <v>0</v>
      </c>
      <c r="AC72">
        <v>0</v>
      </c>
      <c r="AD72">
        <v>0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85.23</v>
      </c>
      <c r="AU72" t="s">
        <v>3</v>
      </c>
      <c r="AV72">
        <v>0</v>
      </c>
      <c r="AW72">
        <v>2</v>
      </c>
      <c r="AX72">
        <v>22720327</v>
      </c>
      <c r="AY72">
        <v>1</v>
      </c>
      <c r="AZ72">
        <v>0</v>
      </c>
      <c r="BA72">
        <v>68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B72">
        <v>0</v>
      </c>
    </row>
    <row r="73" spans="1:80">
      <c r="A73">
        <f>ROW(Source!A71)</f>
        <v>71</v>
      </c>
      <c r="B73">
        <v>22723180</v>
      </c>
      <c r="C73">
        <v>22720332</v>
      </c>
      <c r="D73">
        <v>9699766</v>
      </c>
      <c r="E73">
        <v>1</v>
      </c>
      <c r="F73">
        <v>1</v>
      </c>
      <c r="G73">
        <v>1</v>
      </c>
      <c r="H73">
        <v>1</v>
      </c>
      <c r="I73" t="s">
        <v>949</v>
      </c>
      <c r="J73" t="s">
        <v>3</v>
      </c>
      <c r="K73" t="s">
        <v>950</v>
      </c>
      <c r="L73">
        <v>1369</v>
      </c>
      <c r="N73">
        <v>1013</v>
      </c>
      <c r="O73" t="s">
        <v>784</v>
      </c>
      <c r="P73" t="s">
        <v>784</v>
      </c>
      <c r="Q73">
        <v>1</v>
      </c>
      <c r="Y73">
        <v>5.01</v>
      </c>
      <c r="AA73">
        <v>0</v>
      </c>
      <c r="AB73">
        <v>0</v>
      </c>
      <c r="AC73">
        <v>0</v>
      </c>
      <c r="AD73">
        <v>11.64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5.01</v>
      </c>
      <c r="AU73" t="s">
        <v>3</v>
      </c>
      <c r="AV73">
        <v>1</v>
      </c>
      <c r="AW73">
        <v>2</v>
      </c>
      <c r="AX73">
        <v>22720339</v>
      </c>
      <c r="AY73">
        <v>1</v>
      </c>
      <c r="AZ73">
        <v>0</v>
      </c>
      <c r="BA73">
        <v>69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B73">
        <v>0</v>
      </c>
    </row>
    <row r="74" spans="1:80">
      <c r="A74">
        <f>ROW(Source!A71)</f>
        <v>71</v>
      </c>
      <c r="B74">
        <v>22723180</v>
      </c>
      <c r="C74">
        <v>22720332</v>
      </c>
      <c r="D74">
        <v>21330832</v>
      </c>
      <c r="E74">
        <v>1</v>
      </c>
      <c r="F74">
        <v>1</v>
      </c>
      <c r="G74">
        <v>1</v>
      </c>
      <c r="H74">
        <v>2</v>
      </c>
      <c r="I74" t="s">
        <v>861</v>
      </c>
      <c r="J74" t="s">
        <v>862</v>
      </c>
      <c r="K74" t="s">
        <v>863</v>
      </c>
      <c r="L74">
        <v>1368</v>
      </c>
      <c r="N74">
        <v>1011</v>
      </c>
      <c r="O74" t="s">
        <v>790</v>
      </c>
      <c r="P74" t="s">
        <v>790</v>
      </c>
      <c r="Q74">
        <v>1</v>
      </c>
      <c r="Y74">
        <v>1.5</v>
      </c>
      <c r="AA74">
        <v>0</v>
      </c>
      <c r="AB74">
        <v>29.67</v>
      </c>
      <c r="AC74">
        <v>0</v>
      </c>
      <c r="AD74">
        <v>0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1.5</v>
      </c>
      <c r="AU74" t="s">
        <v>3</v>
      </c>
      <c r="AV74">
        <v>0</v>
      </c>
      <c r="AW74">
        <v>2</v>
      </c>
      <c r="AX74">
        <v>22720340</v>
      </c>
      <c r="AY74">
        <v>1</v>
      </c>
      <c r="AZ74">
        <v>0</v>
      </c>
      <c r="BA74">
        <v>70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B74">
        <v>0</v>
      </c>
    </row>
    <row r="75" spans="1:80">
      <c r="A75">
        <f>ROW(Source!A71)</f>
        <v>71</v>
      </c>
      <c r="B75">
        <v>22723180</v>
      </c>
      <c r="C75">
        <v>22720332</v>
      </c>
      <c r="D75">
        <v>21288798</v>
      </c>
      <c r="E75">
        <v>1</v>
      </c>
      <c r="F75">
        <v>1</v>
      </c>
      <c r="G75">
        <v>1</v>
      </c>
      <c r="H75">
        <v>3</v>
      </c>
      <c r="I75" t="s">
        <v>818</v>
      </c>
      <c r="J75" t="s">
        <v>819</v>
      </c>
      <c r="K75" t="s">
        <v>820</v>
      </c>
      <c r="L75">
        <v>1348</v>
      </c>
      <c r="N75">
        <v>1009</v>
      </c>
      <c r="O75" t="s">
        <v>34</v>
      </c>
      <c r="P75" t="s">
        <v>34</v>
      </c>
      <c r="Q75">
        <v>1000</v>
      </c>
      <c r="Y75">
        <v>5.0000000000000002E-5</v>
      </c>
      <c r="AA75">
        <v>15119</v>
      </c>
      <c r="AB75">
        <v>0</v>
      </c>
      <c r="AC75">
        <v>0</v>
      </c>
      <c r="AD75">
        <v>0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5.0000000000000002E-5</v>
      </c>
      <c r="AU75" t="s">
        <v>3</v>
      </c>
      <c r="AV75">
        <v>0</v>
      </c>
      <c r="AW75">
        <v>2</v>
      </c>
      <c r="AX75">
        <v>22720341</v>
      </c>
      <c r="AY75">
        <v>1</v>
      </c>
      <c r="AZ75">
        <v>0</v>
      </c>
      <c r="BA75">
        <v>71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B75">
        <v>0</v>
      </c>
    </row>
    <row r="76" spans="1:80">
      <c r="A76">
        <f>ROW(Source!A71)</f>
        <v>71</v>
      </c>
      <c r="B76">
        <v>22723180</v>
      </c>
      <c r="C76">
        <v>22720332</v>
      </c>
      <c r="D76">
        <v>21362285</v>
      </c>
      <c r="E76">
        <v>1</v>
      </c>
      <c r="F76">
        <v>1</v>
      </c>
      <c r="G76">
        <v>1</v>
      </c>
      <c r="H76">
        <v>3</v>
      </c>
      <c r="I76" t="s">
        <v>864</v>
      </c>
      <c r="J76" t="s">
        <v>865</v>
      </c>
      <c r="K76" t="s">
        <v>866</v>
      </c>
      <c r="L76">
        <v>1348</v>
      </c>
      <c r="N76">
        <v>1009</v>
      </c>
      <c r="O76" t="s">
        <v>34</v>
      </c>
      <c r="P76" t="s">
        <v>34</v>
      </c>
      <c r="Q76">
        <v>1000</v>
      </c>
      <c r="Y76">
        <v>2.0000000000000002E-5</v>
      </c>
      <c r="AA76">
        <v>16950</v>
      </c>
      <c r="AB76">
        <v>0</v>
      </c>
      <c r="AC76">
        <v>0</v>
      </c>
      <c r="AD76">
        <v>0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2.0000000000000002E-5</v>
      </c>
      <c r="AU76" t="s">
        <v>3</v>
      </c>
      <c r="AV76">
        <v>0</v>
      </c>
      <c r="AW76">
        <v>2</v>
      </c>
      <c r="AX76">
        <v>22720342</v>
      </c>
      <c r="AY76">
        <v>1</v>
      </c>
      <c r="AZ76">
        <v>0</v>
      </c>
      <c r="BA76">
        <v>72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B76">
        <v>0</v>
      </c>
    </row>
    <row r="77" spans="1:80">
      <c r="A77">
        <f>ROW(Source!A71)</f>
        <v>71</v>
      </c>
      <c r="B77">
        <v>22723180</v>
      </c>
      <c r="C77">
        <v>22720332</v>
      </c>
      <c r="D77">
        <v>21288800</v>
      </c>
      <c r="E77">
        <v>1</v>
      </c>
      <c r="F77">
        <v>1</v>
      </c>
      <c r="G77">
        <v>1</v>
      </c>
      <c r="H77">
        <v>3</v>
      </c>
      <c r="I77" t="s">
        <v>867</v>
      </c>
      <c r="J77" t="s">
        <v>868</v>
      </c>
      <c r="K77" t="s">
        <v>869</v>
      </c>
      <c r="L77">
        <v>1346</v>
      </c>
      <c r="N77">
        <v>1009</v>
      </c>
      <c r="O77" t="s">
        <v>870</v>
      </c>
      <c r="P77" t="s">
        <v>870</v>
      </c>
      <c r="Q77">
        <v>1</v>
      </c>
      <c r="Y77">
        <v>0.02</v>
      </c>
      <c r="AA77">
        <v>37.29</v>
      </c>
      <c r="AB77">
        <v>0</v>
      </c>
      <c r="AC77">
        <v>0</v>
      </c>
      <c r="AD77">
        <v>0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0.02</v>
      </c>
      <c r="AU77" t="s">
        <v>3</v>
      </c>
      <c r="AV77">
        <v>0</v>
      </c>
      <c r="AW77">
        <v>2</v>
      </c>
      <c r="AX77">
        <v>22720343</v>
      </c>
      <c r="AY77">
        <v>1</v>
      </c>
      <c r="AZ77">
        <v>0</v>
      </c>
      <c r="BA77">
        <v>73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B77">
        <v>0</v>
      </c>
    </row>
    <row r="78" spans="1:80">
      <c r="A78">
        <f>ROW(Source!A71)</f>
        <v>71</v>
      </c>
      <c r="B78">
        <v>22723180</v>
      </c>
      <c r="C78">
        <v>22720332</v>
      </c>
      <c r="D78">
        <v>21281662</v>
      </c>
      <c r="E78">
        <v>1</v>
      </c>
      <c r="F78">
        <v>1</v>
      </c>
      <c r="G78">
        <v>1</v>
      </c>
      <c r="H78">
        <v>3</v>
      </c>
      <c r="I78" t="s">
        <v>877</v>
      </c>
      <c r="J78" t="s">
        <v>878</v>
      </c>
      <c r="K78" t="s">
        <v>879</v>
      </c>
      <c r="L78">
        <v>1339</v>
      </c>
      <c r="N78">
        <v>1007</v>
      </c>
      <c r="O78" t="s">
        <v>43</v>
      </c>
      <c r="P78" t="s">
        <v>43</v>
      </c>
      <c r="Q78">
        <v>1</v>
      </c>
      <c r="Y78">
        <v>1</v>
      </c>
      <c r="AA78">
        <v>2.44</v>
      </c>
      <c r="AB78">
        <v>0</v>
      </c>
      <c r="AC78">
        <v>0</v>
      </c>
      <c r="AD78">
        <v>0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1</v>
      </c>
      <c r="AU78" t="s">
        <v>3</v>
      </c>
      <c r="AV78">
        <v>0</v>
      </c>
      <c r="AW78">
        <v>2</v>
      </c>
      <c r="AX78">
        <v>22720344</v>
      </c>
      <c r="AY78">
        <v>1</v>
      </c>
      <c r="AZ78">
        <v>0</v>
      </c>
      <c r="BA78">
        <v>74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B78">
        <v>0</v>
      </c>
    </row>
    <row r="79" spans="1:80">
      <c r="A79">
        <f>ROW(Source!A72)</f>
        <v>72</v>
      </c>
      <c r="B79">
        <v>22723180</v>
      </c>
      <c r="C79">
        <v>22720345</v>
      </c>
      <c r="D79">
        <v>9415296</v>
      </c>
      <c r="E79">
        <v>1</v>
      </c>
      <c r="F79">
        <v>1</v>
      </c>
      <c r="G79">
        <v>1</v>
      </c>
      <c r="H79">
        <v>1</v>
      </c>
      <c r="I79" t="s">
        <v>951</v>
      </c>
      <c r="J79" t="s">
        <v>3</v>
      </c>
      <c r="K79" t="s">
        <v>952</v>
      </c>
      <c r="L79">
        <v>1369</v>
      </c>
      <c r="N79">
        <v>1013</v>
      </c>
      <c r="O79" t="s">
        <v>784</v>
      </c>
      <c r="P79" t="s">
        <v>784</v>
      </c>
      <c r="Q79">
        <v>1</v>
      </c>
      <c r="Y79">
        <v>72.16</v>
      </c>
      <c r="AA79">
        <v>0</v>
      </c>
      <c r="AB79">
        <v>0</v>
      </c>
      <c r="AC79">
        <v>0</v>
      </c>
      <c r="AD79">
        <v>9.76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72.16</v>
      </c>
      <c r="AU79" t="s">
        <v>3</v>
      </c>
      <c r="AV79">
        <v>1</v>
      </c>
      <c r="AW79">
        <v>2</v>
      </c>
      <c r="AX79">
        <v>22720359</v>
      </c>
      <c r="AY79">
        <v>1</v>
      </c>
      <c r="AZ79">
        <v>0</v>
      </c>
      <c r="BA79">
        <v>75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B79">
        <v>0</v>
      </c>
    </row>
    <row r="80" spans="1:80">
      <c r="A80">
        <f>ROW(Source!A72)</f>
        <v>72</v>
      </c>
      <c r="B80">
        <v>22723180</v>
      </c>
      <c r="C80">
        <v>22720345</v>
      </c>
      <c r="D80">
        <v>121548</v>
      </c>
      <c r="E80">
        <v>1</v>
      </c>
      <c r="F80">
        <v>1</v>
      </c>
      <c r="G80">
        <v>1</v>
      </c>
      <c r="H80">
        <v>1</v>
      </c>
      <c r="I80" t="s">
        <v>36</v>
      </c>
      <c r="J80" t="s">
        <v>3</v>
      </c>
      <c r="K80" t="s">
        <v>785</v>
      </c>
      <c r="L80">
        <v>608254</v>
      </c>
      <c r="N80">
        <v>1013</v>
      </c>
      <c r="O80" t="s">
        <v>786</v>
      </c>
      <c r="P80" t="s">
        <v>786</v>
      </c>
      <c r="Q80">
        <v>1</v>
      </c>
      <c r="Y80">
        <v>0.23</v>
      </c>
      <c r="AA80">
        <v>0</v>
      </c>
      <c r="AB80">
        <v>0</v>
      </c>
      <c r="AC80">
        <v>0</v>
      </c>
      <c r="AD80">
        <v>0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0.23</v>
      </c>
      <c r="AU80" t="s">
        <v>3</v>
      </c>
      <c r="AV80">
        <v>2</v>
      </c>
      <c r="AW80">
        <v>2</v>
      </c>
      <c r="AX80">
        <v>22720360</v>
      </c>
      <c r="AY80">
        <v>1</v>
      </c>
      <c r="AZ80">
        <v>0</v>
      </c>
      <c r="BA80">
        <v>76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B80">
        <v>0</v>
      </c>
    </row>
    <row r="81" spans="1:80">
      <c r="A81">
        <f>ROW(Source!A72)</f>
        <v>72</v>
      </c>
      <c r="B81">
        <v>22723180</v>
      </c>
      <c r="C81">
        <v>22720345</v>
      </c>
      <c r="D81">
        <v>21315620</v>
      </c>
      <c r="E81">
        <v>1</v>
      </c>
      <c r="F81">
        <v>1</v>
      </c>
      <c r="G81">
        <v>1</v>
      </c>
      <c r="H81">
        <v>2</v>
      </c>
      <c r="I81" t="s">
        <v>889</v>
      </c>
      <c r="J81" t="s">
        <v>890</v>
      </c>
      <c r="K81" t="s">
        <v>891</v>
      </c>
      <c r="L81">
        <v>1368</v>
      </c>
      <c r="N81">
        <v>1011</v>
      </c>
      <c r="O81" t="s">
        <v>790</v>
      </c>
      <c r="P81" t="s">
        <v>790</v>
      </c>
      <c r="Q81">
        <v>1</v>
      </c>
      <c r="Y81">
        <v>0.15</v>
      </c>
      <c r="AA81">
        <v>0</v>
      </c>
      <c r="AB81">
        <v>86.4</v>
      </c>
      <c r="AC81">
        <v>13.5</v>
      </c>
      <c r="AD81">
        <v>0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0.15</v>
      </c>
      <c r="AU81" t="s">
        <v>3</v>
      </c>
      <c r="AV81">
        <v>0</v>
      </c>
      <c r="AW81">
        <v>2</v>
      </c>
      <c r="AX81">
        <v>22720361</v>
      </c>
      <c r="AY81">
        <v>1</v>
      </c>
      <c r="AZ81">
        <v>0</v>
      </c>
      <c r="BA81">
        <v>77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B81">
        <v>0</v>
      </c>
    </row>
    <row r="82" spans="1:80">
      <c r="A82">
        <f>ROW(Source!A72)</f>
        <v>72</v>
      </c>
      <c r="B82">
        <v>22723180</v>
      </c>
      <c r="C82">
        <v>22720345</v>
      </c>
      <c r="D82">
        <v>21280827</v>
      </c>
      <c r="E82">
        <v>1</v>
      </c>
      <c r="F82">
        <v>1</v>
      </c>
      <c r="G82">
        <v>1</v>
      </c>
      <c r="H82">
        <v>2</v>
      </c>
      <c r="I82" t="s">
        <v>787</v>
      </c>
      <c r="J82" t="s">
        <v>788</v>
      </c>
      <c r="K82" t="s">
        <v>789</v>
      </c>
      <c r="L82">
        <v>1368</v>
      </c>
      <c r="N82">
        <v>1011</v>
      </c>
      <c r="O82" t="s">
        <v>790</v>
      </c>
      <c r="P82" t="s">
        <v>790</v>
      </c>
      <c r="Q82">
        <v>1</v>
      </c>
      <c r="Y82">
        <v>0.08</v>
      </c>
      <c r="AA82">
        <v>0</v>
      </c>
      <c r="AB82">
        <v>111.99</v>
      </c>
      <c r="AC82">
        <v>13.5</v>
      </c>
      <c r="AD82">
        <v>0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0.08</v>
      </c>
      <c r="AU82" t="s">
        <v>3</v>
      </c>
      <c r="AV82">
        <v>0</v>
      </c>
      <c r="AW82">
        <v>2</v>
      </c>
      <c r="AX82">
        <v>22720362</v>
      </c>
      <c r="AY82">
        <v>1</v>
      </c>
      <c r="AZ82">
        <v>0</v>
      </c>
      <c r="BA82">
        <v>78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B82">
        <v>0</v>
      </c>
    </row>
    <row r="83" spans="1:80">
      <c r="A83">
        <f>ROW(Source!A72)</f>
        <v>72</v>
      </c>
      <c r="B83">
        <v>22723180</v>
      </c>
      <c r="C83">
        <v>22720345</v>
      </c>
      <c r="D83">
        <v>21288557</v>
      </c>
      <c r="E83">
        <v>1</v>
      </c>
      <c r="F83">
        <v>1</v>
      </c>
      <c r="G83">
        <v>1</v>
      </c>
      <c r="H83">
        <v>2</v>
      </c>
      <c r="I83" t="s">
        <v>797</v>
      </c>
      <c r="J83" t="s">
        <v>798</v>
      </c>
      <c r="K83" t="s">
        <v>799</v>
      </c>
      <c r="L83">
        <v>1368</v>
      </c>
      <c r="N83">
        <v>1011</v>
      </c>
      <c r="O83" t="s">
        <v>790</v>
      </c>
      <c r="P83" t="s">
        <v>790</v>
      </c>
      <c r="Q83">
        <v>1</v>
      </c>
      <c r="Y83">
        <v>24.94</v>
      </c>
      <c r="AA83">
        <v>0</v>
      </c>
      <c r="AB83">
        <v>1.2</v>
      </c>
      <c r="AC83">
        <v>0</v>
      </c>
      <c r="AD83">
        <v>0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24.94</v>
      </c>
      <c r="AU83" t="s">
        <v>3</v>
      </c>
      <c r="AV83">
        <v>0</v>
      </c>
      <c r="AW83">
        <v>2</v>
      </c>
      <c r="AX83">
        <v>22720363</v>
      </c>
      <c r="AY83">
        <v>1</v>
      </c>
      <c r="AZ83">
        <v>0</v>
      </c>
      <c r="BA83">
        <v>79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B83">
        <v>0</v>
      </c>
    </row>
    <row r="84" spans="1:80">
      <c r="A84">
        <f>ROW(Source!A72)</f>
        <v>72</v>
      </c>
      <c r="B84">
        <v>22723180</v>
      </c>
      <c r="C84">
        <v>22720345</v>
      </c>
      <c r="D84">
        <v>21280770</v>
      </c>
      <c r="E84">
        <v>1</v>
      </c>
      <c r="F84">
        <v>1</v>
      </c>
      <c r="G84">
        <v>1</v>
      </c>
      <c r="H84">
        <v>2</v>
      </c>
      <c r="I84" t="s">
        <v>850</v>
      </c>
      <c r="J84" t="s">
        <v>851</v>
      </c>
      <c r="K84" t="s">
        <v>852</v>
      </c>
      <c r="L84">
        <v>1368</v>
      </c>
      <c r="N84">
        <v>1011</v>
      </c>
      <c r="O84" t="s">
        <v>790</v>
      </c>
      <c r="P84" t="s">
        <v>790</v>
      </c>
      <c r="Q84">
        <v>1</v>
      </c>
      <c r="Y84">
        <v>1.01</v>
      </c>
      <c r="AA84">
        <v>0</v>
      </c>
      <c r="AB84">
        <v>87.17</v>
      </c>
      <c r="AC84">
        <v>11.6</v>
      </c>
      <c r="AD84">
        <v>0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1.01</v>
      </c>
      <c r="AU84" t="s">
        <v>3</v>
      </c>
      <c r="AV84">
        <v>0</v>
      </c>
      <c r="AW84">
        <v>2</v>
      </c>
      <c r="AX84">
        <v>22720364</v>
      </c>
      <c r="AY84">
        <v>1</v>
      </c>
      <c r="AZ84">
        <v>0</v>
      </c>
      <c r="BA84">
        <v>80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B84">
        <v>0</v>
      </c>
    </row>
    <row r="85" spans="1:80">
      <c r="A85">
        <f>ROW(Source!A72)</f>
        <v>72</v>
      </c>
      <c r="B85">
        <v>22723180</v>
      </c>
      <c r="C85">
        <v>22720345</v>
      </c>
      <c r="D85">
        <v>21288561</v>
      </c>
      <c r="E85">
        <v>1</v>
      </c>
      <c r="F85">
        <v>1</v>
      </c>
      <c r="G85">
        <v>1</v>
      </c>
      <c r="H85">
        <v>3</v>
      </c>
      <c r="I85" t="s">
        <v>815</v>
      </c>
      <c r="J85" t="s">
        <v>816</v>
      </c>
      <c r="K85" t="s">
        <v>817</v>
      </c>
      <c r="L85">
        <v>1339</v>
      </c>
      <c r="N85">
        <v>1007</v>
      </c>
      <c r="O85" t="s">
        <v>43</v>
      </c>
      <c r="P85" t="s">
        <v>43</v>
      </c>
      <c r="Q85">
        <v>1</v>
      </c>
      <c r="Y85">
        <v>0.45</v>
      </c>
      <c r="AA85">
        <v>6.22</v>
      </c>
      <c r="AB85">
        <v>0</v>
      </c>
      <c r="AC85">
        <v>0</v>
      </c>
      <c r="AD85">
        <v>0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0.45</v>
      </c>
      <c r="AU85" t="s">
        <v>3</v>
      </c>
      <c r="AV85">
        <v>0</v>
      </c>
      <c r="AW85">
        <v>2</v>
      </c>
      <c r="AX85">
        <v>22720365</v>
      </c>
      <c r="AY85">
        <v>1</v>
      </c>
      <c r="AZ85">
        <v>0</v>
      </c>
      <c r="BA85">
        <v>81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B85">
        <v>0</v>
      </c>
    </row>
    <row r="86" spans="1:80">
      <c r="A86">
        <f>ROW(Source!A72)</f>
        <v>72</v>
      </c>
      <c r="B86">
        <v>22723180</v>
      </c>
      <c r="C86">
        <v>22720345</v>
      </c>
      <c r="D86">
        <v>21335452</v>
      </c>
      <c r="E86">
        <v>1</v>
      </c>
      <c r="F86">
        <v>1</v>
      </c>
      <c r="G86">
        <v>1</v>
      </c>
      <c r="H86">
        <v>3</v>
      </c>
      <c r="I86" t="s">
        <v>953</v>
      </c>
      <c r="J86" t="s">
        <v>954</v>
      </c>
      <c r="K86" t="s">
        <v>955</v>
      </c>
      <c r="L86">
        <v>1348</v>
      </c>
      <c r="N86">
        <v>1009</v>
      </c>
      <c r="O86" t="s">
        <v>34</v>
      </c>
      <c r="P86" t="s">
        <v>34</v>
      </c>
      <c r="Q86">
        <v>1000</v>
      </c>
      <c r="Y86">
        <v>2.9999999999999997E-4</v>
      </c>
      <c r="AA86">
        <v>13560</v>
      </c>
      <c r="AB86">
        <v>0</v>
      </c>
      <c r="AC86">
        <v>0</v>
      </c>
      <c r="AD86">
        <v>0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2.9999999999999997E-4</v>
      </c>
      <c r="AU86" t="s">
        <v>3</v>
      </c>
      <c r="AV86">
        <v>0</v>
      </c>
      <c r="AW86">
        <v>2</v>
      </c>
      <c r="AX86">
        <v>22720366</v>
      </c>
      <c r="AY86">
        <v>1</v>
      </c>
      <c r="AZ86">
        <v>0</v>
      </c>
      <c r="BA86">
        <v>82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B86">
        <v>0</v>
      </c>
    </row>
    <row r="87" spans="1:80">
      <c r="A87">
        <f>ROW(Source!A72)</f>
        <v>72</v>
      </c>
      <c r="B87">
        <v>22723180</v>
      </c>
      <c r="C87">
        <v>22720345</v>
      </c>
      <c r="D87">
        <v>21299885</v>
      </c>
      <c r="E87">
        <v>1</v>
      </c>
      <c r="F87">
        <v>1</v>
      </c>
      <c r="G87">
        <v>1</v>
      </c>
      <c r="H87">
        <v>3</v>
      </c>
      <c r="I87" t="s">
        <v>830</v>
      </c>
      <c r="J87" t="s">
        <v>831</v>
      </c>
      <c r="K87" t="s">
        <v>832</v>
      </c>
      <c r="L87">
        <v>1339</v>
      </c>
      <c r="N87">
        <v>1007</v>
      </c>
      <c r="O87" t="s">
        <v>43</v>
      </c>
      <c r="P87" t="s">
        <v>43</v>
      </c>
      <c r="Q87">
        <v>1</v>
      </c>
      <c r="Y87">
        <v>0.41</v>
      </c>
      <c r="AA87">
        <v>38.51</v>
      </c>
      <c r="AB87">
        <v>0</v>
      </c>
      <c r="AC87">
        <v>0</v>
      </c>
      <c r="AD87">
        <v>0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3</v>
      </c>
      <c r="AT87">
        <v>0.41</v>
      </c>
      <c r="AU87" t="s">
        <v>3</v>
      </c>
      <c r="AV87">
        <v>0</v>
      </c>
      <c r="AW87">
        <v>2</v>
      </c>
      <c r="AX87">
        <v>22720367</v>
      </c>
      <c r="AY87">
        <v>1</v>
      </c>
      <c r="AZ87">
        <v>0</v>
      </c>
      <c r="BA87">
        <v>83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B87">
        <v>0</v>
      </c>
    </row>
    <row r="88" spans="1:80">
      <c r="A88">
        <f>ROW(Source!A72)</f>
        <v>72</v>
      </c>
      <c r="B88">
        <v>22723180</v>
      </c>
      <c r="C88">
        <v>22720345</v>
      </c>
      <c r="D88">
        <v>21553621</v>
      </c>
      <c r="E88">
        <v>1</v>
      </c>
      <c r="F88">
        <v>1</v>
      </c>
      <c r="G88">
        <v>1</v>
      </c>
      <c r="H88">
        <v>3</v>
      </c>
      <c r="I88" t="s">
        <v>139</v>
      </c>
      <c r="J88" t="s">
        <v>141</v>
      </c>
      <c r="K88" t="s">
        <v>140</v>
      </c>
      <c r="L88">
        <v>1348</v>
      </c>
      <c r="N88">
        <v>1009</v>
      </c>
      <c r="O88" t="s">
        <v>34</v>
      </c>
      <c r="P88" t="s">
        <v>34</v>
      </c>
      <c r="Q88">
        <v>1000</v>
      </c>
      <c r="Y88">
        <v>1.18</v>
      </c>
      <c r="AA88">
        <v>9600</v>
      </c>
      <c r="AB88">
        <v>0</v>
      </c>
      <c r="AC88">
        <v>0</v>
      </c>
      <c r="AD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3</v>
      </c>
      <c r="AT88">
        <v>1.18</v>
      </c>
      <c r="AU88" t="s">
        <v>3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3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B88">
        <v>0</v>
      </c>
    </row>
    <row r="89" spans="1:80">
      <c r="A89">
        <f>ROW(Source!A72)</f>
        <v>72</v>
      </c>
      <c r="B89">
        <v>22723180</v>
      </c>
      <c r="C89">
        <v>22720345</v>
      </c>
      <c r="D89">
        <v>21815539</v>
      </c>
      <c r="E89">
        <v>1</v>
      </c>
      <c r="F89">
        <v>1</v>
      </c>
      <c r="G89">
        <v>1</v>
      </c>
      <c r="H89">
        <v>3</v>
      </c>
      <c r="I89" t="s">
        <v>135</v>
      </c>
      <c r="J89" t="s">
        <v>137</v>
      </c>
      <c r="K89" t="s">
        <v>136</v>
      </c>
      <c r="L89">
        <v>1301</v>
      </c>
      <c r="N89">
        <v>1003</v>
      </c>
      <c r="O89" t="s">
        <v>117</v>
      </c>
      <c r="P89" t="s">
        <v>117</v>
      </c>
      <c r="Q89">
        <v>1</v>
      </c>
      <c r="Y89">
        <v>100</v>
      </c>
      <c r="AA89">
        <v>41.28</v>
      </c>
      <c r="AB89">
        <v>0</v>
      </c>
      <c r="AC89">
        <v>0</v>
      </c>
      <c r="AD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100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B89">
        <v>0</v>
      </c>
    </row>
    <row r="90" spans="1:80">
      <c r="A90">
        <f>ROW(Source!A72)</f>
        <v>72</v>
      </c>
      <c r="B90">
        <v>22723180</v>
      </c>
      <c r="C90">
        <v>22720345</v>
      </c>
      <c r="D90">
        <v>21815540</v>
      </c>
      <c r="E90">
        <v>1</v>
      </c>
      <c r="F90">
        <v>1</v>
      </c>
      <c r="G90">
        <v>1</v>
      </c>
      <c r="H90">
        <v>3</v>
      </c>
      <c r="I90" t="s">
        <v>149</v>
      </c>
      <c r="J90" t="s">
        <v>151</v>
      </c>
      <c r="K90" t="s">
        <v>150</v>
      </c>
      <c r="L90">
        <v>1301</v>
      </c>
      <c r="N90">
        <v>1003</v>
      </c>
      <c r="O90" t="s">
        <v>117</v>
      </c>
      <c r="P90" t="s">
        <v>117</v>
      </c>
      <c r="Q90">
        <v>1</v>
      </c>
      <c r="Y90">
        <v>100</v>
      </c>
      <c r="AA90">
        <v>53.12</v>
      </c>
      <c r="AB90">
        <v>0</v>
      </c>
      <c r="AC90">
        <v>0</v>
      </c>
      <c r="AD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100</v>
      </c>
      <c r="AU90" t="s">
        <v>3</v>
      </c>
      <c r="AV90">
        <v>0</v>
      </c>
      <c r="AW90">
        <v>2</v>
      </c>
      <c r="AX90">
        <v>22720369</v>
      </c>
      <c r="AY90">
        <v>1</v>
      </c>
      <c r="AZ90">
        <v>0</v>
      </c>
      <c r="BA90">
        <v>85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B90">
        <v>0</v>
      </c>
    </row>
    <row r="91" spans="1:80">
      <c r="A91">
        <f>ROW(Source!A72)</f>
        <v>72</v>
      </c>
      <c r="B91">
        <v>22723180</v>
      </c>
      <c r="C91">
        <v>22720345</v>
      </c>
      <c r="D91">
        <v>21311138</v>
      </c>
      <c r="E91">
        <v>1</v>
      </c>
      <c r="F91">
        <v>1</v>
      </c>
      <c r="G91">
        <v>1</v>
      </c>
      <c r="H91">
        <v>3</v>
      </c>
      <c r="I91" t="s">
        <v>956</v>
      </c>
      <c r="J91" t="s">
        <v>957</v>
      </c>
      <c r="K91" t="s">
        <v>958</v>
      </c>
      <c r="L91">
        <v>1339</v>
      </c>
      <c r="N91">
        <v>1007</v>
      </c>
      <c r="O91" t="s">
        <v>43</v>
      </c>
      <c r="P91" t="s">
        <v>43</v>
      </c>
      <c r="Q91">
        <v>1</v>
      </c>
      <c r="Y91">
        <v>1.2E-2</v>
      </c>
      <c r="AA91">
        <v>600</v>
      </c>
      <c r="AB91">
        <v>0</v>
      </c>
      <c r="AC91">
        <v>0</v>
      </c>
      <c r="AD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1.2E-2</v>
      </c>
      <c r="AU91" t="s">
        <v>3</v>
      </c>
      <c r="AV91">
        <v>0</v>
      </c>
      <c r="AW91">
        <v>2</v>
      </c>
      <c r="AX91">
        <v>22720370</v>
      </c>
      <c r="AY91">
        <v>1</v>
      </c>
      <c r="AZ91">
        <v>0</v>
      </c>
      <c r="BA91">
        <v>86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B91">
        <v>0</v>
      </c>
    </row>
    <row r="92" spans="1:80">
      <c r="A92">
        <f>ROW(Source!A72)</f>
        <v>72</v>
      </c>
      <c r="B92">
        <v>22723180</v>
      </c>
      <c r="C92">
        <v>22720345</v>
      </c>
      <c r="D92">
        <v>21361908</v>
      </c>
      <c r="E92">
        <v>1</v>
      </c>
      <c r="F92">
        <v>1</v>
      </c>
      <c r="G92">
        <v>1</v>
      </c>
      <c r="H92">
        <v>3</v>
      </c>
      <c r="I92" t="s">
        <v>959</v>
      </c>
      <c r="J92" t="s">
        <v>960</v>
      </c>
      <c r="K92" t="s">
        <v>961</v>
      </c>
      <c r="L92">
        <v>1346</v>
      </c>
      <c r="N92">
        <v>1009</v>
      </c>
      <c r="O92" t="s">
        <v>870</v>
      </c>
      <c r="P92" t="s">
        <v>870</v>
      </c>
      <c r="Q92">
        <v>1</v>
      </c>
      <c r="Y92">
        <v>1.66E-2</v>
      </c>
      <c r="AA92">
        <v>2.15</v>
      </c>
      <c r="AB92">
        <v>0</v>
      </c>
      <c r="AC92">
        <v>0</v>
      </c>
      <c r="AD92">
        <v>0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1.66E-2</v>
      </c>
      <c r="AU92" t="s">
        <v>3</v>
      </c>
      <c r="AV92">
        <v>0</v>
      </c>
      <c r="AW92">
        <v>2</v>
      </c>
      <c r="AX92">
        <v>22720371</v>
      </c>
      <c r="AY92">
        <v>1</v>
      </c>
      <c r="AZ92">
        <v>0</v>
      </c>
      <c r="BA92">
        <v>87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B92">
        <v>0</v>
      </c>
    </row>
    <row r="93" spans="1:80">
      <c r="A93">
        <f>ROW(Source!A72)</f>
        <v>72</v>
      </c>
      <c r="B93">
        <v>22723180</v>
      </c>
      <c r="C93">
        <v>22720345</v>
      </c>
      <c r="D93">
        <v>21281662</v>
      </c>
      <c r="E93">
        <v>1</v>
      </c>
      <c r="F93">
        <v>1</v>
      </c>
      <c r="G93">
        <v>1</v>
      </c>
      <c r="H93">
        <v>3</v>
      </c>
      <c r="I93" t="s">
        <v>877</v>
      </c>
      <c r="J93" t="s">
        <v>878</v>
      </c>
      <c r="K93" t="s">
        <v>879</v>
      </c>
      <c r="L93">
        <v>1339</v>
      </c>
      <c r="N93">
        <v>1007</v>
      </c>
      <c r="O93" t="s">
        <v>43</v>
      </c>
      <c r="P93" t="s">
        <v>43</v>
      </c>
      <c r="Q93">
        <v>1</v>
      </c>
      <c r="Y93">
        <v>4.6399999999999997</v>
      </c>
      <c r="AA93">
        <v>2.44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4.6399999999999997</v>
      </c>
      <c r="AU93" t="s">
        <v>3</v>
      </c>
      <c r="AV93">
        <v>0</v>
      </c>
      <c r="AW93">
        <v>2</v>
      </c>
      <c r="AX93">
        <v>22720372</v>
      </c>
      <c r="AY93">
        <v>1</v>
      </c>
      <c r="AZ93">
        <v>0</v>
      </c>
      <c r="BA93">
        <v>88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B93">
        <v>0</v>
      </c>
    </row>
    <row r="94" spans="1:80">
      <c r="A94">
        <f>ROW(Source!A75)</f>
        <v>75</v>
      </c>
      <c r="B94">
        <v>22723180</v>
      </c>
      <c r="C94">
        <v>22720377</v>
      </c>
      <c r="D94">
        <v>9415296</v>
      </c>
      <c r="E94">
        <v>1</v>
      </c>
      <c r="F94">
        <v>1</v>
      </c>
      <c r="G94">
        <v>1</v>
      </c>
      <c r="H94">
        <v>1</v>
      </c>
      <c r="I94" t="s">
        <v>951</v>
      </c>
      <c r="J94" t="s">
        <v>3</v>
      </c>
      <c r="K94" t="s">
        <v>952</v>
      </c>
      <c r="L94">
        <v>1369</v>
      </c>
      <c r="N94">
        <v>1013</v>
      </c>
      <c r="O94" t="s">
        <v>784</v>
      </c>
      <c r="P94" t="s">
        <v>784</v>
      </c>
      <c r="Q94">
        <v>1</v>
      </c>
      <c r="Y94">
        <v>79.75</v>
      </c>
      <c r="AA94">
        <v>0</v>
      </c>
      <c r="AB94">
        <v>0</v>
      </c>
      <c r="AC94">
        <v>0</v>
      </c>
      <c r="AD94">
        <v>9.76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79.75</v>
      </c>
      <c r="AU94" t="s">
        <v>3</v>
      </c>
      <c r="AV94">
        <v>1</v>
      </c>
      <c r="AW94">
        <v>2</v>
      </c>
      <c r="AX94">
        <v>22720391</v>
      </c>
      <c r="AY94">
        <v>1</v>
      </c>
      <c r="AZ94">
        <v>0</v>
      </c>
      <c r="BA94">
        <v>89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B94">
        <v>0</v>
      </c>
    </row>
    <row r="95" spans="1:80">
      <c r="A95">
        <f>ROW(Source!A75)</f>
        <v>75</v>
      </c>
      <c r="B95">
        <v>22723180</v>
      </c>
      <c r="C95">
        <v>22720377</v>
      </c>
      <c r="D95">
        <v>121548</v>
      </c>
      <c r="E95">
        <v>1</v>
      </c>
      <c r="F95">
        <v>1</v>
      </c>
      <c r="G95">
        <v>1</v>
      </c>
      <c r="H95">
        <v>1</v>
      </c>
      <c r="I95" t="s">
        <v>36</v>
      </c>
      <c r="J95" t="s">
        <v>3</v>
      </c>
      <c r="K95" t="s">
        <v>785</v>
      </c>
      <c r="L95">
        <v>608254</v>
      </c>
      <c r="N95">
        <v>1013</v>
      </c>
      <c r="O95" t="s">
        <v>786</v>
      </c>
      <c r="P95" t="s">
        <v>786</v>
      </c>
      <c r="Q95">
        <v>1</v>
      </c>
      <c r="Y95">
        <v>0.37</v>
      </c>
      <c r="AA95">
        <v>0</v>
      </c>
      <c r="AB95">
        <v>0</v>
      </c>
      <c r="AC95">
        <v>0</v>
      </c>
      <c r="AD95">
        <v>0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0.37</v>
      </c>
      <c r="AU95" t="s">
        <v>3</v>
      </c>
      <c r="AV95">
        <v>2</v>
      </c>
      <c r="AW95">
        <v>2</v>
      </c>
      <c r="AX95">
        <v>22720392</v>
      </c>
      <c r="AY95">
        <v>1</v>
      </c>
      <c r="AZ95">
        <v>0</v>
      </c>
      <c r="BA95">
        <v>90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B95">
        <v>0</v>
      </c>
    </row>
    <row r="96" spans="1:80">
      <c r="A96">
        <f>ROW(Source!A75)</f>
        <v>75</v>
      </c>
      <c r="B96">
        <v>22723180</v>
      </c>
      <c r="C96">
        <v>22720377</v>
      </c>
      <c r="D96">
        <v>21315620</v>
      </c>
      <c r="E96">
        <v>1</v>
      </c>
      <c r="F96">
        <v>1</v>
      </c>
      <c r="G96">
        <v>1</v>
      </c>
      <c r="H96">
        <v>2</v>
      </c>
      <c r="I96" t="s">
        <v>889</v>
      </c>
      <c r="J96" t="s">
        <v>890</v>
      </c>
      <c r="K96" t="s">
        <v>891</v>
      </c>
      <c r="L96">
        <v>1368</v>
      </c>
      <c r="N96">
        <v>1011</v>
      </c>
      <c r="O96" t="s">
        <v>790</v>
      </c>
      <c r="P96" t="s">
        <v>790</v>
      </c>
      <c r="Q96">
        <v>1</v>
      </c>
      <c r="Y96">
        <v>0.27</v>
      </c>
      <c r="AA96">
        <v>0</v>
      </c>
      <c r="AB96">
        <v>86.4</v>
      </c>
      <c r="AC96">
        <v>13.5</v>
      </c>
      <c r="AD96">
        <v>0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0.27</v>
      </c>
      <c r="AU96" t="s">
        <v>3</v>
      </c>
      <c r="AV96">
        <v>0</v>
      </c>
      <c r="AW96">
        <v>2</v>
      </c>
      <c r="AX96">
        <v>22720393</v>
      </c>
      <c r="AY96">
        <v>1</v>
      </c>
      <c r="AZ96">
        <v>0</v>
      </c>
      <c r="BA96">
        <v>91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B96">
        <v>0</v>
      </c>
    </row>
    <row r="97" spans="1:80">
      <c r="A97">
        <f>ROW(Source!A75)</f>
        <v>75</v>
      </c>
      <c r="B97">
        <v>22723180</v>
      </c>
      <c r="C97">
        <v>22720377</v>
      </c>
      <c r="D97">
        <v>21280827</v>
      </c>
      <c r="E97">
        <v>1</v>
      </c>
      <c r="F97">
        <v>1</v>
      </c>
      <c r="G97">
        <v>1</v>
      </c>
      <c r="H97">
        <v>2</v>
      </c>
      <c r="I97" t="s">
        <v>787</v>
      </c>
      <c r="J97" t="s">
        <v>788</v>
      </c>
      <c r="K97" t="s">
        <v>789</v>
      </c>
      <c r="L97">
        <v>1368</v>
      </c>
      <c r="N97">
        <v>1011</v>
      </c>
      <c r="O97" t="s">
        <v>790</v>
      </c>
      <c r="P97" t="s">
        <v>790</v>
      </c>
      <c r="Q97">
        <v>1</v>
      </c>
      <c r="Y97">
        <v>0.1</v>
      </c>
      <c r="AA97">
        <v>0</v>
      </c>
      <c r="AB97">
        <v>111.99</v>
      </c>
      <c r="AC97">
        <v>13.5</v>
      </c>
      <c r="AD97">
        <v>0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0.1</v>
      </c>
      <c r="AU97" t="s">
        <v>3</v>
      </c>
      <c r="AV97">
        <v>0</v>
      </c>
      <c r="AW97">
        <v>2</v>
      </c>
      <c r="AX97">
        <v>22720394</v>
      </c>
      <c r="AY97">
        <v>1</v>
      </c>
      <c r="AZ97">
        <v>0</v>
      </c>
      <c r="BA97">
        <v>92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B97">
        <v>0</v>
      </c>
    </row>
    <row r="98" spans="1:80">
      <c r="A98">
        <f>ROW(Source!A75)</f>
        <v>75</v>
      </c>
      <c r="B98">
        <v>22723180</v>
      </c>
      <c r="C98">
        <v>22720377</v>
      </c>
      <c r="D98">
        <v>21288557</v>
      </c>
      <c r="E98">
        <v>1</v>
      </c>
      <c r="F98">
        <v>1</v>
      </c>
      <c r="G98">
        <v>1</v>
      </c>
      <c r="H98">
        <v>2</v>
      </c>
      <c r="I98" t="s">
        <v>797</v>
      </c>
      <c r="J98" t="s">
        <v>798</v>
      </c>
      <c r="K98" t="s">
        <v>799</v>
      </c>
      <c r="L98">
        <v>1368</v>
      </c>
      <c r="N98">
        <v>1011</v>
      </c>
      <c r="O98" t="s">
        <v>790</v>
      </c>
      <c r="P98" t="s">
        <v>790</v>
      </c>
      <c r="Q98">
        <v>1</v>
      </c>
      <c r="Y98">
        <v>34.92</v>
      </c>
      <c r="AA98">
        <v>0</v>
      </c>
      <c r="AB98">
        <v>1.2</v>
      </c>
      <c r="AC98">
        <v>0</v>
      </c>
      <c r="AD98">
        <v>0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34.92</v>
      </c>
      <c r="AU98" t="s">
        <v>3</v>
      </c>
      <c r="AV98">
        <v>0</v>
      </c>
      <c r="AW98">
        <v>2</v>
      </c>
      <c r="AX98">
        <v>22720395</v>
      </c>
      <c r="AY98">
        <v>1</v>
      </c>
      <c r="AZ98">
        <v>0</v>
      </c>
      <c r="BA98">
        <v>93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B98">
        <v>0</v>
      </c>
    </row>
    <row r="99" spans="1:80">
      <c r="A99">
        <f>ROW(Source!A75)</f>
        <v>75</v>
      </c>
      <c r="B99">
        <v>22723180</v>
      </c>
      <c r="C99">
        <v>22720377</v>
      </c>
      <c r="D99">
        <v>21280770</v>
      </c>
      <c r="E99">
        <v>1</v>
      </c>
      <c r="F99">
        <v>1</v>
      </c>
      <c r="G99">
        <v>1</v>
      </c>
      <c r="H99">
        <v>2</v>
      </c>
      <c r="I99" t="s">
        <v>850</v>
      </c>
      <c r="J99" t="s">
        <v>851</v>
      </c>
      <c r="K99" t="s">
        <v>852</v>
      </c>
      <c r="L99">
        <v>1368</v>
      </c>
      <c r="N99">
        <v>1011</v>
      </c>
      <c r="O99" t="s">
        <v>790</v>
      </c>
      <c r="P99" t="s">
        <v>790</v>
      </c>
      <c r="Q99">
        <v>1</v>
      </c>
      <c r="Y99">
        <v>1.4</v>
      </c>
      <c r="AA99">
        <v>0</v>
      </c>
      <c r="AB99">
        <v>87.17</v>
      </c>
      <c r="AC99">
        <v>11.6</v>
      </c>
      <c r="AD99">
        <v>0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1.4</v>
      </c>
      <c r="AU99" t="s">
        <v>3</v>
      </c>
      <c r="AV99">
        <v>0</v>
      </c>
      <c r="AW99">
        <v>2</v>
      </c>
      <c r="AX99">
        <v>22720396</v>
      </c>
      <c r="AY99">
        <v>1</v>
      </c>
      <c r="AZ99">
        <v>0</v>
      </c>
      <c r="BA99">
        <v>94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B99">
        <v>0</v>
      </c>
    </row>
    <row r="100" spans="1:80">
      <c r="A100">
        <f>ROW(Source!A75)</f>
        <v>75</v>
      </c>
      <c r="B100">
        <v>22723180</v>
      </c>
      <c r="C100">
        <v>22720377</v>
      </c>
      <c r="D100">
        <v>21288561</v>
      </c>
      <c r="E100">
        <v>1</v>
      </c>
      <c r="F100">
        <v>1</v>
      </c>
      <c r="G100">
        <v>1</v>
      </c>
      <c r="H100">
        <v>3</v>
      </c>
      <c r="I100" t="s">
        <v>815</v>
      </c>
      <c r="J100" t="s">
        <v>816</v>
      </c>
      <c r="K100" t="s">
        <v>817</v>
      </c>
      <c r="L100">
        <v>1339</v>
      </c>
      <c r="N100">
        <v>1007</v>
      </c>
      <c r="O100" t="s">
        <v>43</v>
      </c>
      <c r="P100" t="s">
        <v>43</v>
      </c>
      <c r="Q100">
        <v>1</v>
      </c>
      <c r="Y100">
        <v>0.67</v>
      </c>
      <c r="AA100">
        <v>6.22</v>
      </c>
      <c r="AB100">
        <v>0</v>
      </c>
      <c r="AC100">
        <v>0</v>
      </c>
      <c r="AD100">
        <v>0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0.67</v>
      </c>
      <c r="AU100" t="s">
        <v>3</v>
      </c>
      <c r="AV100">
        <v>0</v>
      </c>
      <c r="AW100">
        <v>2</v>
      </c>
      <c r="AX100">
        <v>22720397</v>
      </c>
      <c r="AY100">
        <v>1</v>
      </c>
      <c r="AZ100">
        <v>0</v>
      </c>
      <c r="BA100">
        <v>95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B100">
        <v>0</v>
      </c>
    </row>
    <row r="101" spans="1:80">
      <c r="A101">
        <f>ROW(Source!A75)</f>
        <v>75</v>
      </c>
      <c r="B101">
        <v>22723180</v>
      </c>
      <c r="C101">
        <v>22720377</v>
      </c>
      <c r="D101">
        <v>21335452</v>
      </c>
      <c r="E101">
        <v>1</v>
      </c>
      <c r="F101">
        <v>1</v>
      </c>
      <c r="G101">
        <v>1</v>
      </c>
      <c r="H101">
        <v>3</v>
      </c>
      <c r="I101" t="s">
        <v>953</v>
      </c>
      <c r="J101" t="s">
        <v>954</v>
      </c>
      <c r="K101" t="s">
        <v>955</v>
      </c>
      <c r="L101">
        <v>1348</v>
      </c>
      <c r="N101">
        <v>1009</v>
      </c>
      <c r="O101" t="s">
        <v>34</v>
      </c>
      <c r="P101" t="s">
        <v>34</v>
      </c>
      <c r="Q101">
        <v>1000</v>
      </c>
      <c r="Y101">
        <v>5.0000000000000001E-4</v>
      </c>
      <c r="AA101">
        <v>13560</v>
      </c>
      <c r="AB101">
        <v>0</v>
      </c>
      <c r="AC101">
        <v>0</v>
      </c>
      <c r="AD101">
        <v>0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5.0000000000000001E-4</v>
      </c>
      <c r="AU101" t="s">
        <v>3</v>
      </c>
      <c r="AV101">
        <v>0</v>
      </c>
      <c r="AW101">
        <v>2</v>
      </c>
      <c r="AX101">
        <v>22720398</v>
      </c>
      <c r="AY101">
        <v>1</v>
      </c>
      <c r="AZ101">
        <v>0</v>
      </c>
      <c r="BA101">
        <v>96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B101">
        <v>0</v>
      </c>
    </row>
    <row r="102" spans="1:80">
      <c r="A102">
        <f>ROW(Source!A75)</f>
        <v>75</v>
      </c>
      <c r="B102">
        <v>22723180</v>
      </c>
      <c r="C102">
        <v>22720377</v>
      </c>
      <c r="D102">
        <v>21299885</v>
      </c>
      <c r="E102">
        <v>1</v>
      </c>
      <c r="F102">
        <v>1</v>
      </c>
      <c r="G102">
        <v>1</v>
      </c>
      <c r="H102">
        <v>3</v>
      </c>
      <c r="I102" t="s">
        <v>830</v>
      </c>
      <c r="J102" t="s">
        <v>831</v>
      </c>
      <c r="K102" t="s">
        <v>832</v>
      </c>
      <c r="L102">
        <v>1339</v>
      </c>
      <c r="N102">
        <v>1007</v>
      </c>
      <c r="O102" t="s">
        <v>43</v>
      </c>
      <c r="P102" t="s">
        <v>43</v>
      </c>
      <c r="Q102">
        <v>1</v>
      </c>
      <c r="Y102">
        <v>0.61</v>
      </c>
      <c r="AA102">
        <v>38.51</v>
      </c>
      <c r="AB102">
        <v>0</v>
      </c>
      <c r="AC102">
        <v>0</v>
      </c>
      <c r="AD102">
        <v>0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0.61</v>
      </c>
      <c r="AU102" t="s">
        <v>3</v>
      </c>
      <c r="AV102">
        <v>0</v>
      </c>
      <c r="AW102">
        <v>2</v>
      </c>
      <c r="AX102">
        <v>22720399</v>
      </c>
      <c r="AY102">
        <v>1</v>
      </c>
      <c r="AZ102">
        <v>0</v>
      </c>
      <c r="BA102">
        <v>97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B102">
        <v>0</v>
      </c>
    </row>
    <row r="103" spans="1:80">
      <c r="A103">
        <f>ROW(Source!A75)</f>
        <v>75</v>
      </c>
      <c r="B103">
        <v>22723180</v>
      </c>
      <c r="C103">
        <v>22720377</v>
      </c>
      <c r="D103">
        <v>21553621</v>
      </c>
      <c r="E103">
        <v>1</v>
      </c>
      <c r="F103">
        <v>1</v>
      </c>
      <c r="G103">
        <v>1</v>
      </c>
      <c r="H103">
        <v>3</v>
      </c>
      <c r="I103" t="s">
        <v>139</v>
      </c>
      <c r="J103" t="s">
        <v>141</v>
      </c>
      <c r="K103" t="s">
        <v>140</v>
      </c>
      <c r="L103">
        <v>1348</v>
      </c>
      <c r="N103">
        <v>1009</v>
      </c>
      <c r="O103" t="s">
        <v>34</v>
      </c>
      <c r="P103" t="s">
        <v>34</v>
      </c>
      <c r="Q103">
        <v>1000</v>
      </c>
      <c r="Y103">
        <v>1.18</v>
      </c>
      <c r="AA103">
        <v>9600</v>
      </c>
      <c r="AB103">
        <v>0</v>
      </c>
      <c r="AC103">
        <v>0</v>
      </c>
      <c r="AD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3</v>
      </c>
      <c r="AT103">
        <v>1.18</v>
      </c>
      <c r="AU103" t="s">
        <v>3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B103">
        <v>0</v>
      </c>
    </row>
    <row r="104" spans="1:80">
      <c r="A104">
        <f>ROW(Source!A75)</f>
        <v>75</v>
      </c>
      <c r="B104">
        <v>22723180</v>
      </c>
      <c r="C104">
        <v>22720377</v>
      </c>
      <c r="D104">
        <v>21815540</v>
      </c>
      <c r="E104">
        <v>1</v>
      </c>
      <c r="F104">
        <v>1</v>
      </c>
      <c r="G104">
        <v>1</v>
      </c>
      <c r="H104">
        <v>3</v>
      </c>
      <c r="I104" t="s">
        <v>149</v>
      </c>
      <c r="J104" t="s">
        <v>151</v>
      </c>
      <c r="K104" t="s">
        <v>150</v>
      </c>
      <c r="L104">
        <v>1301</v>
      </c>
      <c r="N104">
        <v>1003</v>
      </c>
      <c r="O104" t="s">
        <v>117</v>
      </c>
      <c r="P104" t="s">
        <v>117</v>
      </c>
      <c r="Q104">
        <v>1</v>
      </c>
      <c r="Y104">
        <v>100</v>
      </c>
      <c r="AA104">
        <v>53.12</v>
      </c>
      <c r="AB104">
        <v>0</v>
      </c>
      <c r="AC104">
        <v>0</v>
      </c>
      <c r="AD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3</v>
      </c>
      <c r="AT104">
        <v>100</v>
      </c>
      <c r="AU104" t="s">
        <v>3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3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B104">
        <v>0</v>
      </c>
    </row>
    <row r="105" spans="1:80">
      <c r="A105">
        <f>ROW(Source!A75)</f>
        <v>75</v>
      </c>
      <c r="B105">
        <v>22723180</v>
      </c>
      <c r="C105">
        <v>22720377</v>
      </c>
      <c r="D105">
        <v>21815541</v>
      </c>
      <c r="E105">
        <v>1</v>
      </c>
      <c r="F105">
        <v>1</v>
      </c>
      <c r="G105">
        <v>1</v>
      </c>
      <c r="H105">
        <v>3</v>
      </c>
      <c r="I105" t="s">
        <v>158</v>
      </c>
      <c r="J105" t="s">
        <v>160</v>
      </c>
      <c r="K105" t="s">
        <v>159</v>
      </c>
      <c r="L105">
        <v>1301</v>
      </c>
      <c r="N105">
        <v>1003</v>
      </c>
      <c r="O105" t="s">
        <v>117</v>
      </c>
      <c r="P105" t="s">
        <v>117</v>
      </c>
      <c r="Q105">
        <v>1</v>
      </c>
      <c r="Y105">
        <v>100</v>
      </c>
      <c r="AA105">
        <v>61.76</v>
      </c>
      <c r="AB105">
        <v>0</v>
      </c>
      <c r="AC105">
        <v>0</v>
      </c>
      <c r="AD105">
        <v>0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100</v>
      </c>
      <c r="AU105" t="s">
        <v>3</v>
      </c>
      <c r="AV105">
        <v>0</v>
      </c>
      <c r="AW105">
        <v>2</v>
      </c>
      <c r="AX105">
        <v>22720401</v>
      </c>
      <c r="AY105">
        <v>1</v>
      </c>
      <c r="AZ105">
        <v>0</v>
      </c>
      <c r="BA105">
        <v>99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B105">
        <v>0</v>
      </c>
    </row>
    <row r="106" spans="1:80">
      <c r="A106">
        <f>ROW(Source!A75)</f>
        <v>75</v>
      </c>
      <c r="B106">
        <v>22723180</v>
      </c>
      <c r="C106">
        <v>22720377</v>
      </c>
      <c r="D106">
        <v>21311138</v>
      </c>
      <c r="E106">
        <v>1</v>
      </c>
      <c r="F106">
        <v>1</v>
      </c>
      <c r="G106">
        <v>1</v>
      </c>
      <c r="H106">
        <v>3</v>
      </c>
      <c r="I106" t="s">
        <v>956</v>
      </c>
      <c r="J106" t="s">
        <v>957</v>
      </c>
      <c r="K106" t="s">
        <v>958</v>
      </c>
      <c r="L106">
        <v>1339</v>
      </c>
      <c r="N106">
        <v>1007</v>
      </c>
      <c r="O106" t="s">
        <v>43</v>
      </c>
      <c r="P106" t="s">
        <v>43</v>
      </c>
      <c r="Q106">
        <v>1</v>
      </c>
      <c r="Y106">
        <v>2.1000000000000001E-2</v>
      </c>
      <c r="AA106">
        <v>600</v>
      </c>
      <c r="AB106">
        <v>0</v>
      </c>
      <c r="AC106">
        <v>0</v>
      </c>
      <c r="AD106">
        <v>0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3</v>
      </c>
      <c r="AT106">
        <v>2.1000000000000001E-2</v>
      </c>
      <c r="AU106" t="s">
        <v>3</v>
      </c>
      <c r="AV106">
        <v>0</v>
      </c>
      <c r="AW106">
        <v>2</v>
      </c>
      <c r="AX106">
        <v>22720402</v>
      </c>
      <c r="AY106">
        <v>1</v>
      </c>
      <c r="AZ106">
        <v>0</v>
      </c>
      <c r="BA106">
        <v>100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B106">
        <v>0</v>
      </c>
    </row>
    <row r="107" spans="1:80">
      <c r="A107">
        <f>ROW(Source!A75)</f>
        <v>75</v>
      </c>
      <c r="B107">
        <v>22723180</v>
      </c>
      <c r="C107">
        <v>22720377</v>
      </c>
      <c r="D107">
        <v>21361908</v>
      </c>
      <c r="E107">
        <v>1</v>
      </c>
      <c r="F107">
        <v>1</v>
      </c>
      <c r="G107">
        <v>1</v>
      </c>
      <c r="H107">
        <v>3</v>
      </c>
      <c r="I107" t="s">
        <v>959</v>
      </c>
      <c r="J107" t="s">
        <v>960</v>
      </c>
      <c r="K107" t="s">
        <v>961</v>
      </c>
      <c r="L107">
        <v>1346</v>
      </c>
      <c r="N107">
        <v>1009</v>
      </c>
      <c r="O107" t="s">
        <v>870</v>
      </c>
      <c r="P107" t="s">
        <v>870</v>
      </c>
      <c r="Q107">
        <v>1</v>
      </c>
      <c r="Y107">
        <v>2.5100000000000001E-2</v>
      </c>
      <c r="AA107">
        <v>2.15</v>
      </c>
      <c r="AB107">
        <v>0</v>
      </c>
      <c r="AC107">
        <v>0</v>
      </c>
      <c r="AD107">
        <v>0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2.5100000000000001E-2</v>
      </c>
      <c r="AU107" t="s">
        <v>3</v>
      </c>
      <c r="AV107">
        <v>0</v>
      </c>
      <c r="AW107">
        <v>2</v>
      </c>
      <c r="AX107">
        <v>22720403</v>
      </c>
      <c r="AY107">
        <v>1</v>
      </c>
      <c r="AZ107">
        <v>0</v>
      </c>
      <c r="BA107">
        <v>101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B107">
        <v>0</v>
      </c>
    </row>
    <row r="108" spans="1:80">
      <c r="A108">
        <f>ROW(Source!A75)</f>
        <v>75</v>
      </c>
      <c r="B108">
        <v>22723180</v>
      </c>
      <c r="C108">
        <v>22720377</v>
      </c>
      <c r="D108">
        <v>21281662</v>
      </c>
      <c r="E108">
        <v>1</v>
      </c>
      <c r="F108">
        <v>1</v>
      </c>
      <c r="G108">
        <v>1</v>
      </c>
      <c r="H108">
        <v>3</v>
      </c>
      <c r="I108" t="s">
        <v>877</v>
      </c>
      <c r="J108" t="s">
        <v>878</v>
      </c>
      <c r="K108" t="s">
        <v>879</v>
      </c>
      <c r="L108">
        <v>1339</v>
      </c>
      <c r="N108">
        <v>1007</v>
      </c>
      <c r="O108" t="s">
        <v>43</v>
      </c>
      <c r="P108" t="s">
        <v>43</v>
      </c>
      <c r="Q108">
        <v>1</v>
      </c>
      <c r="Y108">
        <v>7.03</v>
      </c>
      <c r="AA108">
        <v>2.44</v>
      </c>
      <c r="AB108">
        <v>0</v>
      </c>
      <c r="AC108">
        <v>0</v>
      </c>
      <c r="AD108">
        <v>0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7.03</v>
      </c>
      <c r="AU108" t="s">
        <v>3</v>
      </c>
      <c r="AV108">
        <v>0</v>
      </c>
      <c r="AW108">
        <v>2</v>
      </c>
      <c r="AX108">
        <v>22720404</v>
      </c>
      <c r="AY108">
        <v>1</v>
      </c>
      <c r="AZ108">
        <v>0</v>
      </c>
      <c r="BA108">
        <v>102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B108">
        <v>0</v>
      </c>
    </row>
    <row r="109" spans="1:80">
      <c r="A109">
        <f>ROW(Source!A78)</f>
        <v>78</v>
      </c>
      <c r="B109">
        <v>22723180</v>
      </c>
      <c r="C109">
        <v>22720409</v>
      </c>
      <c r="D109">
        <v>9415296</v>
      </c>
      <c r="E109">
        <v>1</v>
      </c>
      <c r="F109">
        <v>1</v>
      </c>
      <c r="G109">
        <v>1</v>
      </c>
      <c r="H109">
        <v>1</v>
      </c>
      <c r="I109" t="s">
        <v>951</v>
      </c>
      <c r="J109" t="s">
        <v>3</v>
      </c>
      <c r="K109" t="s">
        <v>952</v>
      </c>
      <c r="L109">
        <v>1369</v>
      </c>
      <c r="N109">
        <v>1013</v>
      </c>
      <c r="O109" t="s">
        <v>784</v>
      </c>
      <c r="P109" t="s">
        <v>784</v>
      </c>
      <c r="Q109">
        <v>1</v>
      </c>
      <c r="Y109">
        <v>79.75</v>
      </c>
      <c r="AA109">
        <v>0</v>
      </c>
      <c r="AB109">
        <v>0</v>
      </c>
      <c r="AC109">
        <v>0</v>
      </c>
      <c r="AD109">
        <v>9.76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79.75</v>
      </c>
      <c r="AU109" t="s">
        <v>3</v>
      </c>
      <c r="AV109">
        <v>1</v>
      </c>
      <c r="AW109">
        <v>2</v>
      </c>
      <c r="AX109">
        <v>22720423</v>
      </c>
      <c r="AY109">
        <v>1</v>
      </c>
      <c r="AZ109">
        <v>0</v>
      </c>
      <c r="BA109">
        <v>103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B109">
        <v>0</v>
      </c>
    </row>
    <row r="110" spans="1:80">
      <c r="A110">
        <f>ROW(Source!A78)</f>
        <v>78</v>
      </c>
      <c r="B110">
        <v>22723180</v>
      </c>
      <c r="C110">
        <v>22720409</v>
      </c>
      <c r="D110">
        <v>121548</v>
      </c>
      <c r="E110">
        <v>1</v>
      </c>
      <c r="F110">
        <v>1</v>
      </c>
      <c r="G110">
        <v>1</v>
      </c>
      <c r="H110">
        <v>1</v>
      </c>
      <c r="I110" t="s">
        <v>36</v>
      </c>
      <c r="J110" t="s">
        <v>3</v>
      </c>
      <c r="K110" t="s">
        <v>785</v>
      </c>
      <c r="L110">
        <v>608254</v>
      </c>
      <c r="N110">
        <v>1013</v>
      </c>
      <c r="O110" t="s">
        <v>786</v>
      </c>
      <c r="P110" t="s">
        <v>786</v>
      </c>
      <c r="Q110">
        <v>1</v>
      </c>
      <c r="Y110">
        <v>0.37</v>
      </c>
      <c r="AA110">
        <v>0</v>
      </c>
      <c r="AB110">
        <v>0</v>
      </c>
      <c r="AC110">
        <v>0</v>
      </c>
      <c r="AD110">
        <v>0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0.37</v>
      </c>
      <c r="AU110" t="s">
        <v>3</v>
      </c>
      <c r="AV110">
        <v>2</v>
      </c>
      <c r="AW110">
        <v>2</v>
      </c>
      <c r="AX110">
        <v>22720424</v>
      </c>
      <c r="AY110">
        <v>1</v>
      </c>
      <c r="AZ110">
        <v>0</v>
      </c>
      <c r="BA110">
        <v>104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B110">
        <v>0</v>
      </c>
    </row>
    <row r="111" spans="1:80">
      <c r="A111">
        <f>ROW(Source!A78)</f>
        <v>78</v>
      </c>
      <c r="B111">
        <v>22723180</v>
      </c>
      <c r="C111">
        <v>22720409</v>
      </c>
      <c r="D111">
        <v>21315620</v>
      </c>
      <c r="E111">
        <v>1</v>
      </c>
      <c r="F111">
        <v>1</v>
      </c>
      <c r="G111">
        <v>1</v>
      </c>
      <c r="H111">
        <v>2</v>
      </c>
      <c r="I111" t="s">
        <v>889</v>
      </c>
      <c r="J111" t="s">
        <v>890</v>
      </c>
      <c r="K111" t="s">
        <v>891</v>
      </c>
      <c r="L111">
        <v>1368</v>
      </c>
      <c r="N111">
        <v>1011</v>
      </c>
      <c r="O111" t="s">
        <v>790</v>
      </c>
      <c r="P111" t="s">
        <v>790</v>
      </c>
      <c r="Q111">
        <v>1</v>
      </c>
      <c r="Y111">
        <v>0.27</v>
      </c>
      <c r="AA111">
        <v>0</v>
      </c>
      <c r="AB111">
        <v>86.4</v>
      </c>
      <c r="AC111">
        <v>13.5</v>
      </c>
      <c r="AD111">
        <v>0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0.27</v>
      </c>
      <c r="AU111" t="s">
        <v>3</v>
      </c>
      <c r="AV111">
        <v>0</v>
      </c>
      <c r="AW111">
        <v>2</v>
      </c>
      <c r="AX111">
        <v>22720425</v>
      </c>
      <c r="AY111">
        <v>1</v>
      </c>
      <c r="AZ111">
        <v>0</v>
      </c>
      <c r="BA111">
        <v>105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B111">
        <v>0</v>
      </c>
    </row>
    <row r="112" spans="1:80">
      <c r="A112">
        <f>ROW(Source!A78)</f>
        <v>78</v>
      </c>
      <c r="B112">
        <v>22723180</v>
      </c>
      <c r="C112">
        <v>22720409</v>
      </c>
      <c r="D112">
        <v>21280827</v>
      </c>
      <c r="E112">
        <v>1</v>
      </c>
      <c r="F112">
        <v>1</v>
      </c>
      <c r="G112">
        <v>1</v>
      </c>
      <c r="H112">
        <v>2</v>
      </c>
      <c r="I112" t="s">
        <v>787</v>
      </c>
      <c r="J112" t="s">
        <v>788</v>
      </c>
      <c r="K112" t="s">
        <v>789</v>
      </c>
      <c r="L112">
        <v>1368</v>
      </c>
      <c r="N112">
        <v>1011</v>
      </c>
      <c r="O112" t="s">
        <v>790</v>
      </c>
      <c r="P112" t="s">
        <v>790</v>
      </c>
      <c r="Q112">
        <v>1</v>
      </c>
      <c r="Y112">
        <v>0.1</v>
      </c>
      <c r="AA112">
        <v>0</v>
      </c>
      <c r="AB112">
        <v>111.99</v>
      </c>
      <c r="AC112">
        <v>13.5</v>
      </c>
      <c r="AD112">
        <v>0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0.1</v>
      </c>
      <c r="AU112" t="s">
        <v>3</v>
      </c>
      <c r="AV112">
        <v>0</v>
      </c>
      <c r="AW112">
        <v>2</v>
      </c>
      <c r="AX112">
        <v>22720426</v>
      </c>
      <c r="AY112">
        <v>1</v>
      </c>
      <c r="AZ112">
        <v>0</v>
      </c>
      <c r="BA112">
        <v>106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B112">
        <v>0</v>
      </c>
    </row>
    <row r="113" spans="1:80">
      <c r="A113">
        <f>ROW(Source!A78)</f>
        <v>78</v>
      </c>
      <c r="B113">
        <v>22723180</v>
      </c>
      <c r="C113">
        <v>22720409</v>
      </c>
      <c r="D113">
        <v>21288557</v>
      </c>
      <c r="E113">
        <v>1</v>
      </c>
      <c r="F113">
        <v>1</v>
      </c>
      <c r="G113">
        <v>1</v>
      </c>
      <c r="H113">
        <v>2</v>
      </c>
      <c r="I113" t="s">
        <v>797</v>
      </c>
      <c r="J113" t="s">
        <v>798</v>
      </c>
      <c r="K113" t="s">
        <v>799</v>
      </c>
      <c r="L113">
        <v>1368</v>
      </c>
      <c r="N113">
        <v>1011</v>
      </c>
      <c r="O113" t="s">
        <v>790</v>
      </c>
      <c r="P113" t="s">
        <v>790</v>
      </c>
      <c r="Q113">
        <v>1</v>
      </c>
      <c r="Y113">
        <v>34.92</v>
      </c>
      <c r="AA113">
        <v>0</v>
      </c>
      <c r="AB113">
        <v>1.2</v>
      </c>
      <c r="AC113">
        <v>0</v>
      </c>
      <c r="AD113">
        <v>0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34.92</v>
      </c>
      <c r="AU113" t="s">
        <v>3</v>
      </c>
      <c r="AV113">
        <v>0</v>
      </c>
      <c r="AW113">
        <v>2</v>
      </c>
      <c r="AX113">
        <v>22720427</v>
      </c>
      <c r="AY113">
        <v>1</v>
      </c>
      <c r="AZ113">
        <v>0</v>
      </c>
      <c r="BA113">
        <v>107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B113">
        <v>0</v>
      </c>
    </row>
    <row r="114" spans="1:80">
      <c r="A114">
        <f>ROW(Source!A78)</f>
        <v>78</v>
      </c>
      <c r="B114">
        <v>22723180</v>
      </c>
      <c r="C114">
        <v>22720409</v>
      </c>
      <c r="D114">
        <v>21280770</v>
      </c>
      <c r="E114">
        <v>1</v>
      </c>
      <c r="F114">
        <v>1</v>
      </c>
      <c r="G114">
        <v>1</v>
      </c>
      <c r="H114">
        <v>2</v>
      </c>
      <c r="I114" t="s">
        <v>850</v>
      </c>
      <c r="J114" t="s">
        <v>851</v>
      </c>
      <c r="K114" t="s">
        <v>852</v>
      </c>
      <c r="L114">
        <v>1368</v>
      </c>
      <c r="N114">
        <v>1011</v>
      </c>
      <c r="O114" t="s">
        <v>790</v>
      </c>
      <c r="P114" t="s">
        <v>790</v>
      </c>
      <c r="Q114">
        <v>1</v>
      </c>
      <c r="Y114">
        <v>1.4</v>
      </c>
      <c r="AA114">
        <v>0</v>
      </c>
      <c r="AB114">
        <v>87.17</v>
      </c>
      <c r="AC114">
        <v>11.6</v>
      </c>
      <c r="AD114">
        <v>0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3</v>
      </c>
      <c r="AT114">
        <v>1.4</v>
      </c>
      <c r="AU114" t="s">
        <v>3</v>
      </c>
      <c r="AV114">
        <v>0</v>
      </c>
      <c r="AW114">
        <v>2</v>
      </c>
      <c r="AX114">
        <v>22720428</v>
      </c>
      <c r="AY114">
        <v>1</v>
      </c>
      <c r="AZ114">
        <v>0</v>
      </c>
      <c r="BA114">
        <v>108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B114">
        <v>0</v>
      </c>
    </row>
    <row r="115" spans="1:80">
      <c r="A115">
        <f>ROW(Source!A78)</f>
        <v>78</v>
      </c>
      <c r="B115">
        <v>22723180</v>
      </c>
      <c r="C115">
        <v>22720409</v>
      </c>
      <c r="D115">
        <v>21288561</v>
      </c>
      <c r="E115">
        <v>1</v>
      </c>
      <c r="F115">
        <v>1</v>
      </c>
      <c r="G115">
        <v>1</v>
      </c>
      <c r="H115">
        <v>3</v>
      </c>
      <c r="I115" t="s">
        <v>815</v>
      </c>
      <c r="J115" t="s">
        <v>816</v>
      </c>
      <c r="K115" t="s">
        <v>817</v>
      </c>
      <c r="L115">
        <v>1339</v>
      </c>
      <c r="N115">
        <v>1007</v>
      </c>
      <c r="O115" t="s">
        <v>43</v>
      </c>
      <c r="P115" t="s">
        <v>43</v>
      </c>
      <c r="Q115">
        <v>1</v>
      </c>
      <c r="Y115">
        <v>0.67</v>
      </c>
      <c r="AA115">
        <v>6.22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0.67</v>
      </c>
      <c r="AU115" t="s">
        <v>3</v>
      </c>
      <c r="AV115">
        <v>0</v>
      </c>
      <c r="AW115">
        <v>2</v>
      </c>
      <c r="AX115">
        <v>22720429</v>
      </c>
      <c r="AY115">
        <v>1</v>
      </c>
      <c r="AZ115">
        <v>0</v>
      </c>
      <c r="BA115">
        <v>109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B115">
        <v>0</v>
      </c>
    </row>
    <row r="116" spans="1:80">
      <c r="A116">
        <f>ROW(Source!A78)</f>
        <v>78</v>
      </c>
      <c r="B116">
        <v>22723180</v>
      </c>
      <c r="C116">
        <v>22720409</v>
      </c>
      <c r="D116">
        <v>21335452</v>
      </c>
      <c r="E116">
        <v>1</v>
      </c>
      <c r="F116">
        <v>1</v>
      </c>
      <c r="G116">
        <v>1</v>
      </c>
      <c r="H116">
        <v>3</v>
      </c>
      <c r="I116" t="s">
        <v>953</v>
      </c>
      <c r="J116" t="s">
        <v>954</v>
      </c>
      <c r="K116" t="s">
        <v>955</v>
      </c>
      <c r="L116">
        <v>1348</v>
      </c>
      <c r="N116">
        <v>1009</v>
      </c>
      <c r="O116" t="s">
        <v>34</v>
      </c>
      <c r="P116" t="s">
        <v>34</v>
      </c>
      <c r="Q116">
        <v>1000</v>
      </c>
      <c r="Y116">
        <v>5.0000000000000001E-4</v>
      </c>
      <c r="AA116">
        <v>13560</v>
      </c>
      <c r="AB116">
        <v>0</v>
      </c>
      <c r="AC116">
        <v>0</v>
      </c>
      <c r="AD116">
        <v>0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5.0000000000000001E-4</v>
      </c>
      <c r="AU116" t="s">
        <v>3</v>
      </c>
      <c r="AV116">
        <v>0</v>
      </c>
      <c r="AW116">
        <v>2</v>
      </c>
      <c r="AX116">
        <v>22720430</v>
      </c>
      <c r="AY116">
        <v>1</v>
      </c>
      <c r="AZ116">
        <v>0</v>
      </c>
      <c r="BA116">
        <v>110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B116">
        <v>0</v>
      </c>
    </row>
    <row r="117" spans="1:80">
      <c r="A117">
        <f>ROW(Source!A78)</f>
        <v>78</v>
      </c>
      <c r="B117">
        <v>22723180</v>
      </c>
      <c r="C117">
        <v>22720409</v>
      </c>
      <c r="D117">
        <v>21299885</v>
      </c>
      <c r="E117">
        <v>1</v>
      </c>
      <c r="F117">
        <v>1</v>
      </c>
      <c r="G117">
        <v>1</v>
      </c>
      <c r="H117">
        <v>3</v>
      </c>
      <c r="I117" t="s">
        <v>830</v>
      </c>
      <c r="J117" t="s">
        <v>831</v>
      </c>
      <c r="K117" t="s">
        <v>832</v>
      </c>
      <c r="L117">
        <v>1339</v>
      </c>
      <c r="N117">
        <v>1007</v>
      </c>
      <c r="O117" t="s">
        <v>43</v>
      </c>
      <c r="P117" t="s">
        <v>43</v>
      </c>
      <c r="Q117">
        <v>1</v>
      </c>
      <c r="Y117">
        <v>0.61</v>
      </c>
      <c r="AA117">
        <v>38.51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0.61</v>
      </c>
      <c r="AU117" t="s">
        <v>3</v>
      </c>
      <c r="AV117">
        <v>0</v>
      </c>
      <c r="AW117">
        <v>2</v>
      </c>
      <c r="AX117">
        <v>22720431</v>
      </c>
      <c r="AY117">
        <v>1</v>
      </c>
      <c r="AZ117">
        <v>0</v>
      </c>
      <c r="BA117">
        <v>111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B117">
        <v>0</v>
      </c>
    </row>
    <row r="118" spans="1:80">
      <c r="A118">
        <f>ROW(Source!A78)</f>
        <v>78</v>
      </c>
      <c r="B118">
        <v>22723180</v>
      </c>
      <c r="C118">
        <v>22720409</v>
      </c>
      <c r="D118">
        <v>21553621</v>
      </c>
      <c r="E118">
        <v>1</v>
      </c>
      <c r="F118">
        <v>1</v>
      </c>
      <c r="G118">
        <v>1</v>
      </c>
      <c r="H118">
        <v>3</v>
      </c>
      <c r="I118" t="s">
        <v>139</v>
      </c>
      <c r="J118" t="s">
        <v>141</v>
      </c>
      <c r="K118" t="s">
        <v>140</v>
      </c>
      <c r="L118">
        <v>1348</v>
      </c>
      <c r="N118">
        <v>1009</v>
      </c>
      <c r="O118" t="s">
        <v>34</v>
      </c>
      <c r="P118" t="s">
        <v>34</v>
      </c>
      <c r="Q118">
        <v>1000</v>
      </c>
      <c r="Y118">
        <v>1.18</v>
      </c>
      <c r="AA118">
        <v>9600</v>
      </c>
      <c r="AB118">
        <v>0</v>
      </c>
      <c r="AC118">
        <v>0</v>
      </c>
      <c r="AD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1.18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B118">
        <v>0</v>
      </c>
    </row>
    <row r="119" spans="1:80">
      <c r="A119">
        <f>ROW(Source!A78)</f>
        <v>78</v>
      </c>
      <c r="B119">
        <v>22723180</v>
      </c>
      <c r="C119">
        <v>22720409</v>
      </c>
      <c r="D119">
        <v>21815541</v>
      </c>
      <c r="E119">
        <v>1</v>
      </c>
      <c r="F119">
        <v>1</v>
      </c>
      <c r="G119">
        <v>1</v>
      </c>
      <c r="H119">
        <v>3</v>
      </c>
      <c r="I119" t="s">
        <v>158</v>
      </c>
      <c r="J119" t="s">
        <v>160</v>
      </c>
      <c r="K119" t="s">
        <v>159</v>
      </c>
      <c r="L119">
        <v>1301</v>
      </c>
      <c r="N119">
        <v>1003</v>
      </c>
      <c r="O119" t="s">
        <v>117</v>
      </c>
      <c r="P119" t="s">
        <v>117</v>
      </c>
      <c r="Q119">
        <v>1</v>
      </c>
      <c r="Y119">
        <v>100</v>
      </c>
      <c r="AA119">
        <v>61.76</v>
      </c>
      <c r="AB119">
        <v>0</v>
      </c>
      <c r="AC119">
        <v>0</v>
      </c>
      <c r="AD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3</v>
      </c>
      <c r="AT119">
        <v>100</v>
      </c>
      <c r="AU119" t="s">
        <v>3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B119">
        <v>0</v>
      </c>
    </row>
    <row r="120" spans="1:80">
      <c r="A120">
        <f>ROW(Source!A78)</f>
        <v>78</v>
      </c>
      <c r="B120">
        <v>22723180</v>
      </c>
      <c r="C120">
        <v>22720409</v>
      </c>
      <c r="D120">
        <v>21815542</v>
      </c>
      <c r="E120">
        <v>1</v>
      </c>
      <c r="F120">
        <v>1</v>
      </c>
      <c r="G120">
        <v>1</v>
      </c>
      <c r="H120">
        <v>3</v>
      </c>
      <c r="I120" t="s">
        <v>171</v>
      </c>
      <c r="J120" t="s">
        <v>173</v>
      </c>
      <c r="K120" t="s">
        <v>172</v>
      </c>
      <c r="L120">
        <v>1301</v>
      </c>
      <c r="N120">
        <v>1003</v>
      </c>
      <c r="O120" t="s">
        <v>117</v>
      </c>
      <c r="P120" t="s">
        <v>117</v>
      </c>
      <c r="Q120">
        <v>1</v>
      </c>
      <c r="Y120">
        <v>100</v>
      </c>
      <c r="AA120">
        <v>79.36</v>
      </c>
      <c r="AB120">
        <v>0</v>
      </c>
      <c r="AC120">
        <v>0</v>
      </c>
      <c r="AD120">
        <v>0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100</v>
      </c>
      <c r="AU120" t="s">
        <v>3</v>
      </c>
      <c r="AV120">
        <v>0</v>
      </c>
      <c r="AW120">
        <v>2</v>
      </c>
      <c r="AX120">
        <v>22720433</v>
      </c>
      <c r="AY120">
        <v>1</v>
      </c>
      <c r="AZ120">
        <v>0</v>
      </c>
      <c r="BA120">
        <v>113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B120">
        <v>0</v>
      </c>
    </row>
    <row r="121" spans="1:80">
      <c r="A121">
        <f>ROW(Source!A78)</f>
        <v>78</v>
      </c>
      <c r="B121">
        <v>22723180</v>
      </c>
      <c r="C121">
        <v>22720409</v>
      </c>
      <c r="D121">
        <v>21311138</v>
      </c>
      <c r="E121">
        <v>1</v>
      </c>
      <c r="F121">
        <v>1</v>
      </c>
      <c r="G121">
        <v>1</v>
      </c>
      <c r="H121">
        <v>3</v>
      </c>
      <c r="I121" t="s">
        <v>956</v>
      </c>
      <c r="J121" t="s">
        <v>957</v>
      </c>
      <c r="K121" t="s">
        <v>958</v>
      </c>
      <c r="L121">
        <v>1339</v>
      </c>
      <c r="N121">
        <v>1007</v>
      </c>
      <c r="O121" t="s">
        <v>43</v>
      </c>
      <c r="P121" t="s">
        <v>43</v>
      </c>
      <c r="Q121">
        <v>1</v>
      </c>
      <c r="Y121">
        <v>2.1000000000000001E-2</v>
      </c>
      <c r="AA121">
        <v>600</v>
      </c>
      <c r="AB121">
        <v>0</v>
      </c>
      <c r="AC121">
        <v>0</v>
      </c>
      <c r="AD121">
        <v>0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2.1000000000000001E-2</v>
      </c>
      <c r="AU121" t="s">
        <v>3</v>
      </c>
      <c r="AV121">
        <v>0</v>
      </c>
      <c r="AW121">
        <v>2</v>
      </c>
      <c r="AX121">
        <v>22720434</v>
      </c>
      <c r="AY121">
        <v>1</v>
      </c>
      <c r="AZ121">
        <v>0</v>
      </c>
      <c r="BA121">
        <v>114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B121">
        <v>0</v>
      </c>
    </row>
    <row r="122" spans="1:80">
      <c r="A122">
        <f>ROW(Source!A78)</f>
        <v>78</v>
      </c>
      <c r="B122">
        <v>22723180</v>
      </c>
      <c r="C122">
        <v>22720409</v>
      </c>
      <c r="D122">
        <v>21361908</v>
      </c>
      <c r="E122">
        <v>1</v>
      </c>
      <c r="F122">
        <v>1</v>
      </c>
      <c r="G122">
        <v>1</v>
      </c>
      <c r="H122">
        <v>3</v>
      </c>
      <c r="I122" t="s">
        <v>959</v>
      </c>
      <c r="J122" t="s">
        <v>960</v>
      </c>
      <c r="K122" t="s">
        <v>961</v>
      </c>
      <c r="L122">
        <v>1346</v>
      </c>
      <c r="N122">
        <v>1009</v>
      </c>
      <c r="O122" t="s">
        <v>870</v>
      </c>
      <c r="P122" t="s">
        <v>870</v>
      </c>
      <c r="Q122">
        <v>1</v>
      </c>
      <c r="Y122">
        <v>3.9300000000000002E-2</v>
      </c>
      <c r="AA122">
        <v>2.15</v>
      </c>
      <c r="AB122">
        <v>0</v>
      </c>
      <c r="AC122">
        <v>0</v>
      </c>
      <c r="AD122">
        <v>0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3.9300000000000002E-2</v>
      </c>
      <c r="AU122" t="s">
        <v>3</v>
      </c>
      <c r="AV122">
        <v>0</v>
      </c>
      <c r="AW122">
        <v>2</v>
      </c>
      <c r="AX122">
        <v>22720435</v>
      </c>
      <c r="AY122">
        <v>1</v>
      </c>
      <c r="AZ122">
        <v>0</v>
      </c>
      <c r="BA122">
        <v>115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B122">
        <v>0</v>
      </c>
    </row>
    <row r="123" spans="1:80">
      <c r="A123">
        <f>ROW(Source!A78)</f>
        <v>78</v>
      </c>
      <c r="B123">
        <v>22723180</v>
      </c>
      <c r="C123">
        <v>22720409</v>
      </c>
      <c r="D123">
        <v>21281662</v>
      </c>
      <c r="E123">
        <v>1</v>
      </c>
      <c r="F123">
        <v>1</v>
      </c>
      <c r="G123">
        <v>1</v>
      </c>
      <c r="H123">
        <v>3</v>
      </c>
      <c r="I123" t="s">
        <v>877</v>
      </c>
      <c r="J123" t="s">
        <v>878</v>
      </c>
      <c r="K123" t="s">
        <v>879</v>
      </c>
      <c r="L123">
        <v>1339</v>
      </c>
      <c r="N123">
        <v>1007</v>
      </c>
      <c r="O123" t="s">
        <v>43</v>
      </c>
      <c r="P123" t="s">
        <v>43</v>
      </c>
      <c r="Q123">
        <v>1</v>
      </c>
      <c r="Y123">
        <v>10.99</v>
      </c>
      <c r="AA123">
        <v>2.44</v>
      </c>
      <c r="AB123">
        <v>0</v>
      </c>
      <c r="AC123">
        <v>0</v>
      </c>
      <c r="AD123">
        <v>0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10.99</v>
      </c>
      <c r="AU123" t="s">
        <v>3</v>
      </c>
      <c r="AV123">
        <v>0</v>
      </c>
      <c r="AW123">
        <v>2</v>
      </c>
      <c r="AX123">
        <v>22720436</v>
      </c>
      <c r="AY123">
        <v>1</v>
      </c>
      <c r="AZ123">
        <v>0</v>
      </c>
      <c r="BA123">
        <v>116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B123">
        <v>0</v>
      </c>
    </row>
    <row r="124" spans="1:80">
      <c r="A124">
        <f>ROW(Source!A81)</f>
        <v>81</v>
      </c>
      <c r="B124">
        <v>22723180</v>
      </c>
      <c r="C124">
        <v>22720441</v>
      </c>
      <c r="D124">
        <v>9699766</v>
      </c>
      <c r="E124">
        <v>1</v>
      </c>
      <c r="F124">
        <v>1</v>
      </c>
      <c r="G124">
        <v>1</v>
      </c>
      <c r="H124">
        <v>1</v>
      </c>
      <c r="I124" t="s">
        <v>949</v>
      </c>
      <c r="J124" t="s">
        <v>3</v>
      </c>
      <c r="K124" t="s">
        <v>950</v>
      </c>
      <c r="L124">
        <v>1369</v>
      </c>
      <c r="N124">
        <v>1013</v>
      </c>
      <c r="O124" t="s">
        <v>784</v>
      </c>
      <c r="P124" t="s">
        <v>784</v>
      </c>
      <c r="Q124">
        <v>1</v>
      </c>
      <c r="Y124">
        <v>5.01</v>
      </c>
      <c r="AA124">
        <v>0</v>
      </c>
      <c r="AB124">
        <v>0</v>
      </c>
      <c r="AC124">
        <v>0</v>
      </c>
      <c r="AD124">
        <v>11.64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5.01</v>
      </c>
      <c r="AU124" t="s">
        <v>3</v>
      </c>
      <c r="AV124">
        <v>1</v>
      </c>
      <c r="AW124">
        <v>2</v>
      </c>
      <c r="AX124">
        <v>22720448</v>
      </c>
      <c r="AY124">
        <v>1</v>
      </c>
      <c r="AZ124">
        <v>0</v>
      </c>
      <c r="BA124">
        <v>117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B124">
        <v>0</v>
      </c>
    </row>
    <row r="125" spans="1:80">
      <c r="A125">
        <f>ROW(Source!A81)</f>
        <v>81</v>
      </c>
      <c r="B125">
        <v>22723180</v>
      </c>
      <c r="C125">
        <v>22720441</v>
      </c>
      <c r="D125">
        <v>21330832</v>
      </c>
      <c r="E125">
        <v>1</v>
      </c>
      <c r="F125">
        <v>1</v>
      </c>
      <c r="G125">
        <v>1</v>
      </c>
      <c r="H125">
        <v>2</v>
      </c>
      <c r="I125" t="s">
        <v>861</v>
      </c>
      <c r="J125" t="s">
        <v>862</v>
      </c>
      <c r="K125" t="s">
        <v>863</v>
      </c>
      <c r="L125">
        <v>1368</v>
      </c>
      <c r="N125">
        <v>1011</v>
      </c>
      <c r="O125" t="s">
        <v>790</v>
      </c>
      <c r="P125" t="s">
        <v>790</v>
      </c>
      <c r="Q125">
        <v>1</v>
      </c>
      <c r="Y125">
        <v>1.5</v>
      </c>
      <c r="AA125">
        <v>0</v>
      </c>
      <c r="AB125">
        <v>29.67</v>
      </c>
      <c r="AC125">
        <v>0</v>
      </c>
      <c r="AD125">
        <v>0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1.5</v>
      </c>
      <c r="AU125" t="s">
        <v>3</v>
      </c>
      <c r="AV125">
        <v>0</v>
      </c>
      <c r="AW125">
        <v>2</v>
      </c>
      <c r="AX125">
        <v>22720449</v>
      </c>
      <c r="AY125">
        <v>1</v>
      </c>
      <c r="AZ125">
        <v>0</v>
      </c>
      <c r="BA125">
        <v>118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B125">
        <v>0</v>
      </c>
    </row>
    <row r="126" spans="1:80">
      <c r="A126">
        <f>ROW(Source!A81)</f>
        <v>81</v>
      </c>
      <c r="B126">
        <v>22723180</v>
      </c>
      <c r="C126">
        <v>22720441</v>
      </c>
      <c r="D126">
        <v>21288798</v>
      </c>
      <c r="E126">
        <v>1</v>
      </c>
      <c r="F126">
        <v>1</v>
      </c>
      <c r="G126">
        <v>1</v>
      </c>
      <c r="H126">
        <v>3</v>
      </c>
      <c r="I126" t="s">
        <v>818</v>
      </c>
      <c r="J126" t="s">
        <v>819</v>
      </c>
      <c r="K126" t="s">
        <v>820</v>
      </c>
      <c r="L126">
        <v>1348</v>
      </c>
      <c r="N126">
        <v>1009</v>
      </c>
      <c r="O126" t="s">
        <v>34</v>
      </c>
      <c r="P126" t="s">
        <v>34</v>
      </c>
      <c r="Q126">
        <v>1000</v>
      </c>
      <c r="Y126">
        <v>5.0000000000000002E-5</v>
      </c>
      <c r="AA126">
        <v>15119</v>
      </c>
      <c r="AB126">
        <v>0</v>
      </c>
      <c r="AC126">
        <v>0</v>
      </c>
      <c r="AD126">
        <v>0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5.0000000000000002E-5</v>
      </c>
      <c r="AU126" t="s">
        <v>3</v>
      </c>
      <c r="AV126">
        <v>0</v>
      </c>
      <c r="AW126">
        <v>2</v>
      </c>
      <c r="AX126">
        <v>22720450</v>
      </c>
      <c r="AY126">
        <v>1</v>
      </c>
      <c r="AZ126">
        <v>0</v>
      </c>
      <c r="BA126">
        <v>119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B126">
        <v>0</v>
      </c>
    </row>
    <row r="127" spans="1:80">
      <c r="A127">
        <f>ROW(Source!A81)</f>
        <v>81</v>
      </c>
      <c r="B127">
        <v>22723180</v>
      </c>
      <c r="C127">
        <v>22720441</v>
      </c>
      <c r="D127">
        <v>21362285</v>
      </c>
      <c r="E127">
        <v>1</v>
      </c>
      <c r="F127">
        <v>1</v>
      </c>
      <c r="G127">
        <v>1</v>
      </c>
      <c r="H127">
        <v>3</v>
      </c>
      <c r="I127" t="s">
        <v>864</v>
      </c>
      <c r="J127" t="s">
        <v>865</v>
      </c>
      <c r="K127" t="s">
        <v>866</v>
      </c>
      <c r="L127">
        <v>1348</v>
      </c>
      <c r="N127">
        <v>1009</v>
      </c>
      <c r="O127" t="s">
        <v>34</v>
      </c>
      <c r="P127" t="s">
        <v>34</v>
      </c>
      <c r="Q127">
        <v>1000</v>
      </c>
      <c r="Y127">
        <v>2.0000000000000002E-5</v>
      </c>
      <c r="AA127">
        <v>16950</v>
      </c>
      <c r="AB127">
        <v>0</v>
      </c>
      <c r="AC127">
        <v>0</v>
      </c>
      <c r="AD127">
        <v>0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2.0000000000000002E-5</v>
      </c>
      <c r="AU127" t="s">
        <v>3</v>
      </c>
      <c r="AV127">
        <v>0</v>
      </c>
      <c r="AW127">
        <v>2</v>
      </c>
      <c r="AX127">
        <v>22720451</v>
      </c>
      <c r="AY127">
        <v>1</v>
      </c>
      <c r="AZ127">
        <v>0</v>
      </c>
      <c r="BA127">
        <v>120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B127">
        <v>0</v>
      </c>
    </row>
    <row r="128" spans="1:80">
      <c r="A128">
        <f>ROW(Source!A81)</f>
        <v>81</v>
      </c>
      <c r="B128">
        <v>22723180</v>
      </c>
      <c r="C128">
        <v>22720441</v>
      </c>
      <c r="D128">
        <v>21288800</v>
      </c>
      <c r="E128">
        <v>1</v>
      </c>
      <c r="F128">
        <v>1</v>
      </c>
      <c r="G128">
        <v>1</v>
      </c>
      <c r="H128">
        <v>3</v>
      </c>
      <c r="I128" t="s">
        <v>867</v>
      </c>
      <c r="J128" t="s">
        <v>868</v>
      </c>
      <c r="K128" t="s">
        <v>869</v>
      </c>
      <c r="L128">
        <v>1346</v>
      </c>
      <c r="N128">
        <v>1009</v>
      </c>
      <c r="O128" t="s">
        <v>870</v>
      </c>
      <c r="P128" t="s">
        <v>870</v>
      </c>
      <c r="Q128">
        <v>1</v>
      </c>
      <c r="Y128">
        <v>0.02</v>
      </c>
      <c r="AA128">
        <v>37.29</v>
      </c>
      <c r="AB128">
        <v>0</v>
      </c>
      <c r="AC128">
        <v>0</v>
      </c>
      <c r="AD128">
        <v>0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0.02</v>
      </c>
      <c r="AU128" t="s">
        <v>3</v>
      </c>
      <c r="AV128">
        <v>0</v>
      </c>
      <c r="AW128">
        <v>2</v>
      </c>
      <c r="AX128">
        <v>22720452</v>
      </c>
      <c r="AY128">
        <v>1</v>
      </c>
      <c r="AZ128">
        <v>0</v>
      </c>
      <c r="BA128">
        <v>121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B128">
        <v>0</v>
      </c>
    </row>
    <row r="129" spans="1:80">
      <c r="A129">
        <f>ROW(Source!A81)</f>
        <v>81</v>
      </c>
      <c r="B129">
        <v>22723180</v>
      </c>
      <c r="C129">
        <v>22720441</v>
      </c>
      <c r="D129">
        <v>21281662</v>
      </c>
      <c r="E129">
        <v>1</v>
      </c>
      <c r="F129">
        <v>1</v>
      </c>
      <c r="G129">
        <v>1</v>
      </c>
      <c r="H129">
        <v>3</v>
      </c>
      <c r="I129" t="s">
        <v>877</v>
      </c>
      <c r="J129" t="s">
        <v>878</v>
      </c>
      <c r="K129" t="s">
        <v>879</v>
      </c>
      <c r="L129">
        <v>1339</v>
      </c>
      <c r="N129">
        <v>1007</v>
      </c>
      <c r="O129" t="s">
        <v>43</v>
      </c>
      <c r="P129" t="s">
        <v>43</v>
      </c>
      <c r="Q129">
        <v>1</v>
      </c>
      <c r="Y129">
        <v>3.8</v>
      </c>
      <c r="AA129">
        <v>2.44</v>
      </c>
      <c r="AB129">
        <v>0</v>
      </c>
      <c r="AC129">
        <v>0</v>
      </c>
      <c r="AD129">
        <v>0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3.8</v>
      </c>
      <c r="AU129" t="s">
        <v>3</v>
      </c>
      <c r="AV129">
        <v>0</v>
      </c>
      <c r="AW129">
        <v>2</v>
      </c>
      <c r="AX129">
        <v>22720453</v>
      </c>
      <c r="AY129">
        <v>1</v>
      </c>
      <c r="AZ129">
        <v>0</v>
      </c>
      <c r="BA129">
        <v>122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B129">
        <v>0</v>
      </c>
    </row>
    <row r="130" spans="1:80">
      <c r="A130">
        <f>ROW(Source!A82)</f>
        <v>82</v>
      </c>
      <c r="B130">
        <v>22723180</v>
      </c>
      <c r="C130">
        <v>22720454</v>
      </c>
      <c r="D130">
        <v>9416287</v>
      </c>
      <c r="E130">
        <v>1</v>
      </c>
      <c r="F130">
        <v>1</v>
      </c>
      <c r="G130">
        <v>1</v>
      </c>
      <c r="H130">
        <v>1</v>
      </c>
      <c r="I130" t="s">
        <v>962</v>
      </c>
      <c r="J130" t="s">
        <v>3</v>
      </c>
      <c r="K130" t="s">
        <v>963</v>
      </c>
      <c r="L130">
        <v>1369</v>
      </c>
      <c r="N130">
        <v>1013</v>
      </c>
      <c r="O130" t="s">
        <v>784</v>
      </c>
      <c r="P130" t="s">
        <v>784</v>
      </c>
      <c r="Q130">
        <v>1</v>
      </c>
      <c r="Y130">
        <v>115.44</v>
      </c>
      <c r="AA130">
        <v>0</v>
      </c>
      <c r="AB130">
        <v>0</v>
      </c>
      <c r="AC130">
        <v>0</v>
      </c>
      <c r="AD130">
        <v>9.51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115.44</v>
      </c>
      <c r="AU130" t="s">
        <v>3</v>
      </c>
      <c r="AV130">
        <v>1</v>
      </c>
      <c r="AW130">
        <v>2</v>
      </c>
      <c r="AX130">
        <v>22720469</v>
      </c>
      <c r="AY130">
        <v>1</v>
      </c>
      <c r="AZ130">
        <v>0</v>
      </c>
      <c r="BA130">
        <v>123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B130">
        <v>0</v>
      </c>
    </row>
    <row r="131" spans="1:80">
      <c r="A131">
        <f>ROW(Source!A82)</f>
        <v>82</v>
      </c>
      <c r="B131">
        <v>22723180</v>
      </c>
      <c r="C131">
        <v>22720454</v>
      </c>
      <c r="D131">
        <v>121548</v>
      </c>
      <c r="E131">
        <v>1</v>
      </c>
      <c r="F131">
        <v>1</v>
      </c>
      <c r="G131">
        <v>1</v>
      </c>
      <c r="H131">
        <v>1</v>
      </c>
      <c r="I131" t="s">
        <v>36</v>
      </c>
      <c r="J131" t="s">
        <v>3</v>
      </c>
      <c r="K131" t="s">
        <v>785</v>
      </c>
      <c r="L131">
        <v>608254</v>
      </c>
      <c r="N131">
        <v>1013</v>
      </c>
      <c r="O131" t="s">
        <v>786</v>
      </c>
      <c r="P131" t="s">
        <v>786</v>
      </c>
      <c r="Q131">
        <v>1</v>
      </c>
      <c r="Y131">
        <v>0.65</v>
      </c>
      <c r="AA131">
        <v>0</v>
      </c>
      <c r="AB131">
        <v>0</v>
      </c>
      <c r="AC131">
        <v>0</v>
      </c>
      <c r="AD131">
        <v>0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0.65</v>
      </c>
      <c r="AU131" t="s">
        <v>3</v>
      </c>
      <c r="AV131">
        <v>2</v>
      </c>
      <c r="AW131">
        <v>2</v>
      </c>
      <c r="AX131">
        <v>22720470</v>
      </c>
      <c r="AY131">
        <v>1</v>
      </c>
      <c r="AZ131">
        <v>0</v>
      </c>
      <c r="BA131">
        <v>124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B131">
        <v>0</v>
      </c>
    </row>
    <row r="132" spans="1:80">
      <c r="A132">
        <f>ROW(Source!A82)</f>
        <v>82</v>
      </c>
      <c r="B132">
        <v>22723180</v>
      </c>
      <c r="C132">
        <v>22720454</v>
      </c>
      <c r="D132">
        <v>21315620</v>
      </c>
      <c r="E132">
        <v>1</v>
      </c>
      <c r="F132">
        <v>1</v>
      </c>
      <c r="G132">
        <v>1</v>
      </c>
      <c r="H132">
        <v>2</v>
      </c>
      <c r="I132" t="s">
        <v>889</v>
      </c>
      <c r="J132" t="s">
        <v>890</v>
      </c>
      <c r="K132" t="s">
        <v>891</v>
      </c>
      <c r="L132">
        <v>1368</v>
      </c>
      <c r="N132">
        <v>1011</v>
      </c>
      <c r="O132" t="s">
        <v>790</v>
      </c>
      <c r="P132" t="s">
        <v>790</v>
      </c>
      <c r="Q132">
        <v>1</v>
      </c>
      <c r="Y132">
        <v>0.5</v>
      </c>
      <c r="AA132">
        <v>0</v>
      </c>
      <c r="AB132">
        <v>86.4</v>
      </c>
      <c r="AC132">
        <v>13.5</v>
      </c>
      <c r="AD132">
        <v>0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3</v>
      </c>
      <c r="AT132">
        <v>0.5</v>
      </c>
      <c r="AU132" t="s">
        <v>3</v>
      </c>
      <c r="AV132">
        <v>0</v>
      </c>
      <c r="AW132">
        <v>2</v>
      </c>
      <c r="AX132">
        <v>22720471</v>
      </c>
      <c r="AY132">
        <v>1</v>
      </c>
      <c r="AZ132">
        <v>0</v>
      </c>
      <c r="BA132">
        <v>125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B132">
        <v>0</v>
      </c>
    </row>
    <row r="133" spans="1:80">
      <c r="A133">
        <f>ROW(Source!A82)</f>
        <v>82</v>
      </c>
      <c r="B133">
        <v>22723180</v>
      </c>
      <c r="C133">
        <v>22720454</v>
      </c>
      <c r="D133">
        <v>21280827</v>
      </c>
      <c r="E133">
        <v>1</v>
      </c>
      <c r="F133">
        <v>1</v>
      </c>
      <c r="G133">
        <v>1</v>
      </c>
      <c r="H133">
        <v>2</v>
      </c>
      <c r="I133" t="s">
        <v>787</v>
      </c>
      <c r="J133" t="s">
        <v>788</v>
      </c>
      <c r="K133" t="s">
        <v>789</v>
      </c>
      <c r="L133">
        <v>1368</v>
      </c>
      <c r="N133">
        <v>1011</v>
      </c>
      <c r="O133" t="s">
        <v>790</v>
      </c>
      <c r="P133" t="s">
        <v>790</v>
      </c>
      <c r="Q133">
        <v>1</v>
      </c>
      <c r="Y133">
        <v>0.15</v>
      </c>
      <c r="AA133">
        <v>0</v>
      </c>
      <c r="AB133">
        <v>111.99</v>
      </c>
      <c r="AC133">
        <v>13.5</v>
      </c>
      <c r="AD133">
        <v>0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0.15</v>
      </c>
      <c r="AU133" t="s">
        <v>3</v>
      </c>
      <c r="AV133">
        <v>0</v>
      </c>
      <c r="AW133">
        <v>2</v>
      </c>
      <c r="AX133">
        <v>22720472</v>
      </c>
      <c r="AY133">
        <v>1</v>
      </c>
      <c r="AZ133">
        <v>0</v>
      </c>
      <c r="BA133">
        <v>126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B133">
        <v>0</v>
      </c>
    </row>
    <row r="134" spans="1:80">
      <c r="A134">
        <f>ROW(Source!A82)</f>
        <v>82</v>
      </c>
      <c r="B134">
        <v>22723180</v>
      </c>
      <c r="C134">
        <v>22720454</v>
      </c>
      <c r="D134">
        <v>21285419</v>
      </c>
      <c r="E134">
        <v>1</v>
      </c>
      <c r="F134">
        <v>1</v>
      </c>
      <c r="G134">
        <v>1</v>
      </c>
      <c r="H134">
        <v>2</v>
      </c>
      <c r="I134" t="s">
        <v>858</v>
      </c>
      <c r="J134" t="s">
        <v>859</v>
      </c>
      <c r="K134" t="s">
        <v>860</v>
      </c>
      <c r="L134">
        <v>1368</v>
      </c>
      <c r="N134">
        <v>1011</v>
      </c>
      <c r="O134" t="s">
        <v>790</v>
      </c>
      <c r="P134" t="s">
        <v>790</v>
      </c>
      <c r="Q134">
        <v>1</v>
      </c>
      <c r="Y134">
        <v>1.66</v>
      </c>
      <c r="AA134">
        <v>0</v>
      </c>
      <c r="AB134">
        <v>8.1</v>
      </c>
      <c r="AC134">
        <v>0</v>
      </c>
      <c r="AD134">
        <v>0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1.66</v>
      </c>
      <c r="AU134" t="s">
        <v>3</v>
      </c>
      <c r="AV134">
        <v>0</v>
      </c>
      <c r="AW134">
        <v>2</v>
      </c>
      <c r="AX134">
        <v>22720473</v>
      </c>
      <c r="AY134">
        <v>1</v>
      </c>
      <c r="AZ134">
        <v>0</v>
      </c>
      <c r="BA134">
        <v>127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B134">
        <v>0</v>
      </c>
    </row>
    <row r="135" spans="1:80">
      <c r="A135">
        <f>ROW(Source!A82)</f>
        <v>82</v>
      </c>
      <c r="B135">
        <v>22723180</v>
      </c>
      <c r="C135">
        <v>22720454</v>
      </c>
      <c r="D135">
        <v>21288557</v>
      </c>
      <c r="E135">
        <v>1</v>
      </c>
      <c r="F135">
        <v>1</v>
      </c>
      <c r="G135">
        <v>1</v>
      </c>
      <c r="H135">
        <v>2</v>
      </c>
      <c r="I135" t="s">
        <v>797</v>
      </c>
      <c r="J135" t="s">
        <v>798</v>
      </c>
      <c r="K135" t="s">
        <v>799</v>
      </c>
      <c r="L135">
        <v>1368</v>
      </c>
      <c r="N135">
        <v>1011</v>
      </c>
      <c r="O135" t="s">
        <v>790</v>
      </c>
      <c r="P135" t="s">
        <v>790</v>
      </c>
      <c r="Q135">
        <v>1</v>
      </c>
      <c r="Y135">
        <v>49.42</v>
      </c>
      <c r="AA135">
        <v>0</v>
      </c>
      <c r="AB135">
        <v>1.2</v>
      </c>
      <c r="AC135">
        <v>0</v>
      </c>
      <c r="AD135">
        <v>0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49.42</v>
      </c>
      <c r="AU135" t="s">
        <v>3</v>
      </c>
      <c r="AV135">
        <v>0</v>
      </c>
      <c r="AW135">
        <v>2</v>
      </c>
      <c r="AX135">
        <v>22720474</v>
      </c>
      <c r="AY135">
        <v>1</v>
      </c>
      <c r="AZ135">
        <v>0</v>
      </c>
      <c r="BA135">
        <v>128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B135">
        <v>0</v>
      </c>
    </row>
    <row r="136" spans="1:80">
      <c r="A136">
        <f>ROW(Source!A82)</f>
        <v>82</v>
      </c>
      <c r="B136">
        <v>22723180</v>
      </c>
      <c r="C136">
        <v>22720454</v>
      </c>
      <c r="D136">
        <v>21280770</v>
      </c>
      <c r="E136">
        <v>1</v>
      </c>
      <c r="F136">
        <v>1</v>
      </c>
      <c r="G136">
        <v>1</v>
      </c>
      <c r="H136">
        <v>2</v>
      </c>
      <c r="I136" t="s">
        <v>850</v>
      </c>
      <c r="J136" t="s">
        <v>851</v>
      </c>
      <c r="K136" t="s">
        <v>852</v>
      </c>
      <c r="L136">
        <v>1368</v>
      </c>
      <c r="N136">
        <v>1011</v>
      </c>
      <c r="O136" t="s">
        <v>790</v>
      </c>
      <c r="P136" t="s">
        <v>790</v>
      </c>
      <c r="Q136">
        <v>1</v>
      </c>
      <c r="Y136">
        <v>1.56</v>
      </c>
      <c r="AA136">
        <v>0</v>
      </c>
      <c r="AB136">
        <v>87.17</v>
      </c>
      <c r="AC136">
        <v>11.6</v>
      </c>
      <c r="AD136">
        <v>0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1.56</v>
      </c>
      <c r="AU136" t="s">
        <v>3</v>
      </c>
      <c r="AV136">
        <v>0</v>
      </c>
      <c r="AW136">
        <v>2</v>
      </c>
      <c r="AX136">
        <v>22720475</v>
      </c>
      <c r="AY136">
        <v>1</v>
      </c>
      <c r="AZ136">
        <v>0</v>
      </c>
      <c r="BA136">
        <v>129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B136">
        <v>0</v>
      </c>
    </row>
    <row r="137" spans="1:80">
      <c r="A137">
        <f>ROW(Source!A82)</f>
        <v>82</v>
      </c>
      <c r="B137">
        <v>22723180</v>
      </c>
      <c r="C137">
        <v>22720454</v>
      </c>
      <c r="D137">
        <v>21288561</v>
      </c>
      <c r="E137">
        <v>1</v>
      </c>
      <c r="F137">
        <v>1</v>
      </c>
      <c r="G137">
        <v>1</v>
      </c>
      <c r="H137">
        <v>3</v>
      </c>
      <c r="I137" t="s">
        <v>815</v>
      </c>
      <c r="J137" t="s">
        <v>816</v>
      </c>
      <c r="K137" t="s">
        <v>817</v>
      </c>
      <c r="L137">
        <v>1339</v>
      </c>
      <c r="N137">
        <v>1007</v>
      </c>
      <c r="O137" t="s">
        <v>43</v>
      </c>
      <c r="P137" t="s">
        <v>43</v>
      </c>
      <c r="Q137">
        <v>1</v>
      </c>
      <c r="Y137">
        <v>1</v>
      </c>
      <c r="AA137">
        <v>6.22</v>
      </c>
      <c r="AB137">
        <v>0</v>
      </c>
      <c r="AC137">
        <v>0</v>
      </c>
      <c r="AD137">
        <v>0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1</v>
      </c>
      <c r="AU137" t="s">
        <v>3</v>
      </c>
      <c r="AV137">
        <v>0</v>
      </c>
      <c r="AW137">
        <v>2</v>
      </c>
      <c r="AX137">
        <v>22720476</v>
      </c>
      <c r="AY137">
        <v>1</v>
      </c>
      <c r="AZ137">
        <v>0</v>
      </c>
      <c r="BA137">
        <v>130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B137">
        <v>0</v>
      </c>
    </row>
    <row r="138" spans="1:80">
      <c r="A138">
        <f>ROW(Source!A82)</f>
        <v>82</v>
      </c>
      <c r="B138">
        <v>22723180</v>
      </c>
      <c r="C138">
        <v>22720454</v>
      </c>
      <c r="D138">
        <v>21335452</v>
      </c>
      <c r="E138">
        <v>1</v>
      </c>
      <c r="F138">
        <v>1</v>
      </c>
      <c r="G138">
        <v>1</v>
      </c>
      <c r="H138">
        <v>3</v>
      </c>
      <c r="I138" t="s">
        <v>953</v>
      </c>
      <c r="J138" t="s">
        <v>954</v>
      </c>
      <c r="K138" t="s">
        <v>955</v>
      </c>
      <c r="L138">
        <v>1348</v>
      </c>
      <c r="N138">
        <v>1009</v>
      </c>
      <c r="O138" t="s">
        <v>34</v>
      </c>
      <c r="P138" t="s">
        <v>34</v>
      </c>
      <c r="Q138">
        <v>1000</v>
      </c>
      <c r="Y138">
        <v>6.9999999999999999E-4</v>
      </c>
      <c r="AA138">
        <v>13560</v>
      </c>
      <c r="AB138">
        <v>0</v>
      </c>
      <c r="AC138">
        <v>0</v>
      </c>
      <c r="AD138">
        <v>0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6.9999999999999999E-4</v>
      </c>
      <c r="AU138" t="s">
        <v>3</v>
      </c>
      <c r="AV138">
        <v>0</v>
      </c>
      <c r="AW138">
        <v>2</v>
      </c>
      <c r="AX138">
        <v>22720477</v>
      </c>
      <c r="AY138">
        <v>1</v>
      </c>
      <c r="AZ138">
        <v>0</v>
      </c>
      <c r="BA138">
        <v>131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B138">
        <v>0</v>
      </c>
    </row>
    <row r="139" spans="1:80">
      <c r="A139">
        <f>ROW(Source!A82)</f>
        <v>82</v>
      </c>
      <c r="B139">
        <v>22723180</v>
      </c>
      <c r="C139">
        <v>22720454</v>
      </c>
      <c r="D139">
        <v>21299885</v>
      </c>
      <c r="E139">
        <v>1</v>
      </c>
      <c r="F139">
        <v>1</v>
      </c>
      <c r="G139">
        <v>1</v>
      </c>
      <c r="H139">
        <v>3</v>
      </c>
      <c r="I139" t="s">
        <v>830</v>
      </c>
      <c r="J139" t="s">
        <v>831</v>
      </c>
      <c r="K139" t="s">
        <v>832</v>
      </c>
      <c r="L139">
        <v>1339</v>
      </c>
      <c r="N139">
        <v>1007</v>
      </c>
      <c r="O139" t="s">
        <v>43</v>
      </c>
      <c r="P139" t="s">
        <v>43</v>
      </c>
      <c r="Q139">
        <v>1</v>
      </c>
      <c r="Y139">
        <v>0.91</v>
      </c>
      <c r="AA139">
        <v>38.51</v>
      </c>
      <c r="AB139">
        <v>0</v>
      </c>
      <c r="AC139">
        <v>0</v>
      </c>
      <c r="AD139">
        <v>0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0.91</v>
      </c>
      <c r="AU139" t="s">
        <v>3</v>
      </c>
      <c r="AV139">
        <v>0</v>
      </c>
      <c r="AW139">
        <v>2</v>
      </c>
      <c r="AX139">
        <v>22720478</v>
      </c>
      <c r="AY139">
        <v>1</v>
      </c>
      <c r="AZ139">
        <v>0</v>
      </c>
      <c r="BA139">
        <v>132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B139">
        <v>0</v>
      </c>
    </row>
    <row r="140" spans="1:80">
      <c r="A140">
        <f>ROW(Source!A82)</f>
        <v>82</v>
      </c>
      <c r="B140">
        <v>22723180</v>
      </c>
      <c r="C140">
        <v>22720454</v>
      </c>
      <c r="D140">
        <v>21553621</v>
      </c>
      <c r="E140">
        <v>1</v>
      </c>
      <c r="F140">
        <v>1</v>
      </c>
      <c r="G140">
        <v>1</v>
      </c>
      <c r="H140">
        <v>3</v>
      </c>
      <c r="I140" t="s">
        <v>139</v>
      </c>
      <c r="J140" t="s">
        <v>141</v>
      </c>
      <c r="K140" t="s">
        <v>140</v>
      </c>
      <c r="L140">
        <v>1348</v>
      </c>
      <c r="N140">
        <v>1009</v>
      </c>
      <c r="O140" t="s">
        <v>34</v>
      </c>
      <c r="P140" t="s">
        <v>34</v>
      </c>
      <c r="Q140">
        <v>1000</v>
      </c>
      <c r="Y140">
        <v>1.18</v>
      </c>
      <c r="AA140">
        <v>9600</v>
      </c>
      <c r="AB140">
        <v>0</v>
      </c>
      <c r="AC140">
        <v>0</v>
      </c>
      <c r="AD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 t="s">
        <v>3</v>
      </c>
      <c r="AT140">
        <v>1.18</v>
      </c>
      <c r="AU140" t="s">
        <v>3</v>
      </c>
      <c r="AV140">
        <v>0</v>
      </c>
      <c r="AW140">
        <v>1</v>
      </c>
      <c r="AX140">
        <v>-1</v>
      </c>
      <c r="AY140">
        <v>0</v>
      </c>
      <c r="AZ140">
        <v>0</v>
      </c>
      <c r="BA140" t="s">
        <v>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B140">
        <v>0</v>
      </c>
    </row>
    <row r="141" spans="1:80">
      <c r="A141">
        <f>ROW(Source!A82)</f>
        <v>82</v>
      </c>
      <c r="B141">
        <v>22723180</v>
      </c>
      <c r="C141">
        <v>22720454</v>
      </c>
      <c r="D141">
        <v>21815542</v>
      </c>
      <c r="E141">
        <v>1</v>
      </c>
      <c r="F141">
        <v>1</v>
      </c>
      <c r="G141">
        <v>1</v>
      </c>
      <c r="H141">
        <v>3</v>
      </c>
      <c r="I141" t="s">
        <v>171</v>
      </c>
      <c r="J141" t="s">
        <v>173</v>
      </c>
      <c r="K141" t="s">
        <v>172</v>
      </c>
      <c r="L141">
        <v>1301</v>
      </c>
      <c r="N141">
        <v>1003</v>
      </c>
      <c r="O141" t="s">
        <v>117</v>
      </c>
      <c r="P141" t="s">
        <v>117</v>
      </c>
      <c r="Q141">
        <v>1</v>
      </c>
      <c r="Y141">
        <v>100</v>
      </c>
      <c r="AA141">
        <v>79.36</v>
      </c>
      <c r="AB141">
        <v>0</v>
      </c>
      <c r="AC141">
        <v>0</v>
      </c>
      <c r="AD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3</v>
      </c>
      <c r="AT141">
        <v>100</v>
      </c>
      <c r="AU141" t="s">
        <v>3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3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B141">
        <v>0</v>
      </c>
    </row>
    <row r="142" spans="1:80">
      <c r="A142">
        <f>ROW(Source!A82)</f>
        <v>82</v>
      </c>
      <c r="B142">
        <v>22723180</v>
      </c>
      <c r="C142">
        <v>22720454</v>
      </c>
      <c r="D142">
        <v>21815543</v>
      </c>
      <c r="E142">
        <v>1</v>
      </c>
      <c r="F142">
        <v>1</v>
      </c>
      <c r="G142">
        <v>1</v>
      </c>
      <c r="H142">
        <v>3</v>
      </c>
      <c r="I142" t="s">
        <v>180</v>
      </c>
      <c r="J142" t="s">
        <v>182</v>
      </c>
      <c r="K142" t="s">
        <v>181</v>
      </c>
      <c r="L142">
        <v>1301</v>
      </c>
      <c r="N142">
        <v>1003</v>
      </c>
      <c r="O142" t="s">
        <v>117</v>
      </c>
      <c r="P142" t="s">
        <v>117</v>
      </c>
      <c r="Q142">
        <v>1</v>
      </c>
      <c r="Y142">
        <v>100</v>
      </c>
      <c r="AA142">
        <v>103.04</v>
      </c>
      <c r="AB142">
        <v>0</v>
      </c>
      <c r="AC142">
        <v>0</v>
      </c>
      <c r="AD142">
        <v>0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100</v>
      </c>
      <c r="AU142" t="s">
        <v>3</v>
      </c>
      <c r="AV142">
        <v>0</v>
      </c>
      <c r="AW142">
        <v>2</v>
      </c>
      <c r="AX142">
        <v>22720480</v>
      </c>
      <c r="AY142">
        <v>1</v>
      </c>
      <c r="AZ142">
        <v>0</v>
      </c>
      <c r="BA142">
        <v>134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B142">
        <v>0</v>
      </c>
    </row>
    <row r="143" spans="1:80">
      <c r="A143">
        <f>ROW(Source!A82)</f>
        <v>82</v>
      </c>
      <c r="B143">
        <v>22723180</v>
      </c>
      <c r="C143">
        <v>22720454</v>
      </c>
      <c r="D143">
        <v>21311138</v>
      </c>
      <c r="E143">
        <v>1</v>
      </c>
      <c r="F143">
        <v>1</v>
      </c>
      <c r="G143">
        <v>1</v>
      </c>
      <c r="H143">
        <v>3</v>
      </c>
      <c r="I143" t="s">
        <v>956</v>
      </c>
      <c r="J143" t="s">
        <v>957</v>
      </c>
      <c r="K143" t="s">
        <v>958</v>
      </c>
      <c r="L143">
        <v>1339</v>
      </c>
      <c r="N143">
        <v>1007</v>
      </c>
      <c r="O143" t="s">
        <v>43</v>
      </c>
      <c r="P143" t="s">
        <v>43</v>
      </c>
      <c r="Q143">
        <v>1</v>
      </c>
      <c r="Y143">
        <v>0.114</v>
      </c>
      <c r="AA143">
        <v>600</v>
      </c>
      <c r="AB143">
        <v>0</v>
      </c>
      <c r="AC143">
        <v>0</v>
      </c>
      <c r="AD143">
        <v>0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0.114</v>
      </c>
      <c r="AU143" t="s">
        <v>3</v>
      </c>
      <c r="AV143">
        <v>0</v>
      </c>
      <c r="AW143">
        <v>2</v>
      </c>
      <c r="AX143">
        <v>22720481</v>
      </c>
      <c r="AY143">
        <v>1</v>
      </c>
      <c r="AZ143">
        <v>0</v>
      </c>
      <c r="BA143">
        <v>135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B143">
        <v>0</v>
      </c>
    </row>
    <row r="144" spans="1:80">
      <c r="A144">
        <f>ROW(Source!A82)</f>
        <v>82</v>
      </c>
      <c r="B144">
        <v>22723180</v>
      </c>
      <c r="C144">
        <v>22720454</v>
      </c>
      <c r="D144">
        <v>21361908</v>
      </c>
      <c r="E144">
        <v>1</v>
      </c>
      <c r="F144">
        <v>1</v>
      </c>
      <c r="G144">
        <v>1</v>
      </c>
      <c r="H144">
        <v>3</v>
      </c>
      <c r="I144" t="s">
        <v>959</v>
      </c>
      <c r="J144" t="s">
        <v>960</v>
      </c>
      <c r="K144" t="s">
        <v>961</v>
      </c>
      <c r="L144">
        <v>1346</v>
      </c>
      <c r="N144">
        <v>1009</v>
      </c>
      <c r="O144" t="s">
        <v>870</v>
      </c>
      <c r="P144" t="s">
        <v>870</v>
      </c>
      <c r="Q144">
        <v>1</v>
      </c>
      <c r="Y144">
        <v>6.1499999999999999E-2</v>
      </c>
      <c r="AA144">
        <v>2.15</v>
      </c>
      <c r="AB144">
        <v>0</v>
      </c>
      <c r="AC144">
        <v>0</v>
      </c>
      <c r="AD144">
        <v>0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6.1499999999999999E-2</v>
      </c>
      <c r="AU144" t="s">
        <v>3</v>
      </c>
      <c r="AV144">
        <v>0</v>
      </c>
      <c r="AW144">
        <v>2</v>
      </c>
      <c r="AX144">
        <v>22720482</v>
      </c>
      <c r="AY144">
        <v>1</v>
      </c>
      <c r="AZ144">
        <v>0</v>
      </c>
      <c r="BA144">
        <v>136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B144">
        <v>0</v>
      </c>
    </row>
    <row r="145" spans="1:80">
      <c r="A145">
        <f>ROW(Source!A82)</f>
        <v>82</v>
      </c>
      <c r="B145">
        <v>22723180</v>
      </c>
      <c r="C145">
        <v>22720454</v>
      </c>
      <c r="D145">
        <v>21281662</v>
      </c>
      <c r="E145">
        <v>1</v>
      </c>
      <c r="F145">
        <v>1</v>
      </c>
      <c r="G145">
        <v>1</v>
      </c>
      <c r="H145">
        <v>3</v>
      </c>
      <c r="I145" t="s">
        <v>877</v>
      </c>
      <c r="J145" t="s">
        <v>878</v>
      </c>
      <c r="K145" t="s">
        <v>879</v>
      </c>
      <c r="L145">
        <v>1339</v>
      </c>
      <c r="N145">
        <v>1007</v>
      </c>
      <c r="O145" t="s">
        <v>43</v>
      </c>
      <c r="P145" t="s">
        <v>43</v>
      </c>
      <c r="Q145">
        <v>1</v>
      </c>
      <c r="Y145">
        <v>17.170000000000002</v>
      </c>
      <c r="AA145">
        <v>2.44</v>
      </c>
      <c r="AB145">
        <v>0</v>
      </c>
      <c r="AC145">
        <v>0</v>
      </c>
      <c r="AD145">
        <v>0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17.170000000000002</v>
      </c>
      <c r="AU145" t="s">
        <v>3</v>
      </c>
      <c r="AV145">
        <v>0</v>
      </c>
      <c r="AW145">
        <v>2</v>
      </c>
      <c r="AX145">
        <v>22720483</v>
      </c>
      <c r="AY145">
        <v>1</v>
      </c>
      <c r="AZ145">
        <v>0</v>
      </c>
      <c r="BA145">
        <v>137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B145">
        <v>0</v>
      </c>
    </row>
    <row r="146" spans="1:80">
      <c r="A146">
        <f>ROW(Source!A85)</f>
        <v>85</v>
      </c>
      <c r="B146">
        <v>22723180</v>
      </c>
      <c r="C146">
        <v>22720488</v>
      </c>
      <c r="D146">
        <v>9416287</v>
      </c>
      <c r="E146">
        <v>1</v>
      </c>
      <c r="F146">
        <v>1</v>
      </c>
      <c r="G146">
        <v>1</v>
      </c>
      <c r="H146">
        <v>1</v>
      </c>
      <c r="I146" t="s">
        <v>962</v>
      </c>
      <c r="J146" t="s">
        <v>3</v>
      </c>
      <c r="K146" t="s">
        <v>963</v>
      </c>
      <c r="L146">
        <v>1369</v>
      </c>
      <c r="N146">
        <v>1013</v>
      </c>
      <c r="O146" t="s">
        <v>784</v>
      </c>
      <c r="P146" t="s">
        <v>784</v>
      </c>
      <c r="Q146">
        <v>1</v>
      </c>
      <c r="Y146">
        <v>115.44</v>
      </c>
      <c r="AA146">
        <v>0</v>
      </c>
      <c r="AB146">
        <v>0</v>
      </c>
      <c r="AC146">
        <v>0</v>
      </c>
      <c r="AD146">
        <v>9.51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115.44</v>
      </c>
      <c r="AU146" t="s">
        <v>3</v>
      </c>
      <c r="AV146">
        <v>1</v>
      </c>
      <c r="AW146">
        <v>2</v>
      </c>
      <c r="AX146">
        <v>22720502</v>
      </c>
      <c r="AY146">
        <v>1</v>
      </c>
      <c r="AZ146">
        <v>0</v>
      </c>
      <c r="BA146">
        <v>138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B146">
        <v>0</v>
      </c>
    </row>
    <row r="147" spans="1:80">
      <c r="A147">
        <f>ROW(Source!A85)</f>
        <v>85</v>
      </c>
      <c r="B147">
        <v>22723180</v>
      </c>
      <c r="C147">
        <v>22720488</v>
      </c>
      <c r="D147">
        <v>121548</v>
      </c>
      <c r="E147">
        <v>1</v>
      </c>
      <c r="F147">
        <v>1</v>
      </c>
      <c r="G147">
        <v>1</v>
      </c>
      <c r="H147">
        <v>1</v>
      </c>
      <c r="I147" t="s">
        <v>36</v>
      </c>
      <c r="J147" t="s">
        <v>3</v>
      </c>
      <c r="K147" t="s">
        <v>785</v>
      </c>
      <c r="L147">
        <v>608254</v>
      </c>
      <c r="N147">
        <v>1013</v>
      </c>
      <c r="O147" t="s">
        <v>786</v>
      </c>
      <c r="P147" t="s">
        <v>786</v>
      </c>
      <c r="Q147">
        <v>1</v>
      </c>
      <c r="Y147">
        <v>0.65</v>
      </c>
      <c r="AA147">
        <v>0</v>
      </c>
      <c r="AB147">
        <v>0</v>
      </c>
      <c r="AC147">
        <v>0</v>
      </c>
      <c r="AD147">
        <v>0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0.65</v>
      </c>
      <c r="AU147" t="s">
        <v>3</v>
      </c>
      <c r="AV147">
        <v>2</v>
      </c>
      <c r="AW147">
        <v>2</v>
      </c>
      <c r="AX147">
        <v>22720503</v>
      </c>
      <c r="AY147">
        <v>1</v>
      </c>
      <c r="AZ147">
        <v>0</v>
      </c>
      <c r="BA147">
        <v>139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B147">
        <v>0</v>
      </c>
    </row>
    <row r="148" spans="1:80">
      <c r="A148">
        <f>ROW(Source!A85)</f>
        <v>85</v>
      </c>
      <c r="B148">
        <v>22723180</v>
      </c>
      <c r="C148">
        <v>22720488</v>
      </c>
      <c r="D148">
        <v>21315620</v>
      </c>
      <c r="E148">
        <v>1</v>
      </c>
      <c r="F148">
        <v>1</v>
      </c>
      <c r="G148">
        <v>1</v>
      </c>
      <c r="H148">
        <v>2</v>
      </c>
      <c r="I148" t="s">
        <v>889</v>
      </c>
      <c r="J148" t="s">
        <v>890</v>
      </c>
      <c r="K148" t="s">
        <v>891</v>
      </c>
      <c r="L148">
        <v>1368</v>
      </c>
      <c r="N148">
        <v>1011</v>
      </c>
      <c r="O148" t="s">
        <v>790</v>
      </c>
      <c r="P148" t="s">
        <v>790</v>
      </c>
      <c r="Q148">
        <v>1</v>
      </c>
      <c r="Y148">
        <v>0.5</v>
      </c>
      <c r="AA148">
        <v>0</v>
      </c>
      <c r="AB148">
        <v>86.4</v>
      </c>
      <c r="AC148">
        <v>13.5</v>
      </c>
      <c r="AD148">
        <v>0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0.5</v>
      </c>
      <c r="AU148" t="s">
        <v>3</v>
      </c>
      <c r="AV148">
        <v>0</v>
      </c>
      <c r="AW148">
        <v>2</v>
      </c>
      <c r="AX148">
        <v>22720504</v>
      </c>
      <c r="AY148">
        <v>1</v>
      </c>
      <c r="AZ148">
        <v>0</v>
      </c>
      <c r="BA148">
        <v>140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B148">
        <v>0</v>
      </c>
    </row>
    <row r="149" spans="1:80">
      <c r="A149">
        <f>ROW(Source!A85)</f>
        <v>85</v>
      </c>
      <c r="B149">
        <v>22723180</v>
      </c>
      <c r="C149">
        <v>22720488</v>
      </c>
      <c r="D149">
        <v>21280827</v>
      </c>
      <c r="E149">
        <v>1</v>
      </c>
      <c r="F149">
        <v>1</v>
      </c>
      <c r="G149">
        <v>1</v>
      </c>
      <c r="H149">
        <v>2</v>
      </c>
      <c r="I149" t="s">
        <v>787</v>
      </c>
      <c r="J149" t="s">
        <v>788</v>
      </c>
      <c r="K149" t="s">
        <v>789</v>
      </c>
      <c r="L149">
        <v>1368</v>
      </c>
      <c r="N149">
        <v>1011</v>
      </c>
      <c r="O149" t="s">
        <v>790</v>
      </c>
      <c r="P149" t="s">
        <v>790</v>
      </c>
      <c r="Q149">
        <v>1</v>
      </c>
      <c r="Y149">
        <v>0.15</v>
      </c>
      <c r="AA149">
        <v>0</v>
      </c>
      <c r="AB149">
        <v>111.99</v>
      </c>
      <c r="AC149">
        <v>13.5</v>
      </c>
      <c r="AD149">
        <v>0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0.15</v>
      </c>
      <c r="AU149" t="s">
        <v>3</v>
      </c>
      <c r="AV149">
        <v>0</v>
      </c>
      <c r="AW149">
        <v>2</v>
      </c>
      <c r="AX149">
        <v>22720505</v>
      </c>
      <c r="AY149">
        <v>1</v>
      </c>
      <c r="AZ149">
        <v>0</v>
      </c>
      <c r="BA149">
        <v>141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B149">
        <v>0</v>
      </c>
    </row>
    <row r="150" spans="1:80">
      <c r="A150">
        <f>ROW(Source!A85)</f>
        <v>85</v>
      </c>
      <c r="B150">
        <v>22723180</v>
      </c>
      <c r="C150">
        <v>22720488</v>
      </c>
      <c r="D150">
        <v>21288557</v>
      </c>
      <c r="E150">
        <v>1</v>
      </c>
      <c r="F150">
        <v>1</v>
      </c>
      <c r="G150">
        <v>1</v>
      </c>
      <c r="H150">
        <v>2</v>
      </c>
      <c r="I150" t="s">
        <v>797</v>
      </c>
      <c r="J150" t="s">
        <v>798</v>
      </c>
      <c r="K150" t="s">
        <v>799</v>
      </c>
      <c r="L150">
        <v>1368</v>
      </c>
      <c r="N150">
        <v>1011</v>
      </c>
      <c r="O150" t="s">
        <v>790</v>
      </c>
      <c r="P150" t="s">
        <v>790</v>
      </c>
      <c r="Q150">
        <v>1</v>
      </c>
      <c r="Y150">
        <v>49.42</v>
      </c>
      <c r="AA150">
        <v>0</v>
      </c>
      <c r="AB150">
        <v>1.2</v>
      </c>
      <c r="AC150">
        <v>0</v>
      </c>
      <c r="AD150">
        <v>0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49.42</v>
      </c>
      <c r="AU150" t="s">
        <v>3</v>
      </c>
      <c r="AV150">
        <v>0</v>
      </c>
      <c r="AW150">
        <v>2</v>
      </c>
      <c r="AX150">
        <v>22720506</v>
      </c>
      <c r="AY150">
        <v>1</v>
      </c>
      <c r="AZ150">
        <v>0</v>
      </c>
      <c r="BA150">
        <v>142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B150">
        <v>0</v>
      </c>
    </row>
    <row r="151" spans="1:80">
      <c r="A151">
        <f>ROW(Source!A85)</f>
        <v>85</v>
      </c>
      <c r="B151">
        <v>22723180</v>
      </c>
      <c r="C151">
        <v>22720488</v>
      </c>
      <c r="D151">
        <v>21280770</v>
      </c>
      <c r="E151">
        <v>1</v>
      </c>
      <c r="F151">
        <v>1</v>
      </c>
      <c r="G151">
        <v>1</v>
      </c>
      <c r="H151">
        <v>2</v>
      </c>
      <c r="I151" t="s">
        <v>850</v>
      </c>
      <c r="J151" t="s">
        <v>851</v>
      </c>
      <c r="K151" t="s">
        <v>852</v>
      </c>
      <c r="L151">
        <v>1368</v>
      </c>
      <c r="N151">
        <v>1011</v>
      </c>
      <c r="O151" t="s">
        <v>790</v>
      </c>
      <c r="P151" t="s">
        <v>790</v>
      </c>
      <c r="Q151">
        <v>1</v>
      </c>
      <c r="Y151">
        <v>1.56</v>
      </c>
      <c r="AA151">
        <v>0</v>
      </c>
      <c r="AB151">
        <v>87.17</v>
      </c>
      <c r="AC151">
        <v>11.6</v>
      </c>
      <c r="AD151">
        <v>0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1.56</v>
      </c>
      <c r="AU151" t="s">
        <v>3</v>
      </c>
      <c r="AV151">
        <v>0</v>
      </c>
      <c r="AW151">
        <v>2</v>
      </c>
      <c r="AX151">
        <v>22720507</v>
      </c>
      <c r="AY151">
        <v>1</v>
      </c>
      <c r="AZ151">
        <v>0</v>
      </c>
      <c r="BA151">
        <v>143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B151">
        <v>0</v>
      </c>
    </row>
    <row r="152" spans="1:80">
      <c r="A152">
        <f>ROW(Source!A85)</f>
        <v>85</v>
      </c>
      <c r="B152">
        <v>22723180</v>
      </c>
      <c r="C152">
        <v>22720488</v>
      </c>
      <c r="D152">
        <v>21288561</v>
      </c>
      <c r="E152">
        <v>1</v>
      </c>
      <c r="F152">
        <v>1</v>
      </c>
      <c r="G152">
        <v>1</v>
      </c>
      <c r="H152">
        <v>3</v>
      </c>
      <c r="I152" t="s">
        <v>815</v>
      </c>
      <c r="J152" t="s">
        <v>816</v>
      </c>
      <c r="K152" t="s">
        <v>817</v>
      </c>
      <c r="L152">
        <v>1339</v>
      </c>
      <c r="N152">
        <v>1007</v>
      </c>
      <c r="O152" t="s">
        <v>43</v>
      </c>
      <c r="P152" t="s">
        <v>43</v>
      </c>
      <c r="Q152">
        <v>1</v>
      </c>
      <c r="Y152">
        <v>1</v>
      </c>
      <c r="AA152">
        <v>6.22</v>
      </c>
      <c r="AB152">
        <v>0</v>
      </c>
      <c r="AC152">
        <v>0</v>
      </c>
      <c r="AD152">
        <v>0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</v>
      </c>
      <c r="AU152" t="s">
        <v>3</v>
      </c>
      <c r="AV152">
        <v>0</v>
      </c>
      <c r="AW152">
        <v>2</v>
      </c>
      <c r="AX152">
        <v>22720508</v>
      </c>
      <c r="AY152">
        <v>1</v>
      </c>
      <c r="AZ152">
        <v>0</v>
      </c>
      <c r="BA152">
        <v>144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B152">
        <v>0</v>
      </c>
    </row>
    <row r="153" spans="1:80">
      <c r="A153">
        <f>ROW(Source!A85)</f>
        <v>85</v>
      </c>
      <c r="B153">
        <v>22723180</v>
      </c>
      <c r="C153">
        <v>22720488</v>
      </c>
      <c r="D153">
        <v>21335452</v>
      </c>
      <c r="E153">
        <v>1</v>
      </c>
      <c r="F153">
        <v>1</v>
      </c>
      <c r="G153">
        <v>1</v>
      </c>
      <c r="H153">
        <v>3</v>
      </c>
      <c r="I153" t="s">
        <v>953</v>
      </c>
      <c r="J153" t="s">
        <v>954</v>
      </c>
      <c r="K153" t="s">
        <v>955</v>
      </c>
      <c r="L153">
        <v>1348</v>
      </c>
      <c r="N153">
        <v>1009</v>
      </c>
      <c r="O153" t="s">
        <v>34</v>
      </c>
      <c r="P153" t="s">
        <v>34</v>
      </c>
      <c r="Q153">
        <v>1000</v>
      </c>
      <c r="Y153">
        <v>6.9999999999999999E-4</v>
      </c>
      <c r="AA153">
        <v>13560</v>
      </c>
      <c r="AB153">
        <v>0</v>
      </c>
      <c r="AC153">
        <v>0</v>
      </c>
      <c r="AD153">
        <v>0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3</v>
      </c>
      <c r="AT153">
        <v>6.9999999999999999E-4</v>
      </c>
      <c r="AU153" t="s">
        <v>3</v>
      </c>
      <c r="AV153">
        <v>0</v>
      </c>
      <c r="AW153">
        <v>2</v>
      </c>
      <c r="AX153">
        <v>22720509</v>
      </c>
      <c r="AY153">
        <v>1</v>
      </c>
      <c r="AZ153">
        <v>0</v>
      </c>
      <c r="BA153">
        <v>145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B153">
        <v>0</v>
      </c>
    </row>
    <row r="154" spans="1:80">
      <c r="A154">
        <f>ROW(Source!A85)</f>
        <v>85</v>
      </c>
      <c r="B154">
        <v>22723180</v>
      </c>
      <c r="C154">
        <v>22720488</v>
      </c>
      <c r="D154">
        <v>21299885</v>
      </c>
      <c r="E154">
        <v>1</v>
      </c>
      <c r="F154">
        <v>1</v>
      </c>
      <c r="G154">
        <v>1</v>
      </c>
      <c r="H154">
        <v>3</v>
      </c>
      <c r="I154" t="s">
        <v>830</v>
      </c>
      <c r="J154" t="s">
        <v>831</v>
      </c>
      <c r="K154" t="s">
        <v>832</v>
      </c>
      <c r="L154">
        <v>1339</v>
      </c>
      <c r="N154">
        <v>1007</v>
      </c>
      <c r="O154" t="s">
        <v>43</v>
      </c>
      <c r="P154" t="s">
        <v>43</v>
      </c>
      <c r="Q154">
        <v>1</v>
      </c>
      <c r="Y154">
        <v>0.91</v>
      </c>
      <c r="AA154">
        <v>38.51</v>
      </c>
      <c r="AB154">
        <v>0</v>
      </c>
      <c r="AC154">
        <v>0</v>
      </c>
      <c r="AD154">
        <v>0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0.91</v>
      </c>
      <c r="AU154" t="s">
        <v>3</v>
      </c>
      <c r="AV154">
        <v>0</v>
      </c>
      <c r="AW154">
        <v>2</v>
      </c>
      <c r="AX154">
        <v>22720510</v>
      </c>
      <c r="AY154">
        <v>1</v>
      </c>
      <c r="AZ154">
        <v>0</v>
      </c>
      <c r="BA154">
        <v>146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B154">
        <v>0</v>
      </c>
    </row>
    <row r="155" spans="1:80">
      <c r="A155">
        <f>ROW(Source!A85)</f>
        <v>85</v>
      </c>
      <c r="B155">
        <v>22723180</v>
      </c>
      <c r="C155">
        <v>22720488</v>
      </c>
      <c r="D155">
        <v>21553621</v>
      </c>
      <c r="E155">
        <v>1</v>
      </c>
      <c r="F155">
        <v>1</v>
      </c>
      <c r="G155">
        <v>1</v>
      </c>
      <c r="H155">
        <v>3</v>
      </c>
      <c r="I155" t="s">
        <v>139</v>
      </c>
      <c r="J155" t="s">
        <v>141</v>
      </c>
      <c r="K155" t="s">
        <v>140</v>
      </c>
      <c r="L155">
        <v>1348</v>
      </c>
      <c r="N155">
        <v>1009</v>
      </c>
      <c r="O155" t="s">
        <v>34</v>
      </c>
      <c r="P155" t="s">
        <v>34</v>
      </c>
      <c r="Q155">
        <v>1000</v>
      </c>
      <c r="Y155">
        <v>1.18</v>
      </c>
      <c r="AA155">
        <v>9600</v>
      </c>
      <c r="AB155">
        <v>0</v>
      </c>
      <c r="AC155">
        <v>0</v>
      </c>
      <c r="AD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3</v>
      </c>
      <c r="AT155">
        <v>1.18</v>
      </c>
      <c r="AU155" t="s">
        <v>3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B155">
        <v>0</v>
      </c>
    </row>
    <row r="156" spans="1:80">
      <c r="A156">
        <f>ROW(Source!A85)</f>
        <v>85</v>
      </c>
      <c r="B156">
        <v>22723180</v>
      </c>
      <c r="C156">
        <v>22720488</v>
      </c>
      <c r="D156">
        <v>21815543</v>
      </c>
      <c r="E156">
        <v>1</v>
      </c>
      <c r="F156">
        <v>1</v>
      </c>
      <c r="G156">
        <v>1</v>
      </c>
      <c r="H156">
        <v>3</v>
      </c>
      <c r="I156" t="s">
        <v>180</v>
      </c>
      <c r="J156" t="s">
        <v>182</v>
      </c>
      <c r="K156" t="s">
        <v>181</v>
      </c>
      <c r="L156">
        <v>1301</v>
      </c>
      <c r="N156">
        <v>1003</v>
      </c>
      <c r="O156" t="s">
        <v>117</v>
      </c>
      <c r="P156" t="s">
        <v>117</v>
      </c>
      <c r="Q156">
        <v>1</v>
      </c>
      <c r="Y156">
        <v>100</v>
      </c>
      <c r="AA156">
        <v>103.04</v>
      </c>
      <c r="AB156">
        <v>0</v>
      </c>
      <c r="AC156">
        <v>0</v>
      </c>
      <c r="AD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100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B156">
        <v>0</v>
      </c>
    </row>
    <row r="157" spans="1:80">
      <c r="A157">
        <f>ROW(Source!A85)</f>
        <v>85</v>
      </c>
      <c r="B157">
        <v>22723180</v>
      </c>
      <c r="C157">
        <v>22720488</v>
      </c>
      <c r="D157">
        <v>21815544</v>
      </c>
      <c r="E157">
        <v>1</v>
      </c>
      <c r="F157">
        <v>1</v>
      </c>
      <c r="G157">
        <v>1</v>
      </c>
      <c r="H157">
        <v>3</v>
      </c>
      <c r="I157" t="s">
        <v>189</v>
      </c>
      <c r="J157" t="s">
        <v>191</v>
      </c>
      <c r="K157" t="s">
        <v>190</v>
      </c>
      <c r="L157">
        <v>1301</v>
      </c>
      <c r="N157">
        <v>1003</v>
      </c>
      <c r="O157" t="s">
        <v>117</v>
      </c>
      <c r="P157" t="s">
        <v>117</v>
      </c>
      <c r="Q157">
        <v>1</v>
      </c>
      <c r="Y157">
        <v>100</v>
      </c>
      <c r="AA157">
        <v>132.80000000000001</v>
      </c>
      <c r="AB157">
        <v>0</v>
      </c>
      <c r="AC157">
        <v>0</v>
      </c>
      <c r="AD157">
        <v>0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100</v>
      </c>
      <c r="AU157" t="s">
        <v>3</v>
      </c>
      <c r="AV157">
        <v>0</v>
      </c>
      <c r="AW157">
        <v>2</v>
      </c>
      <c r="AX157">
        <v>22720512</v>
      </c>
      <c r="AY157">
        <v>1</v>
      </c>
      <c r="AZ157">
        <v>0</v>
      </c>
      <c r="BA157">
        <v>148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B157">
        <v>0</v>
      </c>
    </row>
    <row r="158" spans="1:80">
      <c r="A158">
        <f>ROW(Source!A85)</f>
        <v>85</v>
      </c>
      <c r="B158">
        <v>22723180</v>
      </c>
      <c r="C158">
        <v>22720488</v>
      </c>
      <c r="D158">
        <v>21311138</v>
      </c>
      <c r="E158">
        <v>1</v>
      </c>
      <c r="F158">
        <v>1</v>
      </c>
      <c r="G158">
        <v>1</v>
      </c>
      <c r="H158">
        <v>3</v>
      </c>
      <c r="I158" t="s">
        <v>956</v>
      </c>
      <c r="J158" t="s">
        <v>957</v>
      </c>
      <c r="K158" t="s">
        <v>958</v>
      </c>
      <c r="L158">
        <v>1339</v>
      </c>
      <c r="N158">
        <v>1007</v>
      </c>
      <c r="O158" t="s">
        <v>43</v>
      </c>
      <c r="P158" t="s">
        <v>43</v>
      </c>
      <c r="Q158">
        <v>1</v>
      </c>
      <c r="Y158">
        <v>0.114</v>
      </c>
      <c r="AA158">
        <v>600</v>
      </c>
      <c r="AB158">
        <v>0</v>
      </c>
      <c r="AC158">
        <v>0</v>
      </c>
      <c r="AD158">
        <v>0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0.114</v>
      </c>
      <c r="AU158" t="s">
        <v>3</v>
      </c>
      <c r="AV158">
        <v>0</v>
      </c>
      <c r="AW158">
        <v>2</v>
      </c>
      <c r="AX158">
        <v>22720513</v>
      </c>
      <c r="AY158">
        <v>1</v>
      </c>
      <c r="AZ158">
        <v>0</v>
      </c>
      <c r="BA158">
        <v>149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B158">
        <v>0</v>
      </c>
    </row>
    <row r="159" spans="1:80">
      <c r="A159">
        <f>ROW(Source!A85)</f>
        <v>85</v>
      </c>
      <c r="B159">
        <v>22723180</v>
      </c>
      <c r="C159">
        <v>22720488</v>
      </c>
      <c r="D159">
        <v>21361908</v>
      </c>
      <c r="E159">
        <v>1</v>
      </c>
      <c r="F159">
        <v>1</v>
      </c>
      <c r="G159">
        <v>1</v>
      </c>
      <c r="H159">
        <v>3</v>
      </c>
      <c r="I159" t="s">
        <v>959</v>
      </c>
      <c r="J159" t="s">
        <v>960</v>
      </c>
      <c r="K159" t="s">
        <v>961</v>
      </c>
      <c r="L159">
        <v>1346</v>
      </c>
      <c r="N159">
        <v>1009</v>
      </c>
      <c r="O159" t="s">
        <v>870</v>
      </c>
      <c r="P159" t="s">
        <v>870</v>
      </c>
      <c r="Q159">
        <v>1</v>
      </c>
      <c r="Y159">
        <v>0.09</v>
      </c>
      <c r="AA159">
        <v>2.15</v>
      </c>
      <c r="AB159">
        <v>0</v>
      </c>
      <c r="AC159">
        <v>0</v>
      </c>
      <c r="AD159">
        <v>0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0.09</v>
      </c>
      <c r="AU159" t="s">
        <v>3</v>
      </c>
      <c r="AV159">
        <v>0</v>
      </c>
      <c r="AW159">
        <v>2</v>
      </c>
      <c r="AX159">
        <v>22720514</v>
      </c>
      <c r="AY159">
        <v>1</v>
      </c>
      <c r="AZ159">
        <v>0</v>
      </c>
      <c r="BA159">
        <v>150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B159">
        <v>0</v>
      </c>
    </row>
    <row r="160" spans="1:80">
      <c r="A160">
        <f>ROW(Source!A85)</f>
        <v>85</v>
      </c>
      <c r="B160">
        <v>22723180</v>
      </c>
      <c r="C160">
        <v>22720488</v>
      </c>
      <c r="D160">
        <v>21281662</v>
      </c>
      <c r="E160">
        <v>1</v>
      </c>
      <c r="F160">
        <v>1</v>
      </c>
      <c r="G160">
        <v>1</v>
      </c>
      <c r="H160">
        <v>3</v>
      </c>
      <c r="I160" t="s">
        <v>877</v>
      </c>
      <c r="J160" t="s">
        <v>878</v>
      </c>
      <c r="K160" t="s">
        <v>879</v>
      </c>
      <c r="L160">
        <v>1339</v>
      </c>
      <c r="N160">
        <v>1007</v>
      </c>
      <c r="O160" t="s">
        <v>43</v>
      </c>
      <c r="P160" t="s">
        <v>43</v>
      </c>
      <c r="Q160">
        <v>1</v>
      </c>
      <c r="Y160">
        <v>24.73</v>
      </c>
      <c r="AA160">
        <v>2.44</v>
      </c>
      <c r="AB160">
        <v>0</v>
      </c>
      <c r="AC160">
        <v>0</v>
      </c>
      <c r="AD160">
        <v>0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24.73</v>
      </c>
      <c r="AU160" t="s">
        <v>3</v>
      </c>
      <c r="AV160">
        <v>0</v>
      </c>
      <c r="AW160">
        <v>2</v>
      </c>
      <c r="AX160">
        <v>22720515</v>
      </c>
      <c r="AY160">
        <v>1</v>
      </c>
      <c r="AZ160">
        <v>0</v>
      </c>
      <c r="BA160">
        <v>151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B160">
        <v>0</v>
      </c>
    </row>
    <row r="161" spans="1:80">
      <c r="A161">
        <f>ROW(Source!A88)</f>
        <v>88</v>
      </c>
      <c r="B161">
        <v>22723180</v>
      </c>
      <c r="C161">
        <v>22720520</v>
      </c>
      <c r="D161">
        <v>9416287</v>
      </c>
      <c r="E161">
        <v>1</v>
      </c>
      <c r="F161">
        <v>1</v>
      </c>
      <c r="G161">
        <v>1</v>
      </c>
      <c r="H161">
        <v>1</v>
      </c>
      <c r="I161" t="s">
        <v>962</v>
      </c>
      <c r="J161" t="s">
        <v>3</v>
      </c>
      <c r="K161" t="s">
        <v>963</v>
      </c>
      <c r="L161">
        <v>1369</v>
      </c>
      <c r="N161">
        <v>1013</v>
      </c>
      <c r="O161" t="s">
        <v>784</v>
      </c>
      <c r="P161" t="s">
        <v>784</v>
      </c>
      <c r="Q161">
        <v>1</v>
      </c>
      <c r="Y161">
        <v>185.92</v>
      </c>
      <c r="AA161">
        <v>0</v>
      </c>
      <c r="AB161">
        <v>0</v>
      </c>
      <c r="AC161">
        <v>0</v>
      </c>
      <c r="AD161">
        <v>9.51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185.92</v>
      </c>
      <c r="AU161" t="s">
        <v>3</v>
      </c>
      <c r="AV161">
        <v>1</v>
      </c>
      <c r="AW161">
        <v>2</v>
      </c>
      <c r="AX161">
        <v>22720533</v>
      </c>
      <c r="AY161">
        <v>1</v>
      </c>
      <c r="AZ161">
        <v>0</v>
      </c>
      <c r="BA161">
        <v>152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B161">
        <v>0</v>
      </c>
    </row>
    <row r="162" spans="1:80">
      <c r="A162">
        <f>ROW(Source!A88)</f>
        <v>88</v>
      </c>
      <c r="B162">
        <v>22723180</v>
      </c>
      <c r="C162">
        <v>22720520</v>
      </c>
      <c r="D162">
        <v>121548</v>
      </c>
      <c r="E162">
        <v>1</v>
      </c>
      <c r="F162">
        <v>1</v>
      </c>
      <c r="G162">
        <v>1</v>
      </c>
      <c r="H162">
        <v>1</v>
      </c>
      <c r="I162" t="s">
        <v>36</v>
      </c>
      <c r="J162" t="s">
        <v>3</v>
      </c>
      <c r="K162" t="s">
        <v>785</v>
      </c>
      <c r="L162">
        <v>608254</v>
      </c>
      <c r="N162">
        <v>1013</v>
      </c>
      <c r="O162" t="s">
        <v>786</v>
      </c>
      <c r="P162" t="s">
        <v>786</v>
      </c>
      <c r="Q162">
        <v>1</v>
      </c>
      <c r="Y162">
        <v>1.03</v>
      </c>
      <c r="AA162">
        <v>0</v>
      </c>
      <c r="AB162">
        <v>0</v>
      </c>
      <c r="AC162">
        <v>0</v>
      </c>
      <c r="AD162">
        <v>0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1.03</v>
      </c>
      <c r="AU162" t="s">
        <v>3</v>
      </c>
      <c r="AV162">
        <v>2</v>
      </c>
      <c r="AW162">
        <v>2</v>
      </c>
      <c r="AX162">
        <v>22720534</v>
      </c>
      <c r="AY162">
        <v>1</v>
      </c>
      <c r="AZ162">
        <v>0</v>
      </c>
      <c r="BA162">
        <v>153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B162">
        <v>0</v>
      </c>
    </row>
    <row r="163" spans="1:80">
      <c r="A163">
        <f>ROW(Source!A88)</f>
        <v>88</v>
      </c>
      <c r="B163">
        <v>22723180</v>
      </c>
      <c r="C163">
        <v>22720520</v>
      </c>
      <c r="D163">
        <v>21315620</v>
      </c>
      <c r="E163">
        <v>1</v>
      </c>
      <c r="F163">
        <v>1</v>
      </c>
      <c r="G163">
        <v>1</v>
      </c>
      <c r="H163">
        <v>2</v>
      </c>
      <c r="I163" t="s">
        <v>889</v>
      </c>
      <c r="J163" t="s">
        <v>890</v>
      </c>
      <c r="K163" t="s">
        <v>891</v>
      </c>
      <c r="L163">
        <v>1368</v>
      </c>
      <c r="N163">
        <v>1011</v>
      </c>
      <c r="O163" t="s">
        <v>790</v>
      </c>
      <c r="P163" t="s">
        <v>790</v>
      </c>
      <c r="Q163">
        <v>1</v>
      </c>
      <c r="Y163">
        <v>0.82</v>
      </c>
      <c r="AA163">
        <v>0</v>
      </c>
      <c r="AB163">
        <v>86.4</v>
      </c>
      <c r="AC163">
        <v>13.5</v>
      </c>
      <c r="AD163">
        <v>0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0.82</v>
      </c>
      <c r="AU163" t="s">
        <v>3</v>
      </c>
      <c r="AV163">
        <v>0</v>
      </c>
      <c r="AW163">
        <v>2</v>
      </c>
      <c r="AX163">
        <v>22720535</v>
      </c>
      <c r="AY163">
        <v>1</v>
      </c>
      <c r="AZ163">
        <v>0</v>
      </c>
      <c r="BA163">
        <v>154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B163">
        <v>0</v>
      </c>
    </row>
    <row r="164" spans="1:80">
      <c r="A164">
        <f>ROW(Source!A88)</f>
        <v>88</v>
      </c>
      <c r="B164">
        <v>22723180</v>
      </c>
      <c r="C164">
        <v>22720520</v>
      </c>
      <c r="D164">
        <v>21280827</v>
      </c>
      <c r="E164">
        <v>1</v>
      </c>
      <c r="F164">
        <v>1</v>
      </c>
      <c r="G164">
        <v>1</v>
      </c>
      <c r="H164">
        <v>2</v>
      </c>
      <c r="I164" t="s">
        <v>787</v>
      </c>
      <c r="J164" t="s">
        <v>788</v>
      </c>
      <c r="K164" t="s">
        <v>789</v>
      </c>
      <c r="L164">
        <v>1368</v>
      </c>
      <c r="N164">
        <v>1011</v>
      </c>
      <c r="O164" t="s">
        <v>790</v>
      </c>
      <c r="P164" t="s">
        <v>790</v>
      </c>
      <c r="Q164">
        <v>1</v>
      </c>
      <c r="Y164">
        <v>0.21</v>
      </c>
      <c r="AA164">
        <v>0</v>
      </c>
      <c r="AB164">
        <v>111.99</v>
      </c>
      <c r="AC164">
        <v>13.5</v>
      </c>
      <c r="AD164">
        <v>0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0.21</v>
      </c>
      <c r="AU164" t="s">
        <v>3</v>
      </c>
      <c r="AV164">
        <v>0</v>
      </c>
      <c r="AW164">
        <v>2</v>
      </c>
      <c r="AX164">
        <v>22720536</v>
      </c>
      <c r="AY164">
        <v>1</v>
      </c>
      <c r="AZ164">
        <v>0</v>
      </c>
      <c r="BA164">
        <v>155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B164">
        <v>0</v>
      </c>
    </row>
    <row r="165" spans="1:80">
      <c r="A165">
        <f>ROW(Source!A88)</f>
        <v>88</v>
      </c>
      <c r="B165">
        <v>22723180</v>
      </c>
      <c r="C165">
        <v>22720520</v>
      </c>
      <c r="D165">
        <v>21285419</v>
      </c>
      <c r="E165">
        <v>1</v>
      </c>
      <c r="F165">
        <v>1</v>
      </c>
      <c r="G165">
        <v>1</v>
      </c>
      <c r="H165">
        <v>2</v>
      </c>
      <c r="I165" t="s">
        <v>858</v>
      </c>
      <c r="J165" t="s">
        <v>859</v>
      </c>
      <c r="K165" t="s">
        <v>860</v>
      </c>
      <c r="L165">
        <v>1368</v>
      </c>
      <c r="N165">
        <v>1011</v>
      </c>
      <c r="O165" t="s">
        <v>790</v>
      </c>
      <c r="P165" t="s">
        <v>790</v>
      </c>
      <c r="Q165">
        <v>1</v>
      </c>
      <c r="Y165">
        <v>27.14</v>
      </c>
      <c r="AA165">
        <v>0</v>
      </c>
      <c r="AB165">
        <v>8.1</v>
      </c>
      <c r="AC165">
        <v>0</v>
      </c>
      <c r="AD165">
        <v>0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27.14</v>
      </c>
      <c r="AU165" t="s">
        <v>3</v>
      </c>
      <c r="AV165">
        <v>0</v>
      </c>
      <c r="AW165">
        <v>2</v>
      </c>
      <c r="AX165">
        <v>22720537</v>
      </c>
      <c r="AY165">
        <v>1</v>
      </c>
      <c r="AZ165">
        <v>0</v>
      </c>
      <c r="BA165">
        <v>156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B165">
        <v>0</v>
      </c>
    </row>
    <row r="166" spans="1:80">
      <c r="A166">
        <f>ROW(Source!A88)</f>
        <v>88</v>
      </c>
      <c r="B166">
        <v>22723180</v>
      </c>
      <c r="C166">
        <v>22720520</v>
      </c>
      <c r="D166">
        <v>21280770</v>
      </c>
      <c r="E166">
        <v>1</v>
      </c>
      <c r="F166">
        <v>1</v>
      </c>
      <c r="G166">
        <v>1</v>
      </c>
      <c r="H166">
        <v>2</v>
      </c>
      <c r="I166" t="s">
        <v>850</v>
      </c>
      <c r="J166" t="s">
        <v>851</v>
      </c>
      <c r="K166" t="s">
        <v>852</v>
      </c>
      <c r="L166">
        <v>1368</v>
      </c>
      <c r="N166">
        <v>1011</v>
      </c>
      <c r="O166" t="s">
        <v>790</v>
      </c>
      <c r="P166" t="s">
        <v>790</v>
      </c>
      <c r="Q166">
        <v>1</v>
      </c>
      <c r="Y166">
        <v>1.24</v>
      </c>
      <c r="AA166">
        <v>0</v>
      </c>
      <c r="AB166">
        <v>87.17</v>
      </c>
      <c r="AC166">
        <v>11.6</v>
      </c>
      <c r="AD166">
        <v>0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1.24</v>
      </c>
      <c r="AU166" t="s">
        <v>3</v>
      </c>
      <c r="AV166">
        <v>0</v>
      </c>
      <c r="AW166">
        <v>2</v>
      </c>
      <c r="AX166">
        <v>22720538</v>
      </c>
      <c r="AY166">
        <v>1</v>
      </c>
      <c r="AZ166">
        <v>0</v>
      </c>
      <c r="BA166">
        <v>157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B166">
        <v>0</v>
      </c>
    </row>
    <row r="167" spans="1:80">
      <c r="A167">
        <f>ROW(Source!A88)</f>
        <v>88</v>
      </c>
      <c r="B167">
        <v>22723180</v>
      </c>
      <c r="C167">
        <v>22720520</v>
      </c>
      <c r="D167">
        <v>21304502</v>
      </c>
      <c r="E167">
        <v>1</v>
      </c>
      <c r="F167">
        <v>1</v>
      </c>
      <c r="G167">
        <v>1</v>
      </c>
      <c r="H167">
        <v>3</v>
      </c>
      <c r="I167" t="s">
        <v>827</v>
      </c>
      <c r="J167" t="s">
        <v>828</v>
      </c>
      <c r="K167" t="s">
        <v>829</v>
      </c>
      <c r="L167">
        <v>1348</v>
      </c>
      <c r="N167">
        <v>1009</v>
      </c>
      <c r="O167" t="s">
        <v>34</v>
      </c>
      <c r="P167" t="s">
        <v>34</v>
      </c>
      <c r="Q167">
        <v>1000</v>
      </c>
      <c r="Y167">
        <v>4.0000000000000001E-3</v>
      </c>
      <c r="AA167">
        <v>10362</v>
      </c>
      <c r="AB167">
        <v>0</v>
      </c>
      <c r="AC167">
        <v>0</v>
      </c>
      <c r="AD167">
        <v>0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4.0000000000000001E-3</v>
      </c>
      <c r="AU167" t="s">
        <v>3</v>
      </c>
      <c r="AV167">
        <v>0</v>
      </c>
      <c r="AW167">
        <v>2</v>
      </c>
      <c r="AX167">
        <v>22720539</v>
      </c>
      <c r="AY167">
        <v>1</v>
      </c>
      <c r="AZ167">
        <v>0</v>
      </c>
      <c r="BA167">
        <v>158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B167">
        <v>0</v>
      </c>
    </row>
    <row r="168" spans="1:80">
      <c r="A168">
        <f>ROW(Source!A88)</f>
        <v>88</v>
      </c>
      <c r="B168">
        <v>22723180</v>
      </c>
      <c r="C168">
        <v>22720520</v>
      </c>
      <c r="D168">
        <v>21779458</v>
      </c>
      <c r="E168">
        <v>1</v>
      </c>
      <c r="F168">
        <v>1</v>
      </c>
      <c r="G168">
        <v>1</v>
      </c>
      <c r="H168">
        <v>3</v>
      </c>
      <c r="I168" t="s">
        <v>964</v>
      </c>
      <c r="J168" t="s">
        <v>965</v>
      </c>
      <c r="K168" t="s">
        <v>966</v>
      </c>
      <c r="L168">
        <v>1301</v>
      </c>
      <c r="N168">
        <v>1003</v>
      </c>
      <c r="O168" t="s">
        <v>117</v>
      </c>
      <c r="P168" t="s">
        <v>117</v>
      </c>
      <c r="Q168">
        <v>1</v>
      </c>
      <c r="Y168">
        <v>93</v>
      </c>
      <c r="AA168">
        <v>198</v>
      </c>
      <c r="AB168">
        <v>0</v>
      </c>
      <c r="AC168">
        <v>0</v>
      </c>
      <c r="AD168">
        <v>0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93</v>
      </c>
      <c r="AU168" t="s">
        <v>3</v>
      </c>
      <c r="AV168">
        <v>0</v>
      </c>
      <c r="AW168">
        <v>2</v>
      </c>
      <c r="AX168">
        <v>22720540</v>
      </c>
      <c r="AY168">
        <v>1</v>
      </c>
      <c r="AZ168">
        <v>0</v>
      </c>
      <c r="BA168">
        <v>159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B168">
        <v>0</v>
      </c>
    </row>
    <row r="169" spans="1:80">
      <c r="A169">
        <f>ROW(Source!A88)</f>
        <v>88</v>
      </c>
      <c r="B169">
        <v>22723180</v>
      </c>
      <c r="C169">
        <v>22720520</v>
      </c>
      <c r="D169">
        <v>21553621</v>
      </c>
      <c r="E169">
        <v>1</v>
      </c>
      <c r="F169">
        <v>1</v>
      </c>
      <c r="G169">
        <v>1</v>
      </c>
      <c r="H169">
        <v>3</v>
      </c>
      <c r="I169" t="s">
        <v>139</v>
      </c>
      <c r="J169" t="s">
        <v>141</v>
      </c>
      <c r="K169" t="s">
        <v>140</v>
      </c>
      <c r="L169">
        <v>1348</v>
      </c>
      <c r="N169">
        <v>1009</v>
      </c>
      <c r="O169" t="s">
        <v>34</v>
      </c>
      <c r="P169" t="s">
        <v>34</v>
      </c>
      <c r="Q169">
        <v>1000</v>
      </c>
      <c r="Y169">
        <v>1.18</v>
      </c>
      <c r="AA169">
        <v>9600</v>
      </c>
      <c r="AB169">
        <v>0</v>
      </c>
      <c r="AC169">
        <v>0</v>
      </c>
      <c r="AD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 t="s">
        <v>3</v>
      </c>
      <c r="AT169">
        <v>1.18</v>
      </c>
      <c r="AU169" t="s">
        <v>3</v>
      </c>
      <c r="AV169">
        <v>0</v>
      </c>
      <c r="AW169">
        <v>1</v>
      </c>
      <c r="AX169">
        <v>-1</v>
      </c>
      <c r="AY169">
        <v>0</v>
      </c>
      <c r="AZ169">
        <v>0</v>
      </c>
      <c r="BA169" t="s">
        <v>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B169">
        <v>0</v>
      </c>
    </row>
    <row r="170" spans="1:80">
      <c r="A170">
        <f>ROW(Source!A88)</f>
        <v>88</v>
      </c>
      <c r="B170">
        <v>22723180</v>
      </c>
      <c r="C170">
        <v>22720520</v>
      </c>
      <c r="D170">
        <v>21815544</v>
      </c>
      <c r="E170">
        <v>1</v>
      </c>
      <c r="F170">
        <v>1</v>
      </c>
      <c r="G170">
        <v>1</v>
      </c>
      <c r="H170">
        <v>3</v>
      </c>
      <c r="I170" t="s">
        <v>189</v>
      </c>
      <c r="J170" t="s">
        <v>191</v>
      </c>
      <c r="K170" t="s">
        <v>190</v>
      </c>
      <c r="L170">
        <v>1301</v>
      </c>
      <c r="N170">
        <v>1003</v>
      </c>
      <c r="O170" t="s">
        <v>117</v>
      </c>
      <c r="P170" t="s">
        <v>117</v>
      </c>
      <c r="Q170">
        <v>1</v>
      </c>
      <c r="Y170">
        <v>100</v>
      </c>
      <c r="AA170">
        <v>132.80000000000001</v>
      </c>
      <c r="AB170">
        <v>0</v>
      </c>
      <c r="AC170">
        <v>0</v>
      </c>
      <c r="AD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 t="s">
        <v>3</v>
      </c>
      <c r="AT170">
        <v>100</v>
      </c>
      <c r="AU170" t="s">
        <v>3</v>
      </c>
      <c r="AV170">
        <v>0</v>
      </c>
      <c r="AW170">
        <v>1</v>
      </c>
      <c r="AX170">
        <v>-1</v>
      </c>
      <c r="AY170">
        <v>0</v>
      </c>
      <c r="AZ170">
        <v>0</v>
      </c>
      <c r="BA170" t="s">
        <v>3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B170">
        <v>0</v>
      </c>
    </row>
    <row r="171" spans="1:80">
      <c r="A171">
        <f>ROW(Source!A88)</f>
        <v>88</v>
      </c>
      <c r="B171">
        <v>22723180</v>
      </c>
      <c r="C171">
        <v>22720520</v>
      </c>
      <c r="D171">
        <v>21311138</v>
      </c>
      <c r="E171">
        <v>1</v>
      </c>
      <c r="F171">
        <v>1</v>
      </c>
      <c r="G171">
        <v>1</v>
      </c>
      <c r="H171">
        <v>3</v>
      </c>
      <c r="I171" t="s">
        <v>956</v>
      </c>
      <c r="J171" t="s">
        <v>957</v>
      </c>
      <c r="K171" t="s">
        <v>958</v>
      </c>
      <c r="L171">
        <v>1339</v>
      </c>
      <c r="N171">
        <v>1007</v>
      </c>
      <c r="O171" t="s">
        <v>43</v>
      </c>
      <c r="P171" t="s">
        <v>43</v>
      </c>
      <c r="Q171">
        <v>1</v>
      </c>
      <c r="Y171">
        <v>0.126</v>
      </c>
      <c r="AA171">
        <v>600</v>
      </c>
      <c r="AB171">
        <v>0</v>
      </c>
      <c r="AC171">
        <v>0</v>
      </c>
      <c r="AD171">
        <v>0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0.126</v>
      </c>
      <c r="AU171" t="s">
        <v>3</v>
      </c>
      <c r="AV171">
        <v>0</v>
      </c>
      <c r="AW171">
        <v>2</v>
      </c>
      <c r="AX171">
        <v>22720542</v>
      </c>
      <c r="AY171">
        <v>1</v>
      </c>
      <c r="AZ171">
        <v>0</v>
      </c>
      <c r="BA171">
        <v>161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B171">
        <v>0</v>
      </c>
    </row>
    <row r="172" spans="1:80">
      <c r="A172">
        <f>ROW(Source!A88)</f>
        <v>88</v>
      </c>
      <c r="B172">
        <v>22723180</v>
      </c>
      <c r="C172">
        <v>22720520</v>
      </c>
      <c r="D172">
        <v>21361908</v>
      </c>
      <c r="E172">
        <v>1</v>
      </c>
      <c r="F172">
        <v>1</v>
      </c>
      <c r="G172">
        <v>1</v>
      </c>
      <c r="H172">
        <v>3</v>
      </c>
      <c r="I172" t="s">
        <v>959</v>
      </c>
      <c r="J172" t="s">
        <v>960</v>
      </c>
      <c r="K172" t="s">
        <v>961</v>
      </c>
      <c r="L172">
        <v>1346</v>
      </c>
      <c r="N172">
        <v>1009</v>
      </c>
      <c r="O172" t="s">
        <v>870</v>
      </c>
      <c r="P172" t="s">
        <v>870</v>
      </c>
      <c r="Q172">
        <v>1</v>
      </c>
      <c r="Y172">
        <v>0.157</v>
      </c>
      <c r="AA172">
        <v>2.15</v>
      </c>
      <c r="AB172">
        <v>0</v>
      </c>
      <c r="AC172">
        <v>0</v>
      </c>
      <c r="AD172">
        <v>0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0.157</v>
      </c>
      <c r="AU172" t="s">
        <v>3</v>
      </c>
      <c r="AV172">
        <v>0</v>
      </c>
      <c r="AW172">
        <v>2</v>
      </c>
      <c r="AX172">
        <v>22720543</v>
      </c>
      <c r="AY172">
        <v>1</v>
      </c>
      <c r="AZ172">
        <v>0</v>
      </c>
      <c r="BA172">
        <v>162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B172">
        <v>0</v>
      </c>
    </row>
    <row r="173" spans="1:80">
      <c r="A173">
        <f>ROW(Source!A88)</f>
        <v>88</v>
      </c>
      <c r="B173">
        <v>22723180</v>
      </c>
      <c r="C173">
        <v>22720520</v>
      </c>
      <c r="D173">
        <v>21281662</v>
      </c>
      <c r="E173">
        <v>1</v>
      </c>
      <c r="F173">
        <v>1</v>
      </c>
      <c r="G173">
        <v>1</v>
      </c>
      <c r="H173">
        <v>3</v>
      </c>
      <c r="I173" t="s">
        <v>877</v>
      </c>
      <c r="J173" t="s">
        <v>878</v>
      </c>
      <c r="K173" t="s">
        <v>879</v>
      </c>
      <c r="L173">
        <v>1339</v>
      </c>
      <c r="N173">
        <v>1007</v>
      </c>
      <c r="O173" t="s">
        <v>43</v>
      </c>
      <c r="P173" t="s">
        <v>43</v>
      </c>
      <c r="Q173">
        <v>1</v>
      </c>
      <c r="Y173">
        <v>43.96</v>
      </c>
      <c r="AA173">
        <v>2.44</v>
      </c>
      <c r="AB173">
        <v>0</v>
      </c>
      <c r="AC173">
        <v>0</v>
      </c>
      <c r="AD173">
        <v>0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43.96</v>
      </c>
      <c r="AU173" t="s">
        <v>3</v>
      </c>
      <c r="AV173">
        <v>0</v>
      </c>
      <c r="AW173">
        <v>2</v>
      </c>
      <c r="AX173">
        <v>22720544</v>
      </c>
      <c r="AY173">
        <v>1</v>
      </c>
      <c r="AZ173">
        <v>0</v>
      </c>
      <c r="BA173">
        <v>163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B173">
        <v>0</v>
      </c>
    </row>
    <row r="174" spans="1:80">
      <c r="A174">
        <f>ROW(Source!A88)</f>
        <v>88</v>
      </c>
      <c r="B174">
        <v>22723180</v>
      </c>
      <c r="C174">
        <v>22720520</v>
      </c>
      <c r="D174">
        <v>21362773</v>
      </c>
      <c r="E174">
        <v>1</v>
      </c>
      <c r="F174">
        <v>1</v>
      </c>
      <c r="G174">
        <v>1</v>
      </c>
      <c r="H174">
        <v>3</v>
      </c>
      <c r="I174" t="s">
        <v>967</v>
      </c>
      <c r="J174" t="s">
        <v>968</v>
      </c>
      <c r="K174" t="s">
        <v>969</v>
      </c>
      <c r="L174">
        <v>1354</v>
      </c>
      <c r="N174">
        <v>1010</v>
      </c>
      <c r="O174" t="s">
        <v>28</v>
      </c>
      <c r="P174" t="s">
        <v>28</v>
      </c>
      <c r="Q174">
        <v>1</v>
      </c>
      <c r="Y174">
        <v>13</v>
      </c>
      <c r="AA174">
        <v>231.04</v>
      </c>
      <c r="AB174">
        <v>0</v>
      </c>
      <c r="AC174">
        <v>0</v>
      </c>
      <c r="AD174">
        <v>0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3</v>
      </c>
      <c r="AT174">
        <v>13</v>
      </c>
      <c r="AU174" t="s">
        <v>3</v>
      </c>
      <c r="AV174">
        <v>0</v>
      </c>
      <c r="AW174">
        <v>2</v>
      </c>
      <c r="AX174">
        <v>22720545</v>
      </c>
      <c r="AY174">
        <v>1</v>
      </c>
      <c r="AZ174">
        <v>0</v>
      </c>
      <c r="BA174">
        <v>164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B174">
        <v>0</v>
      </c>
    </row>
    <row r="175" spans="1:80">
      <c r="A175">
        <f>ROW(Source!A91)</f>
        <v>91</v>
      </c>
      <c r="B175">
        <v>22723180</v>
      </c>
      <c r="C175">
        <v>22720550</v>
      </c>
      <c r="D175">
        <v>9699766</v>
      </c>
      <c r="E175">
        <v>1</v>
      </c>
      <c r="F175">
        <v>1</v>
      </c>
      <c r="G175">
        <v>1</v>
      </c>
      <c r="H175">
        <v>1</v>
      </c>
      <c r="I175" t="s">
        <v>949</v>
      </c>
      <c r="J175" t="s">
        <v>3</v>
      </c>
      <c r="K175" t="s">
        <v>950</v>
      </c>
      <c r="L175">
        <v>1369</v>
      </c>
      <c r="N175">
        <v>1013</v>
      </c>
      <c r="O175" t="s">
        <v>784</v>
      </c>
      <c r="P175" t="s">
        <v>784</v>
      </c>
      <c r="Q175">
        <v>1</v>
      </c>
      <c r="Y175">
        <v>5.01</v>
      </c>
      <c r="AA175">
        <v>0</v>
      </c>
      <c r="AB175">
        <v>0</v>
      </c>
      <c r="AC175">
        <v>0</v>
      </c>
      <c r="AD175">
        <v>11.64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3</v>
      </c>
      <c r="AT175">
        <v>5.01</v>
      </c>
      <c r="AU175" t="s">
        <v>3</v>
      </c>
      <c r="AV175">
        <v>1</v>
      </c>
      <c r="AW175">
        <v>2</v>
      </c>
      <c r="AX175">
        <v>22720557</v>
      </c>
      <c r="AY175">
        <v>1</v>
      </c>
      <c r="AZ175">
        <v>0</v>
      </c>
      <c r="BA175">
        <v>165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B175">
        <v>0</v>
      </c>
    </row>
    <row r="176" spans="1:80">
      <c r="A176">
        <f>ROW(Source!A91)</f>
        <v>91</v>
      </c>
      <c r="B176">
        <v>22723180</v>
      </c>
      <c r="C176">
        <v>22720550</v>
      </c>
      <c r="D176">
        <v>21330832</v>
      </c>
      <c r="E176">
        <v>1</v>
      </c>
      <c r="F176">
        <v>1</v>
      </c>
      <c r="G176">
        <v>1</v>
      </c>
      <c r="H176">
        <v>2</v>
      </c>
      <c r="I176" t="s">
        <v>861</v>
      </c>
      <c r="J176" t="s">
        <v>862</v>
      </c>
      <c r="K176" t="s">
        <v>863</v>
      </c>
      <c r="L176">
        <v>1368</v>
      </c>
      <c r="N176">
        <v>1011</v>
      </c>
      <c r="O176" t="s">
        <v>790</v>
      </c>
      <c r="P176" t="s">
        <v>790</v>
      </c>
      <c r="Q176">
        <v>1</v>
      </c>
      <c r="Y176">
        <v>1.5</v>
      </c>
      <c r="AA176">
        <v>0</v>
      </c>
      <c r="AB176">
        <v>29.67</v>
      </c>
      <c r="AC176">
        <v>0</v>
      </c>
      <c r="AD176">
        <v>0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1.5</v>
      </c>
      <c r="AU176" t="s">
        <v>3</v>
      </c>
      <c r="AV176">
        <v>0</v>
      </c>
      <c r="AW176">
        <v>2</v>
      </c>
      <c r="AX176">
        <v>22720558</v>
      </c>
      <c r="AY176">
        <v>1</v>
      </c>
      <c r="AZ176">
        <v>0</v>
      </c>
      <c r="BA176">
        <v>166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B176">
        <v>0</v>
      </c>
    </row>
    <row r="177" spans="1:80">
      <c r="A177">
        <f>ROW(Source!A91)</f>
        <v>91</v>
      </c>
      <c r="B177">
        <v>22723180</v>
      </c>
      <c r="C177">
        <v>22720550</v>
      </c>
      <c r="D177">
        <v>21288798</v>
      </c>
      <c r="E177">
        <v>1</v>
      </c>
      <c r="F177">
        <v>1</v>
      </c>
      <c r="G177">
        <v>1</v>
      </c>
      <c r="H177">
        <v>3</v>
      </c>
      <c r="I177" t="s">
        <v>818</v>
      </c>
      <c r="J177" t="s">
        <v>819</v>
      </c>
      <c r="K177" t="s">
        <v>820</v>
      </c>
      <c r="L177">
        <v>1348</v>
      </c>
      <c r="N177">
        <v>1009</v>
      </c>
      <c r="O177" t="s">
        <v>34</v>
      </c>
      <c r="P177" t="s">
        <v>34</v>
      </c>
      <c r="Q177">
        <v>1000</v>
      </c>
      <c r="Y177">
        <v>5.0000000000000002E-5</v>
      </c>
      <c r="AA177">
        <v>15119</v>
      </c>
      <c r="AB177">
        <v>0</v>
      </c>
      <c r="AC177">
        <v>0</v>
      </c>
      <c r="AD177">
        <v>0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5.0000000000000002E-5</v>
      </c>
      <c r="AU177" t="s">
        <v>3</v>
      </c>
      <c r="AV177">
        <v>0</v>
      </c>
      <c r="AW177">
        <v>2</v>
      </c>
      <c r="AX177">
        <v>22720559</v>
      </c>
      <c r="AY177">
        <v>1</v>
      </c>
      <c r="AZ177">
        <v>0</v>
      </c>
      <c r="BA177">
        <v>167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B177">
        <v>0</v>
      </c>
    </row>
    <row r="178" spans="1:80">
      <c r="A178">
        <f>ROW(Source!A91)</f>
        <v>91</v>
      </c>
      <c r="B178">
        <v>22723180</v>
      </c>
      <c r="C178">
        <v>22720550</v>
      </c>
      <c r="D178">
        <v>21362285</v>
      </c>
      <c r="E178">
        <v>1</v>
      </c>
      <c r="F178">
        <v>1</v>
      </c>
      <c r="G178">
        <v>1</v>
      </c>
      <c r="H178">
        <v>3</v>
      </c>
      <c r="I178" t="s">
        <v>864</v>
      </c>
      <c r="J178" t="s">
        <v>865</v>
      </c>
      <c r="K178" t="s">
        <v>866</v>
      </c>
      <c r="L178">
        <v>1348</v>
      </c>
      <c r="N178">
        <v>1009</v>
      </c>
      <c r="O178" t="s">
        <v>34</v>
      </c>
      <c r="P178" t="s">
        <v>34</v>
      </c>
      <c r="Q178">
        <v>1000</v>
      </c>
      <c r="Y178">
        <v>2.0000000000000002E-5</v>
      </c>
      <c r="AA178">
        <v>16950</v>
      </c>
      <c r="AB178">
        <v>0</v>
      </c>
      <c r="AC178">
        <v>0</v>
      </c>
      <c r="AD178">
        <v>0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2.0000000000000002E-5</v>
      </c>
      <c r="AU178" t="s">
        <v>3</v>
      </c>
      <c r="AV178">
        <v>0</v>
      </c>
      <c r="AW178">
        <v>2</v>
      </c>
      <c r="AX178">
        <v>22720560</v>
      </c>
      <c r="AY178">
        <v>1</v>
      </c>
      <c r="AZ178">
        <v>0</v>
      </c>
      <c r="BA178">
        <v>168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B178">
        <v>0</v>
      </c>
    </row>
    <row r="179" spans="1:80">
      <c r="A179">
        <f>ROW(Source!A91)</f>
        <v>91</v>
      </c>
      <c r="B179">
        <v>22723180</v>
      </c>
      <c r="C179">
        <v>22720550</v>
      </c>
      <c r="D179">
        <v>21288800</v>
      </c>
      <c r="E179">
        <v>1</v>
      </c>
      <c r="F179">
        <v>1</v>
      </c>
      <c r="G179">
        <v>1</v>
      </c>
      <c r="H179">
        <v>3</v>
      </c>
      <c r="I179" t="s">
        <v>867</v>
      </c>
      <c r="J179" t="s">
        <v>868</v>
      </c>
      <c r="K179" t="s">
        <v>869</v>
      </c>
      <c r="L179">
        <v>1346</v>
      </c>
      <c r="N179">
        <v>1009</v>
      </c>
      <c r="O179" t="s">
        <v>870</v>
      </c>
      <c r="P179" t="s">
        <v>870</v>
      </c>
      <c r="Q179">
        <v>1</v>
      </c>
      <c r="Y179">
        <v>0.02</v>
      </c>
      <c r="AA179">
        <v>37.29</v>
      </c>
      <c r="AB179">
        <v>0</v>
      </c>
      <c r="AC179">
        <v>0</v>
      </c>
      <c r="AD179">
        <v>0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0.02</v>
      </c>
      <c r="AU179" t="s">
        <v>3</v>
      </c>
      <c r="AV179">
        <v>0</v>
      </c>
      <c r="AW179">
        <v>2</v>
      </c>
      <c r="AX179">
        <v>22720561</v>
      </c>
      <c r="AY179">
        <v>1</v>
      </c>
      <c r="AZ179">
        <v>0</v>
      </c>
      <c r="BA179">
        <v>169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B179">
        <v>0</v>
      </c>
    </row>
    <row r="180" spans="1:80">
      <c r="A180">
        <f>ROW(Source!A91)</f>
        <v>91</v>
      </c>
      <c r="B180">
        <v>22723180</v>
      </c>
      <c r="C180">
        <v>22720550</v>
      </c>
      <c r="D180">
        <v>21281662</v>
      </c>
      <c r="E180">
        <v>1</v>
      </c>
      <c r="F180">
        <v>1</v>
      </c>
      <c r="G180">
        <v>1</v>
      </c>
      <c r="H180">
        <v>3</v>
      </c>
      <c r="I180" t="s">
        <v>877</v>
      </c>
      <c r="J180" t="s">
        <v>878</v>
      </c>
      <c r="K180" t="s">
        <v>879</v>
      </c>
      <c r="L180">
        <v>1339</v>
      </c>
      <c r="N180">
        <v>1007</v>
      </c>
      <c r="O180" t="s">
        <v>43</v>
      </c>
      <c r="P180" t="s">
        <v>43</v>
      </c>
      <c r="Q180">
        <v>1</v>
      </c>
      <c r="Y180">
        <v>16.3</v>
      </c>
      <c r="AA180">
        <v>2.44</v>
      </c>
      <c r="AB180">
        <v>0</v>
      </c>
      <c r="AC180">
        <v>0</v>
      </c>
      <c r="AD180">
        <v>0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16.3</v>
      </c>
      <c r="AU180" t="s">
        <v>3</v>
      </c>
      <c r="AV180">
        <v>0</v>
      </c>
      <c r="AW180">
        <v>2</v>
      </c>
      <c r="AX180">
        <v>22720562</v>
      </c>
      <c r="AY180">
        <v>1</v>
      </c>
      <c r="AZ180">
        <v>0</v>
      </c>
      <c r="BA180">
        <v>170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B180">
        <v>0</v>
      </c>
    </row>
    <row r="181" spans="1:80">
      <c r="A181">
        <f>ROW(Source!A92)</f>
        <v>92</v>
      </c>
      <c r="B181">
        <v>22723180</v>
      </c>
      <c r="C181">
        <v>22720563</v>
      </c>
      <c r="D181">
        <v>9415735</v>
      </c>
      <c r="E181">
        <v>1</v>
      </c>
      <c r="F181">
        <v>1</v>
      </c>
      <c r="G181">
        <v>1</v>
      </c>
      <c r="H181">
        <v>1</v>
      </c>
      <c r="I181" t="s">
        <v>970</v>
      </c>
      <c r="J181" t="s">
        <v>3</v>
      </c>
      <c r="K181" t="s">
        <v>971</v>
      </c>
      <c r="L181">
        <v>1369</v>
      </c>
      <c r="N181">
        <v>1013</v>
      </c>
      <c r="O181" t="s">
        <v>784</v>
      </c>
      <c r="P181" t="s">
        <v>784</v>
      </c>
      <c r="Q181">
        <v>1</v>
      </c>
      <c r="Y181">
        <v>1.47</v>
      </c>
      <c r="AA181">
        <v>0</v>
      </c>
      <c r="AB181">
        <v>0</v>
      </c>
      <c r="AC181">
        <v>0</v>
      </c>
      <c r="AD181">
        <v>9.07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1.47</v>
      </c>
      <c r="AU181" t="s">
        <v>3</v>
      </c>
      <c r="AV181">
        <v>1</v>
      </c>
      <c r="AW181">
        <v>2</v>
      </c>
      <c r="AX181">
        <v>22720571</v>
      </c>
      <c r="AY181">
        <v>1</v>
      </c>
      <c r="AZ181">
        <v>0</v>
      </c>
      <c r="BA181">
        <v>171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B181">
        <v>0</v>
      </c>
    </row>
    <row r="182" spans="1:80">
      <c r="A182">
        <f>ROW(Source!A92)</f>
        <v>92</v>
      </c>
      <c r="B182">
        <v>22723180</v>
      </c>
      <c r="C182">
        <v>22720563</v>
      </c>
      <c r="D182">
        <v>21285419</v>
      </c>
      <c r="E182">
        <v>1</v>
      </c>
      <c r="F182">
        <v>1</v>
      </c>
      <c r="G182">
        <v>1</v>
      </c>
      <c r="H182">
        <v>2</v>
      </c>
      <c r="I182" t="s">
        <v>858</v>
      </c>
      <c r="J182" t="s">
        <v>859</v>
      </c>
      <c r="K182" t="s">
        <v>860</v>
      </c>
      <c r="L182">
        <v>1368</v>
      </c>
      <c r="N182">
        <v>1011</v>
      </c>
      <c r="O182" t="s">
        <v>790</v>
      </c>
      <c r="P182" t="s">
        <v>790</v>
      </c>
      <c r="Q182">
        <v>1</v>
      </c>
      <c r="Y182">
        <v>0.35</v>
      </c>
      <c r="AA182">
        <v>0</v>
      </c>
      <c r="AB182">
        <v>8.1</v>
      </c>
      <c r="AC182">
        <v>0</v>
      </c>
      <c r="AD182">
        <v>0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0.35</v>
      </c>
      <c r="AU182" t="s">
        <v>3</v>
      </c>
      <c r="AV182">
        <v>0</v>
      </c>
      <c r="AW182">
        <v>2</v>
      </c>
      <c r="AX182">
        <v>22720572</v>
      </c>
      <c r="AY182">
        <v>1</v>
      </c>
      <c r="AZ182">
        <v>0</v>
      </c>
      <c r="BA182">
        <v>172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B182">
        <v>0</v>
      </c>
    </row>
    <row r="183" spans="1:80">
      <c r="A183">
        <f>ROW(Source!A92)</f>
        <v>92</v>
      </c>
      <c r="B183">
        <v>22723180</v>
      </c>
      <c r="C183">
        <v>22720563</v>
      </c>
      <c r="D183">
        <v>21280770</v>
      </c>
      <c r="E183">
        <v>1</v>
      </c>
      <c r="F183">
        <v>1</v>
      </c>
      <c r="G183">
        <v>1</v>
      </c>
      <c r="H183">
        <v>2</v>
      </c>
      <c r="I183" t="s">
        <v>850</v>
      </c>
      <c r="J183" t="s">
        <v>851</v>
      </c>
      <c r="K183" t="s">
        <v>852</v>
      </c>
      <c r="L183">
        <v>1368</v>
      </c>
      <c r="N183">
        <v>1011</v>
      </c>
      <c r="O183" t="s">
        <v>790</v>
      </c>
      <c r="P183" t="s">
        <v>790</v>
      </c>
      <c r="Q183">
        <v>1</v>
      </c>
      <c r="Y183">
        <v>0.02</v>
      </c>
      <c r="AA183">
        <v>0</v>
      </c>
      <c r="AB183">
        <v>87.17</v>
      </c>
      <c r="AC183">
        <v>11.6</v>
      </c>
      <c r="AD183">
        <v>0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0.02</v>
      </c>
      <c r="AU183" t="s">
        <v>3</v>
      </c>
      <c r="AV183">
        <v>0</v>
      </c>
      <c r="AW183">
        <v>2</v>
      </c>
      <c r="AX183">
        <v>22720573</v>
      </c>
      <c r="AY183">
        <v>1</v>
      </c>
      <c r="AZ183">
        <v>0</v>
      </c>
      <c r="BA183">
        <v>173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B183">
        <v>0</v>
      </c>
    </row>
    <row r="184" spans="1:80">
      <c r="A184">
        <f>ROW(Source!A92)</f>
        <v>92</v>
      </c>
      <c r="B184">
        <v>22723180</v>
      </c>
      <c r="C184">
        <v>22720563</v>
      </c>
      <c r="D184">
        <v>21304502</v>
      </c>
      <c r="E184">
        <v>1</v>
      </c>
      <c r="F184">
        <v>1</v>
      </c>
      <c r="G184">
        <v>1</v>
      </c>
      <c r="H184">
        <v>3</v>
      </c>
      <c r="I184" t="s">
        <v>827</v>
      </c>
      <c r="J184" t="s">
        <v>828</v>
      </c>
      <c r="K184" t="s">
        <v>829</v>
      </c>
      <c r="L184">
        <v>1348</v>
      </c>
      <c r="N184">
        <v>1009</v>
      </c>
      <c r="O184" t="s">
        <v>34</v>
      </c>
      <c r="P184" t="s">
        <v>34</v>
      </c>
      <c r="Q184">
        <v>1000</v>
      </c>
      <c r="Y184">
        <v>1.3999999999999999E-4</v>
      </c>
      <c r="AA184">
        <v>10362</v>
      </c>
      <c r="AB184">
        <v>0</v>
      </c>
      <c r="AC184">
        <v>0</v>
      </c>
      <c r="AD184">
        <v>0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1.3999999999999999E-4</v>
      </c>
      <c r="AU184" t="s">
        <v>3</v>
      </c>
      <c r="AV184">
        <v>0</v>
      </c>
      <c r="AW184">
        <v>2</v>
      </c>
      <c r="AX184">
        <v>22720574</v>
      </c>
      <c r="AY184">
        <v>1</v>
      </c>
      <c r="AZ184">
        <v>0</v>
      </c>
      <c r="BA184">
        <v>174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B184">
        <v>0</v>
      </c>
    </row>
    <row r="185" spans="1:80">
      <c r="A185">
        <f>ROW(Source!A92)</f>
        <v>92</v>
      </c>
      <c r="B185">
        <v>22723180</v>
      </c>
      <c r="C185">
        <v>22720563</v>
      </c>
      <c r="D185">
        <v>21288802</v>
      </c>
      <c r="E185">
        <v>1</v>
      </c>
      <c r="F185">
        <v>1</v>
      </c>
      <c r="G185">
        <v>1</v>
      </c>
      <c r="H185">
        <v>3</v>
      </c>
      <c r="I185" t="s">
        <v>972</v>
      </c>
      <c r="J185" t="s">
        <v>973</v>
      </c>
      <c r="K185" t="s">
        <v>974</v>
      </c>
      <c r="L185">
        <v>1348</v>
      </c>
      <c r="N185">
        <v>1009</v>
      </c>
      <c r="O185" t="s">
        <v>34</v>
      </c>
      <c r="P185" t="s">
        <v>34</v>
      </c>
      <c r="Q185">
        <v>1000</v>
      </c>
      <c r="Y185">
        <v>1.1000000000000001E-3</v>
      </c>
      <c r="AA185">
        <v>14830</v>
      </c>
      <c r="AB185">
        <v>0</v>
      </c>
      <c r="AC185">
        <v>0</v>
      </c>
      <c r="AD185">
        <v>0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1.1000000000000001E-3</v>
      </c>
      <c r="AU185" t="s">
        <v>3</v>
      </c>
      <c r="AV185">
        <v>0</v>
      </c>
      <c r="AW185">
        <v>2</v>
      </c>
      <c r="AX185">
        <v>22720575</v>
      </c>
      <c r="AY185">
        <v>1</v>
      </c>
      <c r="AZ185">
        <v>0</v>
      </c>
      <c r="BA185">
        <v>175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B185">
        <v>0</v>
      </c>
    </row>
    <row r="186" spans="1:80">
      <c r="A186">
        <f>ROW(Source!A92)</f>
        <v>92</v>
      </c>
      <c r="B186">
        <v>22723180</v>
      </c>
      <c r="C186">
        <v>22720563</v>
      </c>
      <c r="D186">
        <v>21808367</v>
      </c>
      <c r="E186">
        <v>1</v>
      </c>
      <c r="F186">
        <v>1</v>
      </c>
      <c r="G186">
        <v>1</v>
      </c>
      <c r="H186">
        <v>3</v>
      </c>
      <c r="I186" t="s">
        <v>215</v>
      </c>
      <c r="J186" t="s">
        <v>217</v>
      </c>
      <c r="K186" t="s">
        <v>216</v>
      </c>
      <c r="L186">
        <v>1354</v>
      </c>
      <c r="N186">
        <v>1010</v>
      </c>
      <c r="O186" t="s">
        <v>28</v>
      </c>
      <c r="P186" t="s">
        <v>28</v>
      </c>
      <c r="Q186">
        <v>1</v>
      </c>
      <c r="Y186">
        <v>2.9412000000000001E-2</v>
      </c>
      <c r="AA186">
        <v>3071.58</v>
      </c>
      <c r="AB186">
        <v>0</v>
      </c>
      <c r="AC186">
        <v>0</v>
      </c>
      <c r="AD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3</v>
      </c>
      <c r="AT186">
        <v>2.9412000000000001E-2</v>
      </c>
      <c r="AU186" t="s">
        <v>3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3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B186">
        <v>0</v>
      </c>
    </row>
    <row r="187" spans="1:80">
      <c r="A187">
        <f>ROW(Source!A92)</f>
        <v>92</v>
      </c>
      <c r="B187">
        <v>22723180</v>
      </c>
      <c r="C187">
        <v>22720563</v>
      </c>
      <c r="D187">
        <v>21813853</v>
      </c>
      <c r="E187">
        <v>1</v>
      </c>
      <c r="F187">
        <v>1</v>
      </c>
      <c r="G187">
        <v>1</v>
      </c>
      <c r="H187">
        <v>3</v>
      </c>
      <c r="I187" t="s">
        <v>221</v>
      </c>
      <c r="J187" t="s">
        <v>223</v>
      </c>
      <c r="K187" t="s">
        <v>222</v>
      </c>
      <c r="L187">
        <v>1354</v>
      </c>
      <c r="N187">
        <v>1010</v>
      </c>
      <c r="O187" t="s">
        <v>28</v>
      </c>
      <c r="P187" t="s">
        <v>28</v>
      </c>
      <c r="Q187">
        <v>1</v>
      </c>
      <c r="Y187">
        <v>0.47058800000000001</v>
      </c>
      <c r="AA187">
        <v>47.61</v>
      </c>
      <c r="AB187">
        <v>0</v>
      </c>
      <c r="AC187">
        <v>0</v>
      </c>
      <c r="AD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3</v>
      </c>
      <c r="AT187">
        <v>0.47058800000000001</v>
      </c>
      <c r="AU187" t="s">
        <v>3</v>
      </c>
      <c r="AV187">
        <v>0</v>
      </c>
      <c r="AW187">
        <v>1</v>
      </c>
      <c r="AX187">
        <v>-1</v>
      </c>
      <c r="AY187">
        <v>0</v>
      </c>
      <c r="AZ187">
        <v>0</v>
      </c>
      <c r="BA187" t="s">
        <v>3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B187">
        <v>0</v>
      </c>
    </row>
    <row r="188" spans="1:80">
      <c r="A188">
        <f>ROW(Source!A92)</f>
        <v>92</v>
      </c>
      <c r="B188">
        <v>22723180</v>
      </c>
      <c r="C188">
        <v>22720563</v>
      </c>
      <c r="D188">
        <v>21813333</v>
      </c>
      <c r="E188">
        <v>1</v>
      </c>
      <c r="F188">
        <v>1</v>
      </c>
      <c r="G188">
        <v>1</v>
      </c>
      <c r="H188">
        <v>3</v>
      </c>
      <c r="I188" t="s">
        <v>203</v>
      </c>
      <c r="J188" t="s">
        <v>205</v>
      </c>
      <c r="K188" t="s">
        <v>204</v>
      </c>
      <c r="L188">
        <v>1354</v>
      </c>
      <c r="N188">
        <v>1010</v>
      </c>
      <c r="O188" t="s">
        <v>28</v>
      </c>
      <c r="P188" t="s">
        <v>28</v>
      </c>
      <c r="Q188">
        <v>1</v>
      </c>
      <c r="Y188">
        <v>2.9412000000000001E-2</v>
      </c>
      <c r="AA188">
        <v>322.98</v>
      </c>
      <c r="AB188">
        <v>0</v>
      </c>
      <c r="AC188">
        <v>0</v>
      </c>
      <c r="AD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3</v>
      </c>
      <c r="AT188">
        <v>2.9412000000000001E-2</v>
      </c>
      <c r="AU188" t="s">
        <v>3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B188">
        <v>0</v>
      </c>
    </row>
    <row r="189" spans="1:80">
      <c r="A189">
        <f>ROW(Source!A92)</f>
        <v>92</v>
      </c>
      <c r="B189">
        <v>22723180</v>
      </c>
      <c r="C189">
        <v>22720563</v>
      </c>
      <c r="D189">
        <v>21813335</v>
      </c>
      <c r="E189">
        <v>1</v>
      </c>
      <c r="F189">
        <v>1</v>
      </c>
      <c r="G189">
        <v>1</v>
      </c>
      <c r="H189">
        <v>3</v>
      </c>
      <c r="I189" t="s">
        <v>207</v>
      </c>
      <c r="J189" t="s">
        <v>209</v>
      </c>
      <c r="K189" t="s">
        <v>208</v>
      </c>
      <c r="L189">
        <v>1354</v>
      </c>
      <c r="N189">
        <v>1010</v>
      </c>
      <c r="O189" t="s">
        <v>28</v>
      </c>
      <c r="P189" t="s">
        <v>28</v>
      </c>
      <c r="Q189">
        <v>1</v>
      </c>
      <c r="Y189">
        <v>0.117647</v>
      </c>
      <c r="AA189">
        <v>346.36</v>
      </c>
      <c r="AB189">
        <v>0</v>
      </c>
      <c r="AC189">
        <v>0</v>
      </c>
      <c r="AD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 t="s">
        <v>3</v>
      </c>
      <c r="AT189">
        <v>0.117647</v>
      </c>
      <c r="AU189" t="s">
        <v>3</v>
      </c>
      <c r="AV189">
        <v>0</v>
      </c>
      <c r="AW189">
        <v>1</v>
      </c>
      <c r="AX189">
        <v>-1</v>
      </c>
      <c r="AY189">
        <v>0</v>
      </c>
      <c r="AZ189">
        <v>0</v>
      </c>
      <c r="BA189" t="s">
        <v>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B189">
        <v>0</v>
      </c>
    </row>
    <row r="190" spans="1:80">
      <c r="A190">
        <f>ROW(Source!A92)</f>
        <v>92</v>
      </c>
      <c r="B190">
        <v>22723180</v>
      </c>
      <c r="C190">
        <v>22720563</v>
      </c>
      <c r="D190">
        <v>21813339</v>
      </c>
      <c r="E190">
        <v>1</v>
      </c>
      <c r="F190">
        <v>1</v>
      </c>
      <c r="G190">
        <v>1</v>
      </c>
      <c r="H190">
        <v>3</v>
      </c>
      <c r="I190" t="s">
        <v>211</v>
      </c>
      <c r="J190" t="s">
        <v>213</v>
      </c>
      <c r="K190" t="s">
        <v>212</v>
      </c>
      <c r="L190">
        <v>1354</v>
      </c>
      <c r="N190">
        <v>1010</v>
      </c>
      <c r="O190" t="s">
        <v>28</v>
      </c>
      <c r="P190" t="s">
        <v>28</v>
      </c>
      <c r="Q190">
        <v>1</v>
      </c>
      <c r="Y190">
        <v>0.352941</v>
      </c>
      <c r="AA190">
        <v>525.98</v>
      </c>
      <c r="AB190">
        <v>0</v>
      </c>
      <c r="AC190">
        <v>0</v>
      </c>
      <c r="AD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3</v>
      </c>
      <c r="AT190">
        <v>0.352941</v>
      </c>
      <c r="AU190" t="s">
        <v>3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3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B190">
        <v>0</v>
      </c>
    </row>
    <row r="191" spans="1:80">
      <c r="A191">
        <f>ROW(Source!A92)</f>
        <v>92</v>
      </c>
      <c r="B191">
        <v>22723180</v>
      </c>
      <c r="C191">
        <v>22720563</v>
      </c>
      <c r="D191">
        <v>21363620</v>
      </c>
      <c r="E191">
        <v>1</v>
      </c>
      <c r="F191">
        <v>1</v>
      </c>
      <c r="G191">
        <v>1</v>
      </c>
      <c r="H191">
        <v>3</v>
      </c>
      <c r="I191" t="s">
        <v>225</v>
      </c>
      <c r="J191" t="s">
        <v>227</v>
      </c>
      <c r="K191" t="s">
        <v>226</v>
      </c>
      <c r="L191">
        <v>1354</v>
      </c>
      <c r="N191">
        <v>1010</v>
      </c>
      <c r="O191" t="s">
        <v>28</v>
      </c>
      <c r="P191" t="s">
        <v>28</v>
      </c>
      <c r="Q191">
        <v>1</v>
      </c>
      <c r="Y191">
        <v>1</v>
      </c>
      <c r="AA191">
        <v>0</v>
      </c>
      <c r="AB191">
        <v>0</v>
      </c>
      <c r="AC191">
        <v>0</v>
      </c>
      <c r="AD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 t="s">
        <v>3</v>
      </c>
      <c r="AT191">
        <v>1</v>
      </c>
      <c r="AU191" t="s">
        <v>3</v>
      </c>
      <c r="AV191">
        <v>0</v>
      </c>
      <c r="AW191">
        <v>2</v>
      </c>
      <c r="AX191">
        <v>22720576</v>
      </c>
      <c r="AY191">
        <v>1</v>
      </c>
      <c r="AZ191">
        <v>0</v>
      </c>
      <c r="BA191">
        <v>176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B191">
        <v>0</v>
      </c>
    </row>
    <row r="192" spans="1:80">
      <c r="A192">
        <f>ROW(Source!A92)</f>
        <v>92</v>
      </c>
      <c r="B192">
        <v>22723180</v>
      </c>
      <c r="C192">
        <v>22720563</v>
      </c>
      <c r="D192">
        <v>21840914</v>
      </c>
      <c r="E192">
        <v>1</v>
      </c>
      <c r="F192">
        <v>1</v>
      </c>
      <c r="G192">
        <v>1</v>
      </c>
      <c r="H192">
        <v>3</v>
      </c>
      <c r="I192" t="s">
        <v>975</v>
      </c>
      <c r="J192" t="s">
        <v>976</v>
      </c>
      <c r="K192" t="s">
        <v>977</v>
      </c>
      <c r="L192">
        <v>1354</v>
      </c>
      <c r="N192">
        <v>1010</v>
      </c>
      <c r="O192" t="s">
        <v>28</v>
      </c>
      <c r="P192" t="s">
        <v>28</v>
      </c>
      <c r="Q192">
        <v>1</v>
      </c>
      <c r="Y192">
        <v>2</v>
      </c>
      <c r="AA192">
        <v>28</v>
      </c>
      <c r="AB192">
        <v>0</v>
      </c>
      <c r="AC192">
        <v>0</v>
      </c>
      <c r="AD192">
        <v>0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2</v>
      </c>
      <c r="AU192" t="s">
        <v>3</v>
      </c>
      <c r="AV192">
        <v>0</v>
      </c>
      <c r="AW192">
        <v>2</v>
      </c>
      <c r="AX192">
        <v>22720577</v>
      </c>
      <c r="AY192">
        <v>1</v>
      </c>
      <c r="AZ192">
        <v>0</v>
      </c>
      <c r="BA192">
        <v>177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B192">
        <v>0</v>
      </c>
    </row>
    <row r="193" spans="1:80">
      <c r="A193">
        <f>ROW(Source!A92)</f>
        <v>92</v>
      </c>
      <c r="B193">
        <v>22723180</v>
      </c>
      <c r="C193">
        <v>22720563</v>
      </c>
      <c r="D193">
        <v>21363100</v>
      </c>
      <c r="E193">
        <v>1</v>
      </c>
      <c r="F193">
        <v>1</v>
      </c>
      <c r="G193">
        <v>1</v>
      </c>
      <c r="H193">
        <v>3</v>
      </c>
      <c r="I193" t="s">
        <v>978</v>
      </c>
      <c r="J193" t="s">
        <v>979</v>
      </c>
      <c r="K193" t="s">
        <v>980</v>
      </c>
      <c r="L193">
        <v>1356</v>
      </c>
      <c r="N193">
        <v>1010</v>
      </c>
      <c r="O193" t="s">
        <v>886</v>
      </c>
      <c r="P193" t="s">
        <v>886</v>
      </c>
      <c r="Q193">
        <v>1000</v>
      </c>
      <c r="Y193">
        <v>2E-3</v>
      </c>
      <c r="AA193">
        <v>3450</v>
      </c>
      <c r="AB193">
        <v>0</v>
      </c>
      <c r="AC193">
        <v>0</v>
      </c>
      <c r="AD193">
        <v>0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2E-3</v>
      </c>
      <c r="AU193" t="s">
        <v>3</v>
      </c>
      <c r="AV193">
        <v>0</v>
      </c>
      <c r="AW193">
        <v>2</v>
      </c>
      <c r="AX193">
        <v>22720578</v>
      </c>
      <c r="AY193">
        <v>1</v>
      </c>
      <c r="AZ193">
        <v>0</v>
      </c>
      <c r="BA193">
        <v>178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B193">
        <v>0</v>
      </c>
    </row>
    <row r="194" spans="1:80">
      <c r="A194">
        <f>ROW(Source!A99)</f>
        <v>99</v>
      </c>
      <c r="B194">
        <v>22723180</v>
      </c>
      <c r="C194">
        <v>22720591</v>
      </c>
      <c r="D194">
        <v>9415735</v>
      </c>
      <c r="E194">
        <v>1</v>
      </c>
      <c r="F194">
        <v>1</v>
      </c>
      <c r="G194">
        <v>1</v>
      </c>
      <c r="H194">
        <v>1</v>
      </c>
      <c r="I194" t="s">
        <v>970</v>
      </c>
      <c r="J194" t="s">
        <v>3</v>
      </c>
      <c r="K194" t="s">
        <v>971</v>
      </c>
      <c r="L194">
        <v>1369</v>
      </c>
      <c r="N194">
        <v>1013</v>
      </c>
      <c r="O194" t="s">
        <v>784</v>
      </c>
      <c r="P194" t="s">
        <v>784</v>
      </c>
      <c r="Q194">
        <v>1</v>
      </c>
      <c r="Y194">
        <v>2.91</v>
      </c>
      <c r="AA194">
        <v>0</v>
      </c>
      <c r="AB194">
        <v>0</v>
      </c>
      <c r="AC194">
        <v>0</v>
      </c>
      <c r="AD194">
        <v>9.07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2.91</v>
      </c>
      <c r="AU194" t="s">
        <v>3</v>
      </c>
      <c r="AV194">
        <v>1</v>
      </c>
      <c r="AW194">
        <v>2</v>
      </c>
      <c r="AX194">
        <v>22720602</v>
      </c>
      <c r="AY194">
        <v>1</v>
      </c>
      <c r="AZ194">
        <v>0</v>
      </c>
      <c r="BA194">
        <v>179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B194">
        <v>0</v>
      </c>
    </row>
    <row r="195" spans="1:80">
      <c r="A195">
        <f>ROW(Source!A99)</f>
        <v>99</v>
      </c>
      <c r="B195">
        <v>22723180</v>
      </c>
      <c r="C195">
        <v>22720591</v>
      </c>
      <c r="D195">
        <v>121548</v>
      </c>
      <c r="E195">
        <v>1</v>
      </c>
      <c r="F195">
        <v>1</v>
      </c>
      <c r="G195">
        <v>1</v>
      </c>
      <c r="H195">
        <v>1</v>
      </c>
      <c r="I195" t="s">
        <v>36</v>
      </c>
      <c r="J195" t="s">
        <v>3</v>
      </c>
      <c r="K195" t="s">
        <v>785</v>
      </c>
      <c r="L195">
        <v>608254</v>
      </c>
      <c r="N195">
        <v>1013</v>
      </c>
      <c r="O195" t="s">
        <v>786</v>
      </c>
      <c r="P195" t="s">
        <v>786</v>
      </c>
      <c r="Q195">
        <v>1</v>
      </c>
      <c r="Y195">
        <v>0.02</v>
      </c>
      <c r="AA195">
        <v>0</v>
      </c>
      <c r="AB195">
        <v>0</v>
      </c>
      <c r="AC195">
        <v>0</v>
      </c>
      <c r="AD195">
        <v>0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0.02</v>
      </c>
      <c r="AU195" t="s">
        <v>3</v>
      </c>
      <c r="AV195">
        <v>2</v>
      </c>
      <c r="AW195">
        <v>2</v>
      </c>
      <c r="AX195">
        <v>22720603</v>
      </c>
      <c r="AY195">
        <v>1</v>
      </c>
      <c r="AZ195">
        <v>0</v>
      </c>
      <c r="BA195">
        <v>180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B195">
        <v>0</v>
      </c>
    </row>
    <row r="196" spans="1:80">
      <c r="A196">
        <f>ROW(Source!A99)</f>
        <v>99</v>
      </c>
      <c r="B196">
        <v>22723180</v>
      </c>
      <c r="C196">
        <v>22720591</v>
      </c>
      <c r="D196">
        <v>21315620</v>
      </c>
      <c r="E196">
        <v>1</v>
      </c>
      <c r="F196">
        <v>1</v>
      </c>
      <c r="G196">
        <v>1</v>
      </c>
      <c r="H196">
        <v>2</v>
      </c>
      <c r="I196" t="s">
        <v>889</v>
      </c>
      <c r="J196" t="s">
        <v>890</v>
      </c>
      <c r="K196" t="s">
        <v>891</v>
      </c>
      <c r="L196">
        <v>1368</v>
      </c>
      <c r="N196">
        <v>1011</v>
      </c>
      <c r="O196" t="s">
        <v>790</v>
      </c>
      <c r="P196" t="s">
        <v>790</v>
      </c>
      <c r="Q196">
        <v>1</v>
      </c>
      <c r="Y196">
        <v>0.01</v>
      </c>
      <c r="AA196">
        <v>0</v>
      </c>
      <c r="AB196">
        <v>86.4</v>
      </c>
      <c r="AC196">
        <v>13.5</v>
      </c>
      <c r="AD196">
        <v>0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0.01</v>
      </c>
      <c r="AU196" t="s">
        <v>3</v>
      </c>
      <c r="AV196">
        <v>0</v>
      </c>
      <c r="AW196">
        <v>2</v>
      </c>
      <c r="AX196">
        <v>22720604</v>
      </c>
      <c r="AY196">
        <v>1</v>
      </c>
      <c r="AZ196">
        <v>0</v>
      </c>
      <c r="BA196">
        <v>181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B196">
        <v>0</v>
      </c>
    </row>
    <row r="197" spans="1:80">
      <c r="A197">
        <f>ROW(Source!A99)</f>
        <v>99</v>
      </c>
      <c r="B197">
        <v>22723180</v>
      </c>
      <c r="C197">
        <v>22720591</v>
      </c>
      <c r="D197">
        <v>21280827</v>
      </c>
      <c r="E197">
        <v>1</v>
      </c>
      <c r="F197">
        <v>1</v>
      </c>
      <c r="G197">
        <v>1</v>
      </c>
      <c r="H197">
        <v>2</v>
      </c>
      <c r="I197" t="s">
        <v>787</v>
      </c>
      <c r="J197" t="s">
        <v>788</v>
      </c>
      <c r="K197" t="s">
        <v>789</v>
      </c>
      <c r="L197">
        <v>1368</v>
      </c>
      <c r="N197">
        <v>1011</v>
      </c>
      <c r="O197" t="s">
        <v>790</v>
      </c>
      <c r="P197" t="s">
        <v>790</v>
      </c>
      <c r="Q197">
        <v>1</v>
      </c>
      <c r="Y197">
        <v>0.01</v>
      </c>
      <c r="AA197">
        <v>0</v>
      </c>
      <c r="AB197">
        <v>111.99</v>
      </c>
      <c r="AC197">
        <v>13.5</v>
      </c>
      <c r="AD197">
        <v>0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3</v>
      </c>
      <c r="AT197">
        <v>0.01</v>
      </c>
      <c r="AU197" t="s">
        <v>3</v>
      </c>
      <c r="AV197">
        <v>0</v>
      </c>
      <c r="AW197">
        <v>2</v>
      </c>
      <c r="AX197">
        <v>22720605</v>
      </c>
      <c r="AY197">
        <v>1</v>
      </c>
      <c r="AZ197">
        <v>0</v>
      </c>
      <c r="BA197">
        <v>182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B197">
        <v>0</v>
      </c>
    </row>
    <row r="198" spans="1:80">
      <c r="A198">
        <f>ROW(Source!A99)</f>
        <v>99</v>
      </c>
      <c r="B198">
        <v>22723180</v>
      </c>
      <c r="C198">
        <v>22720591</v>
      </c>
      <c r="D198">
        <v>21285419</v>
      </c>
      <c r="E198">
        <v>1</v>
      </c>
      <c r="F198">
        <v>1</v>
      </c>
      <c r="G198">
        <v>1</v>
      </c>
      <c r="H198">
        <v>2</v>
      </c>
      <c r="I198" t="s">
        <v>858</v>
      </c>
      <c r="J198" t="s">
        <v>859</v>
      </c>
      <c r="K198" t="s">
        <v>860</v>
      </c>
      <c r="L198">
        <v>1368</v>
      </c>
      <c r="N198">
        <v>1011</v>
      </c>
      <c r="O198" t="s">
        <v>790</v>
      </c>
      <c r="P198" t="s">
        <v>790</v>
      </c>
      <c r="Q198">
        <v>1</v>
      </c>
      <c r="Y198">
        <v>0.63</v>
      </c>
      <c r="AA198">
        <v>0</v>
      </c>
      <c r="AB198">
        <v>8.1</v>
      </c>
      <c r="AC198">
        <v>0</v>
      </c>
      <c r="AD198">
        <v>0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3</v>
      </c>
      <c r="AT198">
        <v>0.63</v>
      </c>
      <c r="AU198" t="s">
        <v>3</v>
      </c>
      <c r="AV198">
        <v>0</v>
      </c>
      <c r="AW198">
        <v>2</v>
      </c>
      <c r="AX198">
        <v>22720606</v>
      </c>
      <c r="AY198">
        <v>1</v>
      </c>
      <c r="AZ198">
        <v>0</v>
      </c>
      <c r="BA198">
        <v>183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B198">
        <v>0</v>
      </c>
    </row>
    <row r="199" spans="1:80">
      <c r="A199">
        <f>ROW(Source!A99)</f>
        <v>99</v>
      </c>
      <c r="B199">
        <v>22723180</v>
      </c>
      <c r="C199">
        <v>22720591</v>
      </c>
      <c r="D199">
        <v>21280770</v>
      </c>
      <c r="E199">
        <v>1</v>
      </c>
      <c r="F199">
        <v>1</v>
      </c>
      <c r="G199">
        <v>1</v>
      </c>
      <c r="H199">
        <v>2</v>
      </c>
      <c r="I199" t="s">
        <v>850</v>
      </c>
      <c r="J199" t="s">
        <v>851</v>
      </c>
      <c r="K199" t="s">
        <v>852</v>
      </c>
      <c r="L199">
        <v>1368</v>
      </c>
      <c r="N199">
        <v>1011</v>
      </c>
      <c r="O199" t="s">
        <v>790</v>
      </c>
      <c r="P199" t="s">
        <v>790</v>
      </c>
      <c r="Q199">
        <v>1</v>
      </c>
      <c r="Y199">
        <v>0.02</v>
      </c>
      <c r="AA199">
        <v>0</v>
      </c>
      <c r="AB199">
        <v>87.17</v>
      </c>
      <c r="AC199">
        <v>11.6</v>
      </c>
      <c r="AD199">
        <v>0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0.02</v>
      </c>
      <c r="AU199" t="s">
        <v>3</v>
      </c>
      <c r="AV199">
        <v>0</v>
      </c>
      <c r="AW199">
        <v>2</v>
      </c>
      <c r="AX199">
        <v>22720607</v>
      </c>
      <c r="AY199">
        <v>1</v>
      </c>
      <c r="AZ199">
        <v>0</v>
      </c>
      <c r="BA199">
        <v>184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B199">
        <v>0</v>
      </c>
    </row>
    <row r="200" spans="1:80">
      <c r="A200">
        <f>ROW(Source!A99)</f>
        <v>99</v>
      </c>
      <c r="B200">
        <v>22723180</v>
      </c>
      <c r="C200">
        <v>22720591</v>
      </c>
      <c r="D200">
        <v>21304502</v>
      </c>
      <c r="E200">
        <v>1</v>
      </c>
      <c r="F200">
        <v>1</v>
      </c>
      <c r="G200">
        <v>1</v>
      </c>
      <c r="H200">
        <v>3</v>
      </c>
      <c r="I200" t="s">
        <v>827</v>
      </c>
      <c r="J200" t="s">
        <v>828</v>
      </c>
      <c r="K200" t="s">
        <v>829</v>
      </c>
      <c r="L200">
        <v>1348</v>
      </c>
      <c r="N200">
        <v>1009</v>
      </c>
      <c r="O200" t="s">
        <v>34</v>
      </c>
      <c r="P200" t="s">
        <v>34</v>
      </c>
      <c r="Q200">
        <v>1000</v>
      </c>
      <c r="Y200">
        <v>3.3E-4</v>
      </c>
      <c r="AA200">
        <v>10362</v>
      </c>
      <c r="AB200">
        <v>0</v>
      </c>
      <c r="AC200">
        <v>0</v>
      </c>
      <c r="AD200">
        <v>0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3.3E-4</v>
      </c>
      <c r="AU200" t="s">
        <v>3</v>
      </c>
      <c r="AV200">
        <v>0</v>
      </c>
      <c r="AW200">
        <v>2</v>
      </c>
      <c r="AX200">
        <v>22720608</v>
      </c>
      <c r="AY200">
        <v>1</v>
      </c>
      <c r="AZ200">
        <v>0</v>
      </c>
      <c r="BA200">
        <v>185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B200">
        <v>0</v>
      </c>
    </row>
    <row r="201" spans="1:80">
      <c r="A201">
        <f>ROW(Source!A99)</f>
        <v>99</v>
      </c>
      <c r="B201">
        <v>22723180</v>
      </c>
      <c r="C201">
        <v>22720591</v>
      </c>
      <c r="D201">
        <v>21288802</v>
      </c>
      <c r="E201">
        <v>1</v>
      </c>
      <c r="F201">
        <v>1</v>
      </c>
      <c r="G201">
        <v>1</v>
      </c>
      <c r="H201">
        <v>3</v>
      </c>
      <c r="I201" t="s">
        <v>972</v>
      </c>
      <c r="J201" t="s">
        <v>973</v>
      </c>
      <c r="K201" t="s">
        <v>974</v>
      </c>
      <c r="L201">
        <v>1348</v>
      </c>
      <c r="N201">
        <v>1009</v>
      </c>
      <c r="O201" t="s">
        <v>34</v>
      </c>
      <c r="P201" t="s">
        <v>34</v>
      </c>
      <c r="Q201">
        <v>1000</v>
      </c>
      <c r="Y201">
        <v>2.0699999999999998E-3</v>
      </c>
      <c r="AA201">
        <v>14830</v>
      </c>
      <c r="AB201">
        <v>0</v>
      </c>
      <c r="AC201">
        <v>0</v>
      </c>
      <c r="AD201">
        <v>0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2.0699999999999998E-3</v>
      </c>
      <c r="AU201" t="s">
        <v>3</v>
      </c>
      <c r="AV201">
        <v>0</v>
      </c>
      <c r="AW201">
        <v>2</v>
      </c>
      <c r="AX201">
        <v>22720609</v>
      </c>
      <c r="AY201">
        <v>1</v>
      </c>
      <c r="AZ201">
        <v>0</v>
      </c>
      <c r="BA201">
        <v>186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B201">
        <v>0</v>
      </c>
    </row>
    <row r="202" spans="1:80">
      <c r="A202">
        <f>ROW(Source!A99)</f>
        <v>99</v>
      </c>
      <c r="B202">
        <v>22723180</v>
      </c>
      <c r="C202">
        <v>22720591</v>
      </c>
      <c r="D202">
        <v>21363620</v>
      </c>
      <c r="E202">
        <v>1</v>
      </c>
      <c r="F202">
        <v>1</v>
      </c>
      <c r="G202">
        <v>1</v>
      </c>
      <c r="H202">
        <v>3</v>
      </c>
      <c r="I202" t="s">
        <v>225</v>
      </c>
      <c r="J202" t="s">
        <v>227</v>
      </c>
      <c r="K202" t="s">
        <v>226</v>
      </c>
      <c r="L202">
        <v>1354</v>
      </c>
      <c r="N202">
        <v>1010</v>
      </c>
      <c r="O202" t="s">
        <v>28</v>
      </c>
      <c r="P202" t="s">
        <v>28</v>
      </c>
      <c r="Q202">
        <v>1</v>
      </c>
      <c r="Y202">
        <v>1</v>
      </c>
      <c r="AA202">
        <v>0</v>
      </c>
      <c r="AB202">
        <v>0</v>
      </c>
      <c r="AC202">
        <v>0</v>
      </c>
      <c r="AD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 t="s">
        <v>3</v>
      </c>
      <c r="AT202">
        <v>1</v>
      </c>
      <c r="AU202" t="s">
        <v>3</v>
      </c>
      <c r="AV202">
        <v>0</v>
      </c>
      <c r="AW202">
        <v>2</v>
      </c>
      <c r="AX202">
        <v>22720610</v>
      </c>
      <c r="AY202">
        <v>1</v>
      </c>
      <c r="AZ202">
        <v>0</v>
      </c>
      <c r="BA202">
        <v>187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B202">
        <v>0</v>
      </c>
    </row>
    <row r="203" spans="1:80">
      <c r="A203">
        <f>ROW(Source!A99)</f>
        <v>99</v>
      </c>
      <c r="B203">
        <v>22723180</v>
      </c>
      <c r="C203">
        <v>22720591</v>
      </c>
      <c r="D203">
        <v>21840920</v>
      </c>
      <c r="E203">
        <v>1</v>
      </c>
      <c r="F203">
        <v>1</v>
      </c>
      <c r="G203">
        <v>1</v>
      </c>
      <c r="H203">
        <v>3</v>
      </c>
      <c r="I203" t="s">
        <v>981</v>
      </c>
      <c r="J203" t="s">
        <v>982</v>
      </c>
      <c r="K203" t="s">
        <v>983</v>
      </c>
      <c r="L203">
        <v>1354</v>
      </c>
      <c r="N203">
        <v>1010</v>
      </c>
      <c r="O203" t="s">
        <v>28</v>
      </c>
      <c r="P203" t="s">
        <v>28</v>
      </c>
      <c r="Q203">
        <v>1</v>
      </c>
      <c r="Y203">
        <v>2</v>
      </c>
      <c r="AA203">
        <v>45</v>
      </c>
      <c r="AB203">
        <v>0</v>
      </c>
      <c r="AC203">
        <v>0</v>
      </c>
      <c r="AD203">
        <v>0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2</v>
      </c>
      <c r="AU203" t="s">
        <v>3</v>
      </c>
      <c r="AV203">
        <v>0</v>
      </c>
      <c r="AW203">
        <v>2</v>
      </c>
      <c r="AX203">
        <v>22720611</v>
      </c>
      <c r="AY203">
        <v>1</v>
      </c>
      <c r="AZ203">
        <v>0</v>
      </c>
      <c r="BA203">
        <v>188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B203">
        <v>0</v>
      </c>
    </row>
    <row r="204" spans="1:80">
      <c r="A204">
        <f>ROW(Source!A99)</f>
        <v>99</v>
      </c>
      <c r="B204">
        <v>22723180</v>
      </c>
      <c r="C204">
        <v>22720591</v>
      </c>
      <c r="D204">
        <v>21363108</v>
      </c>
      <c r="E204">
        <v>1</v>
      </c>
      <c r="F204">
        <v>1</v>
      </c>
      <c r="G204">
        <v>1</v>
      </c>
      <c r="H204">
        <v>3</v>
      </c>
      <c r="I204" t="s">
        <v>883</v>
      </c>
      <c r="J204" t="s">
        <v>884</v>
      </c>
      <c r="K204" t="s">
        <v>885</v>
      </c>
      <c r="L204">
        <v>1356</v>
      </c>
      <c r="N204">
        <v>1010</v>
      </c>
      <c r="O204" t="s">
        <v>886</v>
      </c>
      <c r="P204" t="s">
        <v>886</v>
      </c>
      <c r="Q204">
        <v>1000</v>
      </c>
      <c r="Y204">
        <v>2E-3</v>
      </c>
      <c r="AA204">
        <v>5650</v>
      </c>
      <c r="AB204">
        <v>0</v>
      </c>
      <c r="AC204">
        <v>0</v>
      </c>
      <c r="AD204">
        <v>0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2E-3</v>
      </c>
      <c r="AU204" t="s">
        <v>3</v>
      </c>
      <c r="AV204">
        <v>0</v>
      </c>
      <c r="AW204">
        <v>2</v>
      </c>
      <c r="AX204">
        <v>22720612</v>
      </c>
      <c r="AY204">
        <v>1</v>
      </c>
      <c r="AZ204">
        <v>0</v>
      </c>
      <c r="BA204">
        <v>189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B204">
        <v>0</v>
      </c>
    </row>
    <row r="205" spans="1:80">
      <c r="A205">
        <f>ROW(Source!A102)</f>
        <v>102</v>
      </c>
      <c r="B205">
        <v>22723180</v>
      </c>
      <c r="C205">
        <v>22720616</v>
      </c>
      <c r="D205">
        <v>9430710</v>
      </c>
      <c r="E205">
        <v>1</v>
      </c>
      <c r="F205">
        <v>1</v>
      </c>
      <c r="G205">
        <v>1</v>
      </c>
      <c r="H205">
        <v>1</v>
      </c>
      <c r="I205" t="s">
        <v>895</v>
      </c>
      <c r="J205" t="s">
        <v>3</v>
      </c>
      <c r="K205" t="s">
        <v>896</v>
      </c>
      <c r="L205">
        <v>1369</v>
      </c>
      <c r="N205">
        <v>1013</v>
      </c>
      <c r="O205" t="s">
        <v>784</v>
      </c>
      <c r="P205" t="s">
        <v>784</v>
      </c>
      <c r="Q205">
        <v>1</v>
      </c>
      <c r="Y205">
        <v>229</v>
      </c>
      <c r="AA205">
        <v>0</v>
      </c>
      <c r="AB205">
        <v>0</v>
      </c>
      <c r="AC205">
        <v>0</v>
      </c>
      <c r="AD205">
        <v>9.6199999999999992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229</v>
      </c>
      <c r="AU205" t="s">
        <v>3</v>
      </c>
      <c r="AV205">
        <v>1</v>
      </c>
      <c r="AW205">
        <v>2</v>
      </c>
      <c r="AX205">
        <v>22720627</v>
      </c>
      <c r="AY205">
        <v>1</v>
      </c>
      <c r="AZ205">
        <v>0</v>
      </c>
      <c r="BA205">
        <v>190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B205">
        <v>0</v>
      </c>
    </row>
    <row r="206" spans="1:80">
      <c r="A206">
        <f>ROW(Source!A102)</f>
        <v>102</v>
      </c>
      <c r="B206">
        <v>22723180</v>
      </c>
      <c r="C206">
        <v>22720616</v>
      </c>
      <c r="D206">
        <v>121548</v>
      </c>
      <c r="E206">
        <v>1</v>
      </c>
      <c r="F206">
        <v>1</v>
      </c>
      <c r="G206">
        <v>1</v>
      </c>
      <c r="H206">
        <v>1</v>
      </c>
      <c r="I206" t="s">
        <v>36</v>
      </c>
      <c r="J206" t="s">
        <v>3</v>
      </c>
      <c r="K206" t="s">
        <v>785</v>
      </c>
      <c r="L206">
        <v>608254</v>
      </c>
      <c r="N206">
        <v>1013</v>
      </c>
      <c r="O206" t="s">
        <v>786</v>
      </c>
      <c r="P206" t="s">
        <v>786</v>
      </c>
      <c r="Q206">
        <v>1</v>
      </c>
      <c r="Y206">
        <v>1</v>
      </c>
      <c r="AA206">
        <v>0</v>
      </c>
      <c r="AB206">
        <v>0</v>
      </c>
      <c r="AC206">
        <v>0</v>
      </c>
      <c r="AD206">
        <v>0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1</v>
      </c>
      <c r="AU206" t="s">
        <v>3</v>
      </c>
      <c r="AV206">
        <v>2</v>
      </c>
      <c r="AW206">
        <v>2</v>
      </c>
      <c r="AX206">
        <v>22720628</v>
      </c>
      <c r="AY206">
        <v>1</v>
      </c>
      <c r="AZ206">
        <v>0</v>
      </c>
      <c r="BA206">
        <v>191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B206">
        <v>0</v>
      </c>
    </row>
    <row r="207" spans="1:80">
      <c r="A207">
        <f>ROW(Source!A102)</f>
        <v>102</v>
      </c>
      <c r="B207">
        <v>22723180</v>
      </c>
      <c r="C207">
        <v>22720616</v>
      </c>
      <c r="D207">
        <v>21334659</v>
      </c>
      <c r="E207">
        <v>1</v>
      </c>
      <c r="F207">
        <v>1</v>
      </c>
      <c r="G207">
        <v>1</v>
      </c>
      <c r="H207">
        <v>2</v>
      </c>
      <c r="I207" t="s">
        <v>897</v>
      </c>
      <c r="J207" t="s">
        <v>898</v>
      </c>
      <c r="K207" t="s">
        <v>899</v>
      </c>
      <c r="L207">
        <v>1368</v>
      </c>
      <c r="N207">
        <v>1011</v>
      </c>
      <c r="O207" t="s">
        <v>790</v>
      </c>
      <c r="P207" t="s">
        <v>790</v>
      </c>
      <c r="Q207">
        <v>1</v>
      </c>
      <c r="Y207">
        <v>1</v>
      </c>
      <c r="AA207">
        <v>0</v>
      </c>
      <c r="AB207">
        <v>134.65</v>
      </c>
      <c r="AC207">
        <v>13.5</v>
      </c>
      <c r="AD207">
        <v>0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3</v>
      </c>
      <c r="AT207">
        <v>1</v>
      </c>
      <c r="AU207" t="s">
        <v>3</v>
      </c>
      <c r="AV207">
        <v>0</v>
      </c>
      <c r="AW207">
        <v>2</v>
      </c>
      <c r="AX207">
        <v>22720629</v>
      </c>
      <c r="AY207">
        <v>1</v>
      </c>
      <c r="AZ207">
        <v>0</v>
      </c>
      <c r="BA207">
        <v>192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B207">
        <v>0</v>
      </c>
    </row>
    <row r="208" spans="1:80">
      <c r="A208">
        <f>ROW(Source!A102)</f>
        <v>102</v>
      </c>
      <c r="B208">
        <v>22723180</v>
      </c>
      <c r="C208">
        <v>22720616</v>
      </c>
      <c r="D208">
        <v>21280770</v>
      </c>
      <c r="E208">
        <v>1</v>
      </c>
      <c r="F208">
        <v>1</v>
      </c>
      <c r="G208">
        <v>1</v>
      </c>
      <c r="H208">
        <v>2</v>
      </c>
      <c r="I208" t="s">
        <v>850</v>
      </c>
      <c r="J208" t="s">
        <v>851</v>
      </c>
      <c r="K208" t="s">
        <v>852</v>
      </c>
      <c r="L208">
        <v>1368</v>
      </c>
      <c r="N208">
        <v>1011</v>
      </c>
      <c r="O208" t="s">
        <v>790</v>
      </c>
      <c r="P208" t="s">
        <v>790</v>
      </c>
      <c r="Q208">
        <v>1</v>
      </c>
      <c r="Y208">
        <v>1</v>
      </c>
      <c r="AA208">
        <v>0</v>
      </c>
      <c r="AB208">
        <v>87.17</v>
      </c>
      <c r="AC208">
        <v>11.6</v>
      </c>
      <c r="AD208">
        <v>0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1</v>
      </c>
      <c r="AU208" t="s">
        <v>3</v>
      </c>
      <c r="AV208">
        <v>0</v>
      </c>
      <c r="AW208">
        <v>2</v>
      </c>
      <c r="AX208">
        <v>22720630</v>
      </c>
      <c r="AY208">
        <v>1</v>
      </c>
      <c r="AZ208">
        <v>0</v>
      </c>
      <c r="BA208">
        <v>193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B208">
        <v>0</v>
      </c>
    </row>
    <row r="209" spans="1:80">
      <c r="A209">
        <f>ROW(Source!A102)</f>
        <v>102</v>
      </c>
      <c r="B209">
        <v>22723180</v>
      </c>
      <c r="C209">
        <v>22720616</v>
      </c>
      <c r="D209">
        <v>21353882</v>
      </c>
      <c r="E209">
        <v>1</v>
      </c>
      <c r="F209">
        <v>1</v>
      </c>
      <c r="G209">
        <v>1</v>
      </c>
      <c r="H209">
        <v>3</v>
      </c>
      <c r="I209" t="s">
        <v>984</v>
      </c>
      <c r="J209" t="s">
        <v>985</v>
      </c>
      <c r="K209" t="s">
        <v>986</v>
      </c>
      <c r="L209">
        <v>1348</v>
      </c>
      <c r="N209">
        <v>1009</v>
      </c>
      <c r="O209" t="s">
        <v>34</v>
      </c>
      <c r="P209" t="s">
        <v>34</v>
      </c>
      <c r="Q209">
        <v>1000</v>
      </c>
      <c r="Y209">
        <v>2.1000000000000001E-4</v>
      </c>
      <c r="AA209">
        <v>24600</v>
      </c>
      <c r="AB209">
        <v>0</v>
      </c>
      <c r="AC209">
        <v>0</v>
      </c>
      <c r="AD209">
        <v>0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2.1000000000000001E-4</v>
      </c>
      <c r="AU209" t="s">
        <v>3</v>
      </c>
      <c r="AV209">
        <v>0</v>
      </c>
      <c r="AW209">
        <v>2</v>
      </c>
      <c r="AX209">
        <v>22720631</v>
      </c>
      <c r="AY209">
        <v>1</v>
      </c>
      <c r="AZ209">
        <v>0</v>
      </c>
      <c r="BA209">
        <v>194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B209">
        <v>0</v>
      </c>
    </row>
    <row r="210" spans="1:80">
      <c r="A210">
        <f>ROW(Source!A102)</f>
        <v>102</v>
      </c>
      <c r="B210">
        <v>22723180</v>
      </c>
      <c r="C210">
        <v>22720616</v>
      </c>
      <c r="D210">
        <v>21288561</v>
      </c>
      <c r="E210">
        <v>1</v>
      </c>
      <c r="F210">
        <v>1</v>
      </c>
      <c r="G210">
        <v>1</v>
      </c>
      <c r="H210">
        <v>3</v>
      </c>
      <c r="I210" t="s">
        <v>815</v>
      </c>
      <c r="J210" t="s">
        <v>816</v>
      </c>
      <c r="K210" t="s">
        <v>817</v>
      </c>
      <c r="L210">
        <v>1339</v>
      </c>
      <c r="N210">
        <v>1007</v>
      </c>
      <c r="O210" t="s">
        <v>43</v>
      </c>
      <c r="P210" t="s">
        <v>43</v>
      </c>
      <c r="Q210">
        <v>1</v>
      </c>
      <c r="Y210">
        <v>4.8</v>
      </c>
      <c r="AA210">
        <v>6.22</v>
      </c>
      <c r="AB210">
        <v>0</v>
      </c>
      <c r="AC210">
        <v>0</v>
      </c>
      <c r="AD210">
        <v>0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3</v>
      </c>
      <c r="AT210">
        <v>4.8</v>
      </c>
      <c r="AU210" t="s">
        <v>3</v>
      </c>
      <c r="AV210">
        <v>0</v>
      </c>
      <c r="AW210">
        <v>2</v>
      </c>
      <c r="AX210">
        <v>22720632</v>
      </c>
      <c r="AY210">
        <v>1</v>
      </c>
      <c r="AZ210">
        <v>0</v>
      </c>
      <c r="BA210">
        <v>195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B210">
        <v>0</v>
      </c>
    </row>
    <row r="211" spans="1:80">
      <c r="A211">
        <f>ROW(Source!A102)</f>
        <v>102</v>
      </c>
      <c r="B211">
        <v>22723180</v>
      </c>
      <c r="C211">
        <v>22720616</v>
      </c>
      <c r="D211">
        <v>21299885</v>
      </c>
      <c r="E211">
        <v>1</v>
      </c>
      <c r="F211">
        <v>1</v>
      </c>
      <c r="G211">
        <v>1</v>
      </c>
      <c r="H211">
        <v>3</v>
      </c>
      <c r="I211" t="s">
        <v>830</v>
      </c>
      <c r="J211" t="s">
        <v>831</v>
      </c>
      <c r="K211" t="s">
        <v>832</v>
      </c>
      <c r="L211">
        <v>1339</v>
      </c>
      <c r="N211">
        <v>1007</v>
      </c>
      <c r="O211" t="s">
        <v>43</v>
      </c>
      <c r="P211" t="s">
        <v>43</v>
      </c>
      <c r="Q211">
        <v>1</v>
      </c>
      <c r="Y211">
        <v>4.2</v>
      </c>
      <c r="AA211">
        <v>38.51</v>
      </c>
      <c r="AB211">
        <v>0</v>
      </c>
      <c r="AC211">
        <v>0</v>
      </c>
      <c r="AD211">
        <v>0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4.2</v>
      </c>
      <c r="AU211" t="s">
        <v>3</v>
      </c>
      <c r="AV211">
        <v>0</v>
      </c>
      <c r="AW211">
        <v>2</v>
      </c>
      <c r="AX211">
        <v>22720633</v>
      </c>
      <c r="AY211">
        <v>1</v>
      </c>
      <c r="AZ211">
        <v>0</v>
      </c>
      <c r="BA211">
        <v>196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B211">
        <v>0</v>
      </c>
    </row>
    <row r="212" spans="1:80">
      <c r="A212">
        <f>ROW(Source!A102)</f>
        <v>102</v>
      </c>
      <c r="B212">
        <v>22723180</v>
      </c>
      <c r="C212">
        <v>22720616</v>
      </c>
      <c r="D212">
        <v>21804362</v>
      </c>
      <c r="E212">
        <v>1</v>
      </c>
      <c r="F212">
        <v>1</v>
      </c>
      <c r="G212">
        <v>1</v>
      </c>
      <c r="H212">
        <v>3</v>
      </c>
      <c r="I212" t="s">
        <v>241</v>
      </c>
      <c r="J212" t="s">
        <v>243</v>
      </c>
      <c r="K212" t="s">
        <v>242</v>
      </c>
      <c r="L212">
        <v>1354</v>
      </c>
      <c r="N212">
        <v>1010</v>
      </c>
      <c r="O212" t="s">
        <v>28</v>
      </c>
      <c r="P212" t="s">
        <v>28</v>
      </c>
      <c r="Q212">
        <v>1</v>
      </c>
      <c r="Y212">
        <v>33.333333000000003</v>
      </c>
      <c r="AA212">
        <v>60.7</v>
      </c>
      <c r="AB212">
        <v>0</v>
      </c>
      <c r="AC212">
        <v>0</v>
      </c>
      <c r="AD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 t="s">
        <v>3</v>
      </c>
      <c r="AT212">
        <v>33.333333000000003</v>
      </c>
      <c r="AU212" t="s">
        <v>3</v>
      </c>
      <c r="AV212">
        <v>0</v>
      </c>
      <c r="AW212">
        <v>1</v>
      </c>
      <c r="AX212">
        <v>-1</v>
      </c>
      <c r="AY212">
        <v>0</v>
      </c>
      <c r="AZ212">
        <v>0</v>
      </c>
      <c r="BA212" t="s">
        <v>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B212">
        <v>0</v>
      </c>
    </row>
    <row r="213" spans="1:80">
      <c r="A213">
        <f>ROW(Source!A102)</f>
        <v>102</v>
      </c>
      <c r="B213">
        <v>22723180</v>
      </c>
      <c r="C213">
        <v>22720616</v>
      </c>
      <c r="D213">
        <v>21814039</v>
      </c>
      <c r="E213">
        <v>1</v>
      </c>
      <c r="F213">
        <v>1</v>
      </c>
      <c r="G213">
        <v>1</v>
      </c>
      <c r="H213">
        <v>3</v>
      </c>
      <c r="I213" t="s">
        <v>245</v>
      </c>
      <c r="J213" t="s">
        <v>247</v>
      </c>
      <c r="K213" t="s">
        <v>246</v>
      </c>
      <c r="L213">
        <v>1354</v>
      </c>
      <c r="N213">
        <v>1010</v>
      </c>
      <c r="O213" t="s">
        <v>28</v>
      </c>
      <c r="P213" t="s">
        <v>28</v>
      </c>
      <c r="Q213">
        <v>1</v>
      </c>
      <c r="Y213">
        <v>20.833333</v>
      </c>
      <c r="AA213">
        <v>411.96</v>
      </c>
      <c r="AB213">
        <v>0</v>
      </c>
      <c r="AC213">
        <v>0</v>
      </c>
      <c r="AD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20.833333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B213">
        <v>0</v>
      </c>
    </row>
    <row r="214" spans="1:80">
      <c r="A214">
        <f>ROW(Source!A102)</f>
        <v>102</v>
      </c>
      <c r="B214">
        <v>22723180</v>
      </c>
      <c r="C214">
        <v>22720616</v>
      </c>
      <c r="D214">
        <v>21814041</v>
      </c>
      <c r="E214">
        <v>1</v>
      </c>
      <c r="F214">
        <v>1</v>
      </c>
      <c r="G214">
        <v>1</v>
      </c>
      <c r="H214">
        <v>3</v>
      </c>
      <c r="I214" t="s">
        <v>249</v>
      </c>
      <c r="J214" t="s">
        <v>251</v>
      </c>
      <c r="K214" t="s">
        <v>250</v>
      </c>
      <c r="L214">
        <v>1354</v>
      </c>
      <c r="N214">
        <v>1010</v>
      </c>
      <c r="O214" t="s">
        <v>28</v>
      </c>
      <c r="P214" t="s">
        <v>28</v>
      </c>
      <c r="Q214">
        <v>1</v>
      </c>
      <c r="Y214">
        <v>16.666667</v>
      </c>
      <c r="AA214">
        <v>417.8</v>
      </c>
      <c r="AB214">
        <v>0</v>
      </c>
      <c r="AC214">
        <v>0</v>
      </c>
      <c r="AD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3</v>
      </c>
      <c r="AT214">
        <v>16.666667</v>
      </c>
      <c r="AU214" t="s">
        <v>3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B214">
        <v>0</v>
      </c>
    </row>
    <row r="215" spans="1:80">
      <c r="A215">
        <f>ROW(Source!A102)</f>
        <v>102</v>
      </c>
      <c r="B215">
        <v>22723180</v>
      </c>
      <c r="C215">
        <v>22720616</v>
      </c>
      <c r="D215">
        <v>21814043</v>
      </c>
      <c r="E215">
        <v>1</v>
      </c>
      <c r="F215">
        <v>1</v>
      </c>
      <c r="G215">
        <v>1</v>
      </c>
      <c r="H215">
        <v>3</v>
      </c>
      <c r="I215" t="s">
        <v>253</v>
      </c>
      <c r="J215" t="s">
        <v>255</v>
      </c>
      <c r="K215" t="s">
        <v>254</v>
      </c>
      <c r="L215">
        <v>1354</v>
      </c>
      <c r="N215">
        <v>1010</v>
      </c>
      <c r="O215" t="s">
        <v>28</v>
      </c>
      <c r="P215" t="s">
        <v>28</v>
      </c>
      <c r="Q215">
        <v>1</v>
      </c>
      <c r="Y215">
        <v>8.3333329999999997</v>
      </c>
      <c r="AA215">
        <v>484.32</v>
      </c>
      <c r="AB215">
        <v>0</v>
      </c>
      <c r="AC215">
        <v>0</v>
      </c>
      <c r="AD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8.3333329999999997</v>
      </c>
      <c r="AU215" t="s">
        <v>3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B215">
        <v>0</v>
      </c>
    </row>
    <row r="216" spans="1:80">
      <c r="A216">
        <f>ROW(Source!A102)</f>
        <v>102</v>
      </c>
      <c r="B216">
        <v>22723180</v>
      </c>
      <c r="C216">
        <v>22720616</v>
      </c>
      <c r="D216">
        <v>21608064</v>
      </c>
      <c r="E216">
        <v>1</v>
      </c>
      <c r="F216">
        <v>1</v>
      </c>
      <c r="G216">
        <v>1</v>
      </c>
      <c r="H216">
        <v>3</v>
      </c>
      <c r="I216" t="s">
        <v>987</v>
      </c>
      <c r="J216" t="s">
        <v>988</v>
      </c>
      <c r="K216" t="s">
        <v>989</v>
      </c>
      <c r="L216">
        <v>1346</v>
      </c>
      <c r="N216">
        <v>1009</v>
      </c>
      <c r="O216" t="s">
        <v>870</v>
      </c>
      <c r="P216" t="s">
        <v>870</v>
      </c>
      <c r="Q216">
        <v>1</v>
      </c>
      <c r="Y216">
        <v>2.1</v>
      </c>
      <c r="AA216">
        <v>59.08</v>
      </c>
      <c r="AB216">
        <v>0</v>
      </c>
      <c r="AC216">
        <v>0</v>
      </c>
      <c r="AD216">
        <v>0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3</v>
      </c>
      <c r="AT216">
        <v>2.1</v>
      </c>
      <c r="AU216" t="s">
        <v>3</v>
      </c>
      <c r="AV216">
        <v>0</v>
      </c>
      <c r="AW216">
        <v>2</v>
      </c>
      <c r="AX216">
        <v>22720634</v>
      </c>
      <c r="AY216">
        <v>1</v>
      </c>
      <c r="AZ216">
        <v>0</v>
      </c>
      <c r="BA216">
        <v>197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B216">
        <v>0</v>
      </c>
    </row>
    <row r="217" spans="1:80">
      <c r="A217">
        <f>ROW(Source!A102)</f>
        <v>102</v>
      </c>
      <c r="B217">
        <v>22723180</v>
      </c>
      <c r="C217">
        <v>22720616</v>
      </c>
      <c r="D217">
        <v>21547716</v>
      </c>
      <c r="E217">
        <v>1</v>
      </c>
      <c r="F217">
        <v>1</v>
      </c>
      <c r="G217">
        <v>1</v>
      </c>
      <c r="H217">
        <v>3</v>
      </c>
      <c r="I217" t="s">
        <v>990</v>
      </c>
      <c r="J217" t="s">
        <v>991</v>
      </c>
      <c r="K217" t="s">
        <v>992</v>
      </c>
      <c r="L217">
        <v>1346</v>
      </c>
      <c r="N217">
        <v>1009</v>
      </c>
      <c r="O217" t="s">
        <v>870</v>
      </c>
      <c r="P217" t="s">
        <v>870</v>
      </c>
      <c r="Q217">
        <v>1</v>
      </c>
      <c r="Y217">
        <v>8.8000000000000007</v>
      </c>
      <c r="AA217">
        <v>26.44</v>
      </c>
      <c r="AB217">
        <v>0</v>
      </c>
      <c r="AC217">
        <v>0</v>
      </c>
      <c r="AD217">
        <v>0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8.8000000000000007</v>
      </c>
      <c r="AU217" t="s">
        <v>3</v>
      </c>
      <c r="AV217">
        <v>0</v>
      </c>
      <c r="AW217">
        <v>2</v>
      </c>
      <c r="AX217">
        <v>22720635</v>
      </c>
      <c r="AY217">
        <v>1</v>
      </c>
      <c r="AZ217">
        <v>0</v>
      </c>
      <c r="BA217">
        <v>198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B217">
        <v>0</v>
      </c>
    </row>
    <row r="218" spans="1:80">
      <c r="A218">
        <f>ROW(Source!A102)</f>
        <v>102</v>
      </c>
      <c r="B218">
        <v>22723180</v>
      </c>
      <c r="C218">
        <v>22720616</v>
      </c>
      <c r="D218">
        <v>21532219</v>
      </c>
      <c r="E218">
        <v>1</v>
      </c>
      <c r="F218">
        <v>1</v>
      </c>
      <c r="G218">
        <v>1</v>
      </c>
      <c r="H218">
        <v>3</v>
      </c>
      <c r="I218" t="s">
        <v>945</v>
      </c>
      <c r="J218" t="s">
        <v>946</v>
      </c>
      <c r="K218" t="s">
        <v>947</v>
      </c>
      <c r="L218">
        <v>1344</v>
      </c>
      <c r="N218">
        <v>1008</v>
      </c>
      <c r="O218" t="s">
        <v>948</v>
      </c>
      <c r="P218" t="s">
        <v>948</v>
      </c>
      <c r="Q218">
        <v>1</v>
      </c>
      <c r="Y218">
        <v>44.06</v>
      </c>
      <c r="AA218">
        <v>1</v>
      </c>
      <c r="AB218">
        <v>0</v>
      </c>
      <c r="AC218">
        <v>0</v>
      </c>
      <c r="AD218">
        <v>0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44.06</v>
      </c>
      <c r="AU218" t="s">
        <v>3</v>
      </c>
      <c r="AV218">
        <v>0</v>
      </c>
      <c r="AW218">
        <v>2</v>
      </c>
      <c r="AX218">
        <v>22720636</v>
      </c>
      <c r="AY218">
        <v>1</v>
      </c>
      <c r="AZ218">
        <v>0</v>
      </c>
      <c r="BA218">
        <v>199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B218">
        <v>0</v>
      </c>
    </row>
    <row r="219" spans="1:80">
      <c r="A219">
        <f>ROW(Source!A107)</f>
        <v>107</v>
      </c>
      <c r="B219">
        <v>22723180</v>
      </c>
      <c r="C219">
        <v>22720645</v>
      </c>
      <c r="D219">
        <v>9430710</v>
      </c>
      <c r="E219">
        <v>1</v>
      </c>
      <c r="F219">
        <v>1</v>
      </c>
      <c r="G219">
        <v>1</v>
      </c>
      <c r="H219">
        <v>1</v>
      </c>
      <c r="I219" t="s">
        <v>895</v>
      </c>
      <c r="J219" t="s">
        <v>3</v>
      </c>
      <c r="K219" t="s">
        <v>896</v>
      </c>
      <c r="L219">
        <v>1369</v>
      </c>
      <c r="N219">
        <v>1013</v>
      </c>
      <c r="O219" t="s">
        <v>784</v>
      </c>
      <c r="P219" t="s">
        <v>784</v>
      </c>
      <c r="Q219">
        <v>1</v>
      </c>
      <c r="Y219">
        <v>447</v>
      </c>
      <c r="AA219">
        <v>0</v>
      </c>
      <c r="AB219">
        <v>0</v>
      </c>
      <c r="AC219">
        <v>0</v>
      </c>
      <c r="AD219">
        <v>9.6199999999999992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3</v>
      </c>
      <c r="AT219">
        <v>447</v>
      </c>
      <c r="AU219" t="s">
        <v>3</v>
      </c>
      <c r="AV219">
        <v>1</v>
      </c>
      <c r="AW219">
        <v>2</v>
      </c>
      <c r="AX219">
        <v>22720656</v>
      </c>
      <c r="AY219">
        <v>1</v>
      </c>
      <c r="AZ219">
        <v>0</v>
      </c>
      <c r="BA219">
        <v>200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B219">
        <v>0</v>
      </c>
    </row>
    <row r="220" spans="1:80">
      <c r="A220">
        <f>ROW(Source!A107)</f>
        <v>107</v>
      </c>
      <c r="B220">
        <v>22723180</v>
      </c>
      <c r="C220">
        <v>22720645</v>
      </c>
      <c r="D220">
        <v>121548</v>
      </c>
      <c r="E220">
        <v>1</v>
      </c>
      <c r="F220">
        <v>1</v>
      </c>
      <c r="G220">
        <v>1</v>
      </c>
      <c r="H220">
        <v>1</v>
      </c>
      <c r="I220" t="s">
        <v>36</v>
      </c>
      <c r="J220" t="s">
        <v>3</v>
      </c>
      <c r="K220" t="s">
        <v>785</v>
      </c>
      <c r="L220">
        <v>608254</v>
      </c>
      <c r="N220">
        <v>1013</v>
      </c>
      <c r="O220" t="s">
        <v>786</v>
      </c>
      <c r="P220" t="s">
        <v>786</v>
      </c>
      <c r="Q220">
        <v>1</v>
      </c>
      <c r="Y220">
        <v>3.16</v>
      </c>
      <c r="AA220">
        <v>0</v>
      </c>
      <c r="AB220">
        <v>0</v>
      </c>
      <c r="AC220">
        <v>0</v>
      </c>
      <c r="AD220">
        <v>0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3.16</v>
      </c>
      <c r="AU220" t="s">
        <v>3</v>
      </c>
      <c r="AV220">
        <v>2</v>
      </c>
      <c r="AW220">
        <v>2</v>
      </c>
      <c r="AX220">
        <v>22720657</v>
      </c>
      <c r="AY220">
        <v>1</v>
      </c>
      <c r="AZ220">
        <v>0</v>
      </c>
      <c r="BA220">
        <v>201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B220">
        <v>0</v>
      </c>
    </row>
    <row r="221" spans="1:80">
      <c r="A221">
        <f>ROW(Source!A107)</f>
        <v>107</v>
      </c>
      <c r="B221">
        <v>22723180</v>
      </c>
      <c r="C221">
        <v>22720645</v>
      </c>
      <c r="D221">
        <v>21334659</v>
      </c>
      <c r="E221">
        <v>1</v>
      </c>
      <c r="F221">
        <v>1</v>
      </c>
      <c r="G221">
        <v>1</v>
      </c>
      <c r="H221">
        <v>2</v>
      </c>
      <c r="I221" t="s">
        <v>897</v>
      </c>
      <c r="J221" t="s">
        <v>898</v>
      </c>
      <c r="K221" t="s">
        <v>899</v>
      </c>
      <c r="L221">
        <v>1368</v>
      </c>
      <c r="N221">
        <v>1011</v>
      </c>
      <c r="O221" t="s">
        <v>790</v>
      </c>
      <c r="P221" t="s">
        <v>790</v>
      </c>
      <c r="Q221">
        <v>1</v>
      </c>
      <c r="Y221">
        <v>3.16</v>
      </c>
      <c r="AA221">
        <v>0</v>
      </c>
      <c r="AB221">
        <v>134.65</v>
      </c>
      <c r="AC221">
        <v>13.5</v>
      </c>
      <c r="AD221">
        <v>0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3.16</v>
      </c>
      <c r="AU221" t="s">
        <v>3</v>
      </c>
      <c r="AV221">
        <v>0</v>
      </c>
      <c r="AW221">
        <v>2</v>
      </c>
      <c r="AX221">
        <v>22720658</v>
      </c>
      <c r="AY221">
        <v>1</v>
      </c>
      <c r="AZ221">
        <v>0</v>
      </c>
      <c r="BA221">
        <v>202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B221">
        <v>0</v>
      </c>
    </row>
    <row r="222" spans="1:80">
      <c r="A222">
        <f>ROW(Source!A107)</f>
        <v>107</v>
      </c>
      <c r="B222">
        <v>22723180</v>
      </c>
      <c r="C222">
        <v>22720645</v>
      </c>
      <c r="D222">
        <v>21280770</v>
      </c>
      <c r="E222">
        <v>1</v>
      </c>
      <c r="F222">
        <v>1</v>
      </c>
      <c r="G222">
        <v>1</v>
      </c>
      <c r="H222">
        <v>2</v>
      </c>
      <c r="I222" t="s">
        <v>850</v>
      </c>
      <c r="J222" t="s">
        <v>851</v>
      </c>
      <c r="K222" t="s">
        <v>852</v>
      </c>
      <c r="L222">
        <v>1368</v>
      </c>
      <c r="N222">
        <v>1011</v>
      </c>
      <c r="O222" t="s">
        <v>790</v>
      </c>
      <c r="P222" t="s">
        <v>790</v>
      </c>
      <c r="Q222">
        <v>1</v>
      </c>
      <c r="Y222">
        <v>3.16</v>
      </c>
      <c r="AA222">
        <v>0</v>
      </c>
      <c r="AB222">
        <v>87.17</v>
      </c>
      <c r="AC222">
        <v>11.6</v>
      </c>
      <c r="AD222">
        <v>0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3.16</v>
      </c>
      <c r="AU222" t="s">
        <v>3</v>
      </c>
      <c r="AV222">
        <v>0</v>
      </c>
      <c r="AW222">
        <v>2</v>
      </c>
      <c r="AX222">
        <v>22720659</v>
      </c>
      <c r="AY222">
        <v>1</v>
      </c>
      <c r="AZ222">
        <v>0</v>
      </c>
      <c r="BA222">
        <v>203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B222">
        <v>0</v>
      </c>
    </row>
    <row r="223" spans="1:80">
      <c r="A223">
        <f>ROW(Source!A107)</f>
        <v>107</v>
      </c>
      <c r="B223">
        <v>22723180</v>
      </c>
      <c r="C223">
        <v>22720645</v>
      </c>
      <c r="D223">
        <v>21353882</v>
      </c>
      <c r="E223">
        <v>1</v>
      </c>
      <c r="F223">
        <v>1</v>
      </c>
      <c r="G223">
        <v>1</v>
      </c>
      <c r="H223">
        <v>3</v>
      </c>
      <c r="I223" t="s">
        <v>984</v>
      </c>
      <c r="J223" t="s">
        <v>985</v>
      </c>
      <c r="K223" t="s">
        <v>986</v>
      </c>
      <c r="L223">
        <v>1348</v>
      </c>
      <c r="N223">
        <v>1009</v>
      </c>
      <c r="O223" t="s">
        <v>34</v>
      </c>
      <c r="P223" t="s">
        <v>34</v>
      </c>
      <c r="Q223">
        <v>1000</v>
      </c>
      <c r="Y223">
        <v>1.4E-3</v>
      </c>
      <c r="AA223">
        <v>24600</v>
      </c>
      <c r="AB223">
        <v>0</v>
      </c>
      <c r="AC223">
        <v>0</v>
      </c>
      <c r="AD223">
        <v>0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1.4E-3</v>
      </c>
      <c r="AU223" t="s">
        <v>3</v>
      </c>
      <c r="AV223">
        <v>0</v>
      </c>
      <c r="AW223">
        <v>2</v>
      </c>
      <c r="AX223">
        <v>22720660</v>
      </c>
      <c r="AY223">
        <v>1</v>
      </c>
      <c r="AZ223">
        <v>0</v>
      </c>
      <c r="BA223">
        <v>204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B223">
        <v>0</v>
      </c>
    </row>
    <row r="224" spans="1:80">
      <c r="A224">
        <f>ROW(Source!A107)</f>
        <v>107</v>
      </c>
      <c r="B224">
        <v>22723180</v>
      </c>
      <c r="C224">
        <v>22720645</v>
      </c>
      <c r="D224">
        <v>21288561</v>
      </c>
      <c r="E224">
        <v>1</v>
      </c>
      <c r="F224">
        <v>1</v>
      </c>
      <c r="G224">
        <v>1</v>
      </c>
      <c r="H224">
        <v>3</v>
      </c>
      <c r="I224" t="s">
        <v>815</v>
      </c>
      <c r="J224" t="s">
        <v>816</v>
      </c>
      <c r="K224" t="s">
        <v>817</v>
      </c>
      <c r="L224">
        <v>1339</v>
      </c>
      <c r="N224">
        <v>1007</v>
      </c>
      <c r="O224" t="s">
        <v>43</v>
      </c>
      <c r="P224" t="s">
        <v>43</v>
      </c>
      <c r="Q224">
        <v>1</v>
      </c>
      <c r="Y224">
        <v>25.6</v>
      </c>
      <c r="AA224">
        <v>6.22</v>
      </c>
      <c r="AB224">
        <v>0</v>
      </c>
      <c r="AC224">
        <v>0</v>
      </c>
      <c r="AD224">
        <v>0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25.6</v>
      </c>
      <c r="AU224" t="s">
        <v>3</v>
      </c>
      <c r="AV224">
        <v>0</v>
      </c>
      <c r="AW224">
        <v>2</v>
      </c>
      <c r="AX224">
        <v>22720661</v>
      </c>
      <c r="AY224">
        <v>1</v>
      </c>
      <c r="AZ224">
        <v>0</v>
      </c>
      <c r="BA224">
        <v>205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B224">
        <v>0</v>
      </c>
    </row>
    <row r="225" spans="1:80">
      <c r="A225">
        <f>ROW(Source!A107)</f>
        <v>107</v>
      </c>
      <c r="B225">
        <v>22723180</v>
      </c>
      <c r="C225">
        <v>22720645</v>
      </c>
      <c r="D225">
        <v>21299885</v>
      </c>
      <c r="E225">
        <v>1</v>
      </c>
      <c r="F225">
        <v>1</v>
      </c>
      <c r="G225">
        <v>1</v>
      </c>
      <c r="H225">
        <v>3</v>
      </c>
      <c r="I225" t="s">
        <v>830</v>
      </c>
      <c r="J225" t="s">
        <v>831</v>
      </c>
      <c r="K225" t="s">
        <v>832</v>
      </c>
      <c r="L225">
        <v>1339</v>
      </c>
      <c r="N225">
        <v>1007</v>
      </c>
      <c r="O225" t="s">
        <v>43</v>
      </c>
      <c r="P225" t="s">
        <v>43</v>
      </c>
      <c r="Q225">
        <v>1</v>
      </c>
      <c r="Y225">
        <v>22.4</v>
      </c>
      <c r="AA225">
        <v>38.51</v>
      </c>
      <c r="AB225">
        <v>0</v>
      </c>
      <c r="AC225">
        <v>0</v>
      </c>
      <c r="AD225">
        <v>0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22.4</v>
      </c>
      <c r="AU225" t="s">
        <v>3</v>
      </c>
      <c r="AV225">
        <v>0</v>
      </c>
      <c r="AW225">
        <v>2</v>
      </c>
      <c r="AX225">
        <v>22720662</v>
      </c>
      <c r="AY225">
        <v>1</v>
      </c>
      <c r="AZ225">
        <v>0</v>
      </c>
      <c r="BA225">
        <v>206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B225">
        <v>0</v>
      </c>
    </row>
    <row r="226" spans="1:80">
      <c r="A226">
        <f>ROW(Source!A107)</f>
        <v>107</v>
      </c>
      <c r="B226">
        <v>22723180</v>
      </c>
      <c r="C226">
        <v>22720645</v>
      </c>
      <c r="D226">
        <v>21814049</v>
      </c>
      <c r="E226">
        <v>1</v>
      </c>
      <c r="F226">
        <v>1</v>
      </c>
      <c r="G226">
        <v>1</v>
      </c>
      <c r="H226">
        <v>3</v>
      </c>
      <c r="I226" t="s">
        <v>261</v>
      </c>
      <c r="J226" t="s">
        <v>263</v>
      </c>
      <c r="K226" t="s">
        <v>262</v>
      </c>
      <c r="L226">
        <v>1354</v>
      </c>
      <c r="N226">
        <v>1010</v>
      </c>
      <c r="O226" t="s">
        <v>28</v>
      </c>
      <c r="P226" t="s">
        <v>28</v>
      </c>
      <c r="Q226">
        <v>1</v>
      </c>
      <c r="Y226">
        <v>100</v>
      </c>
      <c r="AA226">
        <v>884.09</v>
      </c>
      <c r="AB226">
        <v>0</v>
      </c>
      <c r="AC226">
        <v>0</v>
      </c>
      <c r="AD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100</v>
      </c>
      <c r="AU226" t="s">
        <v>3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3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B226">
        <v>0</v>
      </c>
    </row>
    <row r="227" spans="1:80">
      <c r="A227">
        <f>ROW(Source!A107)</f>
        <v>107</v>
      </c>
      <c r="B227">
        <v>22723180</v>
      </c>
      <c r="C227">
        <v>22720645</v>
      </c>
      <c r="D227">
        <v>21608064</v>
      </c>
      <c r="E227">
        <v>1</v>
      </c>
      <c r="F227">
        <v>1</v>
      </c>
      <c r="G227">
        <v>1</v>
      </c>
      <c r="H227">
        <v>3</v>
      </c>
      <c r="I227" t="s">
        <v>987</v>
      </c>
      <c r="J227" t="s">
        <v>988</v>
      </c>
      <c r="K227" t="s">
        <v>989</v>
      </c>
      <c r="L227">
        <v>1346</v>
      </c>
      <c r="N227">
        <v>1009</v>
      </c>
      <c r="O227" t="s">
        <v>870</v>
      </c>
      <c r="P227" t="s">
        <v>870</v>
      </c>
      <c r="Q227">
        <v>1</v>
      </c>
      <c r="Y227">
        <v>13.9</v>
      </c>
      <c r="AA227">
        <v>59.08</v>
      </c>
      <c r="AB227">
        <v>0</v>
      </c>
      <c r="AC227">
        <v>0</v>
      </c>
      <c r="AD227">
        <v>0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13.9</v>
      </c>
      <c r="AU227" t="s">
        <v>3</v>
      </c>
      <c r="AV227">
        <v>0</v>
      </c>
      <c r="AW227">
        <v>2</v>
      </c>
      <c r="AX227">
        <v>22720663</v>
      </c>
      <c r="AY227">
        <v>1</v>
      </c>
      <c r="AZ227">
        <v>0</v>
      </c>
      <c r="BA227">
        <v>207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B227">
        <v>0</v>
      </c>
    </row>
    <row r="228" spans="1:80">
      <c r="A228">
        <f>ROW(Source!A107)</f>
        <v>107</v>
      </c>
      <c r="B228">
        <v>22723180</v>
      </c>
      <c r="C228">
        <v>22720645</v>
      </c>
      <c r="D228">
        <v>21547716</v>
      </c>
      <c r="E228">
        <v>1</v>
      </c>
      <c r="F228">
        <v>1</v>
      </c>
      <c r="G228">
        <v>1</v>
      </c>
      <c r="H228">
        <v>3</v>
      </c>
      <c r="I228" t="s">
        <v>990</v>
      </c>
      <c r="J228" t="s">
        <v>991</v>
      </c>
      <c r="K228" t="s">
        <v>992</v>
      </c>
      <c r="L228">
        <v>1346</v>
      </c>
      <c r="N228">
        <v>1009</v>
      </c>
      <c r="O228" t="s">
        <v>870</v>
      </c>
      <c r="P228" t="s">
        <v>870</v>
      </c>
      <c r="Q228">
        <v>1</v>
      </c>
      <c r="Y228">
        <v>8.8000000000000007</v>
      </c>
      <c r="AA228">
        <v>26.44</v>
      </c>
      <c r="AB228">
        <v>0</v>
      </c>
      <c r="AC228">
        <v>0</v>
      </c>
      <c r="AD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8.8000000000000007</v>
      </c>
      <c r="AU228" t="s">
        <v>3</v>
      </c>
      <c r="AV228">
        <v>0</v>
      </c>
      <c r="AW228">
        <v>2</v>
      </c>
      <c r="AX228">
        <v>22720664</v>
      </c>
      <c r="AY228">
        <v>1</v>
      </c>
      <c r="AZ228">
        <v>0</v>
      </c>
      <c r="BA228">
        <v>208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B228">
        <v>0</v>
      </c>
    </row>
    <row r="229" spans="1:80">
      <c r="A229">
        <f>ROW(Source!A107)</f>
        <v>107</v>
      </c>
      <c r="B229">
        <v>22723180</v>
      </c>
      <c r="C229">
        <v>22720645</v>
      </c>
      <c r="D229">
        <v>21532219</v>
      </c>
      <c r="E229">
        <v>1</v>
      </c>
      <c r="F229">
        <v>1</v>
      </c>
      <c r="G229">
        <v>1</v>
      </c>
      <c r="H229">
        <v>3</v>
      </c>
      <c r="I229" t="s">
        <v>945</v>
      </c>
      <c r="J229" t="s">
        <v>946</v>
      </c>
      <c r="K229" t="s">
        <v>947</v>
      </c>
      <c r="L229">
        <v>1344</v>
      </c>
      <c r="N229">
        <v>1008</v>
      </c>
      <c r="O229" t="s">
        <v>948</v>
      </c>
      <c r="P229" t="s">
        <v>948</v>
      </c>
      <c r="Q229">
        <v>1</v>
      </c>
      <c r="Y229">
        <v>86</v>
      </c>
      <c r="AA229">
        <v>1</v>
      </c>
      <c r="AB229">
        <v>0</v>
      </c>
      <c r="AC229">
        <v>0</v>
      </c>
      <c r="AD229">
        <v>0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86</v>
      </c>
      <c r="AU229" t="s">
        <v>3</v>
      </c>
      <c r="AV229">
        <v>0</v>
      </c>
      <c r="AW229">
        <v>2</v>
      </c>
      <c r="AX229">
        <v>22720665</v>
      </c>
      <c r="AY229">
        <v>1</v>
      </c>
      <c r="AZ229">
        <v>0</v>
      </c>
      <c r="BA229">
        <v>209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B229">
        <v>0</v>
      </c>
    </row>
    <row r="230" spans="1:80">
      <c r="A230">
        <f>ROW(Source!A109)</f>
        <v>109</v>
      </c>
      <c r="B230">
        <v>22723180</v>
      </c>
      <c r="C230">
        <v>22720668</v>
      </c>
      <c r="D230">
        <v>9416409</v>
      </c>
      <c r="E230">
        <v>1</v>
      </c>
      <c r="F230">
        <v>1</v>
      </c>
      <c r="G230">
        <v>1</v>
      </c>
      <c r="H230">
        <v>1</v>
      </c>
      <c r="I230" t="s">
        <v>993</v>
      </c>
      <c r="J230" t="s">
        <v>3</v>
      </c>
      <c r="K230" t="s">
        <v>994</v>
      </c>
      <c r="L230">
        <v>1369</v>
      </c>
      <c r="N230">
        <v>1013</v>
      </c>
      <c r="O230" t="s">
        <v>784</v>
      </c>
      <c r="P230" t="s">
        <v>784</v>
      </c>
      <c r="Q230">
        <v>1</v>
      </c>
      <c r="Y230">
        <v>2.4500000000000002</v>
      </c>
      <c r="AA230">
        <v>0</v>
      </c>
      <c r="AB230">
        <v>0</v>
      </c>
      <c r="AC230">
        <v>0</v>
      </c>
      <c r="AD230">
        <v>9.92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3</v>
      </c>
      <c r="AT230">
        <v>2.4500000000000002</v>
      </c>
      <c r="AU230" t="s">
        <v>3</v>
      </c>
      <c r="AV230">
        <v>1</v>
      </c>
      <c r="AW230">
        <v>2</v>
      </c>
      <c r="AX230">
        <v>22720675</v>
      </c>
      <c r="AY230">
        <v>1</v>
      </c>
      <c r="AZ230">
        <v>0</v>
      </c>
      <c r="BA230">
        <v>210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B230">
        <v>0</v>
      </c>
    </row>
    <row r="231" spans="1:80">
      <c r="A231">
        <f>ROW(Source!A109)</f>
        <v>109</v>
      </c>
      <c r="B231">
        <v>22723180</v>
      </c>
      <c r="C231">
        <v>22720668</v>
      </c>
      <c r="D231">
        <v>21285419</v>
      </c>
      <c r="E231">
        <v>1</v>
      </c>
      <c r="F231">
        <v>1</v>
      </c>
      <c r="G231">
        <v>1</v>
      </c>
      <c r="H231">
        <v>2</v>
      </c>
      <c r="I231" t="s">
        <v>858</v>
      </c>
      <c r="J231" t="s">
        <v>859</v>
      </c>
      <c r="K231" t="s">
        <v>860</v>
      </c>
      <c r="L231">
        <v>1368</v>
      </c>
      <c r="N231">
        <v>1011</v>
      </c>
      <c r="O231" t="s">
        <v>790</v>
      </c>
      <c r="P231" t="s">
        <v>790</v>
      </c>
      <c r="Q231">
        <v>1</v>
      </c>
      <c r="Y231">
        <v>1.42</v>
      </c>
      <c r="AA231">
        <v>0</v>
      </c>
      <c r="AB231">
        <v>8.1</v>
      </c>
      <c r="AC231">
        <v>0</v>
      </c>
      <c r="AD231">
        <v>0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1.42</v>
      </c>
      <c r="AU231" t="s">
        <v>3</v>
      </c>
      <c r="AV231">
        <v>0</v>
      </c>
      <c r="AW231">
        <v>2</v>
      </c>
      <c r="AX231">
        <v>22720676</v>
      </c>
      <c r="AY231">
        <v>1</v>
      </c>
      <c r="AZ231">
        <v>0</v>
      </c>
      <c r="BA231">
        <v>211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B231">
        <v>0</v>
      </c>
    </row>
    <row r="232" spans="1:80">
      <c r="A232">
        <f>ROW(Source!A109)</f>
        <v>109</v>
      </c>
      <c r="B232">
        <v>22723180</v>
      </c>
      <c r="C232">
        <v>22720668</v>
      </c>
      <c r="D232">
        <v>21280770</v>
      </c>
      <c r="E232">
        <v>1</v>
      </c>
      <c r="F232">
        <v>1</v>
      </c>
      <c r="G232">
        <v>1</v>
      </c>
      <c r="H232">
        <v>2</v>
      </c>
      <c r="I232" t="s">
        <v>850</v>
      </c>
      <c r="J232" t="s">
        <v>851</v>
      </c>
      <c r="K232" t="s">
        <v>852</v>
      </c>
      <c r="L232">
        <v>1368</v>
      </c>
      <c r="N232">
        <v>1011</v>
      </c>
      <c r="O232" t="s">
        <v>790</v>
      </c>
      <c r="P232" t="s">
        <v>790</v>
      </c>
      <c r="Q232">
        <v>1</v>
      </c>
      <c r="Y232">
        <v>0.02</v>
      </c>
      <c r="AA232">
        <v>0</v>
      </c>
      <c r="AB232">
        <v>87.17</v>
      </c>
      <c r="AC232">
        <v>11.6</v>
      </c>
      <c r="AD232">
        <v>0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3</v>
      </c>
      <c r="AT232">
        <v>0.02</v>
      </c>
      <c r="AU232" t="s">
        <v>3</v>
      </c>
      <c r="AV232">
        <v>0</v>
      </c>
      <c r="AW232">
        <v>2</v>
      </c>
      <c r="AX232">
        <v>22720677</v>
      </c>
      <c r="AY232">
        <v>1</v>
      </c>
      <c r="AZ232">
        <v>0</v>
      </c>
      <c r="BA232">
        <v>212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B232">
        <v>0</v>
      </c>
    </row>
    <row r="233" spans="1:80">
      <c r="A233">
        <f>ROW(Source!A109)</f>
        <v>109</v>
      </c>
      <c r="B233">
        <v>22723180</v>
      </c>
      <c r="C233">
        <v>22720668</v>
      </c>
      <c r="D233">
        <v>21304502</v>
      </c>
      <c r="E233">
        <v>1</v>
      </c>
      <c r="F233">
        <v>1</v>
      </c>
      <c r="G233">
        <v>1</v>
      </c>
      <c r="H233">
        <v>3</v>
      </c>
      <c r="I233" t="s">
        <v>827</v>
      </c>
      <c r="J233" t="s">
        <v>828</v>
      </c>
      <c r="K233" t="s">
        <v>829</v>
      </c>
      <c r="L233">
        <v>1348</v>
      </c>
      <c r="N233">
        <v>1009</v>
      </c>
      <c r="O233" t="s">
        <v>34</v>
      </c>
      <c r="P233" t="s">
        <v>34</v>
      </c>
      <c r="Q233">
        <v>1000</v>
      </c>
      <c r="Y233">
        <v>8.0000000000000004E-4</v>
      </c>
      <c r="AA233">
        <v>10362</v>
      </c>
      <c r="AB233">
        <v>0</v>
      </c>
      <c r="AC233">
        <v>0</v>
      </c>
      <c r="AD233">
        <v>0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8.0000000000000004E-4</v>
      </c>
      <c r="AU233" t="s">
        <v>3</v>
      </c>
      <c r="AV233">
        <v>0</v>
      </c>
      <c r="AW233">
        <v>2</v>
      </c>
      <c r="AX233">
        <v>22720678</v>
      </c>
      <c r="AY233">
        <v>1</v>
      </c>
      <c r="AZ233">
        <v>0</v>
      </c>
      <c r="BA233">
        <v>213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B233">
        <v>0</v>
      </c>
    </row>
    <row r="234" spans="1:80">
      <c r="A234">
        <f>ROW(Source!A109)</f>
        <v>109</v>
      </c>
      <c r="B234">
        <v>22723180</v>
      </c>
      <c r="C234">
        <v>22720668</v>
      </c>
      <c r="D234">
        <v>21362187</v>
      </c>
      <c r="E234">
        <v>1</v>
      </c>
      <c r="F234">
        <v>1</v>
      </c>
      <c r="G234">
        <v>1</v>
      </c>
      <c r="H234">
        <v>3</v>
      </c>
      <c r="I234" t="s">
        <v>995</v>
      </c>
      <c r="J234" t="s">
        <v>996</v>
      </c>
      <c r="K234" t="s">
        <v>997</v>
      </c>
      <c r="L234">
        <v>1348</v>
      </c>
      <c r="N234">
        <v>1009</v>
      </c>
      <c r="O234" t="s">
        <v>34</v>
      </c>
      <c r="P234" t="s">
        <v>34</v>
      </c>
      <c r="Q234">
        <v>1000</v>
      </c>
      <c r="Y234">
        <v>3.0999999999999999E-3</v>
      </c>
      <c r="AA234">
        <v>13560</v>
      </c>
      <c r="AB234">
        <v>0</v>
      </c>
      <c r="AC234">
        <v>0</v>
      </c>
      <c r="AD234">
        <v>0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3.0999999999999999E-3</v>
      </c>
      <c r="AU234" t="s">
        <v>3</v>
      </c>
      <c r="AV234">
        <v>0</v>
      </c>
      <c r="AW234">
        <v>2</v>
      </c>
      <c r="AX234">
        <v>22720679</v>
      </c>
      <c r="AY234">
        <v>1</v>
      </c>
      <c r="AZ234">
        <v>0</v>
      </c>
      <c r="BA234">
        <v>214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B234">
        <v>0</v>
      </c>
    </row>
    <row r="235" spans="1:80">
      <c r="A235">
        <f>ROW(Source!A109)</f>
        <v>109</v>
      </c>
      <c r="B235">
        <v>22723180</v>
      </c>
      <c r="C235">
        <v>22720668</v>
      </c>
      <c r="D235">
        <v>21841222</v>
      </c>
      <c r="E235">
        <v>1</v>
      </c>
      <c r="F235">
        <v>1</v>
      </c>
      <c r="G235">
        <v>1</v>
      </c>
      <c r="H235">
        <v>3</v>
      </c>
      <c r="I235" t="s">
        <v>270</v>
      </c>
      <c r="J235" t="s">
        <v>272</v>
      </c>
      <c r="K235" t="s">
        <v>271</v>
      </c>
      <c r="L235">
        <v>1354</v>
      </c>
      <c r="N235">
        <v>1010</v>
      </c>
      <c r="O235" t="s">
        <v>28</v>
      </c>
      <c r="P235" t="s">
        <v>28</v>
      </c>
      <c r="Q235">
        <v>1</v>
      </c>
      <c r="Y235">
        <v>2</v>
      </c>
      <c r="AA235">
        <v>633.87</v>
      </c>
      <c r="AB235">
        <v>0</v>
      </c>
      <c r="AC235">
        <v>0</v>
      </c>
      <c r="AD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2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B235">
        <v>0</v>
      </c>
    </row>
    <row r="236" spans="1:80">
      <c r="A236">
        <f>ROW(Source!A109)</f>
        <v>109</v>
      </c>
      <c r="B236">
        <v>22723180</v>
      </c>
      <c r="C236">
        <v>22720668</v>
      </c>
      <c r="D236">
        <v>21363130</v>
      </c>
      <c r="E236">
        <v>1</v>
      </c>
      <c r="F236">
        <v>1</v>
      </c>
      <c r="G236">
        <v>1</v>
      </c>
      <c r="H236">
        <v>3</v>
      </c>
      <c r="I236" t="s">
        <v>998</v>
      </c>
      <c r="J236" t="s">
        <v>999</v>
      </c>
      <c r="K236" t="s">
        <v>1000</v>
      </c>
      <c r="L236">
        <v>1356</v>
      </c>
      <c r="N236">
        <v>1010</v>
      </c>
      <c r="O236" t="s">
        <v>886</v>
      </c>
      <c r="P236" t="s">
        <v>886</v>
      </c>
      <c r="Q236">
        <v>1000</v>
      </c>
      <c r="Y236">
        <v>1E-3</v>
      </c>
      <c r="AA236">
        <v>7980</v>
      </c>
      <c r="AB236">
        <v>0</v>
      </c>
      <c r="AC236">
        <v>0</v>
      </c>
      <c r="AD236">
        <v>0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1E-3</v>
      </c>
      <c r="AU236" t="s">
        <v>3</v>
      </c>
      <c r="AV236">
        <v>0</v>
      </c>
      <c r="AW236">
        <v>2</v>
      </c>
      <c r="AX236">
        <v>22720681</v>
      </c>
      <c r="AY236">
        <v>1</v>
      </c>
      <c r="AZ236">
        <v>0</v>
      </c>
      <c r="BA236">
        <v>216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B236">
        <v>0</v>
      </c>
    </row>
    <row r="237" spans="1:80">
      <c r="A237">
        <f>ROW(Source!A111)</f>
        <v>111</v>
      </c>
      <c r="B237">
        <v>22723180</v>
      </c>
      <c r="C237">
        <v>22720684</v>
      </c>
      <c r="D237">
        <v>9415735</v>
      </c>
      <c r="E237">
        <v>1</v>
      </c>
      <c r="F237">
        <v>1</v>
      </c>
      <c r="G237">
        <v>1</v>
      </c>
      <c r="H237">
        <v>1</v>
      </c>
      <c r="I237" t="s">
        <v>970</v>
      </c>
      <c r="J237" t="s">
        <v>3</v>
      </c>
      <c r="K237" t="s">
        <v>971</v>
      </c>
      <c r="L237">
        <v>1369</v>
      </c>
      <c r="N237">
        <v>1013</v>
      </c>
      <c r="O237" t="s">
        <v>784</v>
      </c>
      <c r="P237" t="s">
        <v>784</v>
      </c>
      <c r="Q237">
        <v>1</v>
      </c>
      <c r="Y237">
        <v>6.72</v>
      </c>
      <c r="AA237">
        <v>0</v>
      </c>
      <c r="AB237">
        <v>0</v>
      </c>
      <c r="AC237">
        <v>0</v>
      </c>
      <c r="AD237">
        <v>9.07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6.72</v>
      </c>
      <c r="AU237" t="s">
        <v>3</v>
      </c>
      <c r="AV237">
        <v>1</v>
      </c>
      <c r="AW237">
        <v>2</v>
      </c>
      <c r="AX237">
        <v>22720695</v>
      </c>
      <c r="AY237">
        <v>1</v>
      </c>
      <c r="AZ237">
        <v>0</v>
      </c>
      <c r="BA237">
        <v>217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B237">
        <v>0</v>
      </c>
    </row>
    <row r="238" spans="1:80">
      <c r="A238">
        <f>ROW(Source!A111)</f>
        <v>111</v>
      </c>
      <c r="B238">
        <v>22723180</v>
      </c>
      <c r="C238">
        <v>22720684</v>
      </c>
      <c r="D238">
        <v>121548</v>
      </c>
      <c r="E238">
        <v>1</v>
      </c>
      <c r="F238">
        <v>1</v>
      </c>
      <c r="G238">
        <v>1</v>
      </c>
      <c r="H238">
        <v>1</v>
      </c>
      <c r="I238" t="s">
        <v>36</v>
      </c>
      <c r="J238" t="s">
        <v>3</v>
      </c>
      <c r="K238" t="s">
        <v>785</v>
      </c>
      <c r="L238">
        <v>608254</v>
      </c>
      <c r="N238">
        <v>1013</v>
      </c>
      <c r="O238" t="s">
        <v>786</v>
      </c>
      <c r="P238" t="s">
        <v>786</v>
      </c>
      <c r="Q238">
        <v>1</v>
      </c>
      <c r="Y238">
        <v>0.04</v>
      </c>
      <c r="AA238">
        <v>0</v>
      </c>
      <c r="AB238">
        <v>0</v>
      </c>
      <c r="AC238">
        <v>0</v>
      </c>
      <c r="AD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0.04</v>
      </c>
      <c r="AU238" t="s">
        <v>3</v>
      </c>
      <c r="AV238">
        <v>2</v>
      </c>
      <c r="AW238">
        <v>2</v>
      </c>
      <c r="AX238">
        <v>22720696</v>
      </c>
      <c r="AY238">
        <v>1</v>
      </c>
      <c r="AZ238">
        <v>0</v>
      </c>
      <c r="BA238">
        <v>218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B238">
        <v>0</v>
      </c>
    </row>
    <row r="239" spans="1:80">
      <c r="A239">
        <f>ROW(Source!A111)</f>
        <v>111</v>
      </c>
      <c r="B239">
        <v>22723180</v>
      </c>
      <c r="C239">
        <v>22720684</v>
      </c>
      <c r="D239">
        <v>21315620</v>
      </c>
      <c r="E239">
        <v>1</v>
      </c>
      <c r="F239">
        <v>1</v>
      </c>
      <c r="G239">
        <v>1</v>
      </c>
      <c r="H239">
        <v>2</v>
      </c>
      <c r="I239" t="s">
        <v>889</v>
      </c>
      <c r="J239" t="s">
        <v>890</v>
      </c>
      <c r="K239" t="s">
        <v>891</v>
      </c>
      <c r="L239">
        <v>1368</v>
      </c>
      <c r="N239">
        <v>1011</v>
      </c>
      <c r="O239" t="s">
        <v>790</v>
      </c>
      <c r="P239" t="s">
        <v>790</v>
      </c>
      <c r="Q239">
        <v>1</v>
      </c>
      <c r="Y239">
        <v>0.02</v>
      </c>
      <c r="AA239">
        <v>0</v>
      </c>
      <c r="AB239">
        <v>86.4</v>
      </c>
      <c r="AC239">
        <v>13.5</v>
      </c>
      <c r="AD239">
        <v>0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0.02</v>
      </c>
      <c r="AU239" t="s">
        <v>3</v>
      </c>
      <c r="AV239">
        <v>0</v>
      </c>
      <c r="AW239">
        <v>2</v>
      </c>
      <c r="AX239">
        <v>22720697</v>
      </c>
      <c r="AY239">
        <v>1</v>
      </c>
      <c r="AZ239">
        <v>0</v>
      </c>
      <c r="BA239">
        <v>219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B239">
        <v>0</v>
      </c>
    </row>
    <row r="240" spans="1:80">
      <c r="A240">
        <f>ROW(Source!A111)</f>
        <v>111</v>
      </c>
      <c r="B240">
        <v>22723180</v>
      </c>
      <c r="C240">
        <v>22720684</v>
      </c>
      <c r="D240">
        <v>21280827</v>
      </c>
      <c r="E240">
        <v>1</v>
      </c>
      <c r="F240">
        <v>1</v>
      </c>
      <c r="G240">
        <v>1</v>
      </c>
      <c r="H240">
        <v>2</v>
      </c>
      <c r="I240" t="s">
        <v>787</v>
      </c>
      <c r="J240" t="s">
        <v>788</v>
      </c>
      <c r="K240" t="s">
        <v>789</v>
      </c>
      <c r="L240">
        <v>1368</v>
      </c>
      <c r="N240">
        <v>1011</v>
      </c>
      <c r="O240" t="s">
        <v>790</v>
      </c>
      <c r="P240" t="s">
        <v>790</v>
      </c>
      <c r="Q240">
        <v>1</v>
      </c>
      <c r="Y240">
        <v>0.02</v>
      </c>
      <c r="AA240">
        <v>0</v>
      </c>
      <c r="AB240">
        <v>111.99</v>
      </c>
      <c r="AC240">
        <v>13.5</v>
      </c>
      <c r="AD240">
        <v>0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0.02</v>
      </c>
      <c r="AU240" t="s">
        <v>3</v>
      </c>
      <c r="AV240">
        <v>0</v>
      </c>
      <c r="AW240">
        <v>2</v>
      </c>
      <c r="AX240">
        <v>22720698</v>
      </c>
      <c r="AY240">
        <v>1</v>
      </c>
      <c r="AZ240">
        <v>0</v>
      </c>
      <c r="BA240">
        <v>220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B240">
        <v>0</v>
      </c>
    </row>
    <row r="241" spans="1:80">
      <c r="A241">
        <f>ROW(Source!A111)</f>
        <v>111</v>
      </c>
      <c r="B241">
        <v>22723180</v>
      </c>
      <c r="C241">
        <v>22720684</v>
      </c>
      <c r="D241">
        <v>21285419</v>
      </c>
      <c r="E241">
        <v>1</v>
      </c>
      <c r="F241">
        <v>1</v>
      </c>
      <c r="G241">
        <v>1</v>
      </c>
      <c r="H241">
        <v>2</v>
      </c>
      <c r="I241" t="s">
        <v>858</v>
      </c>
      <c r="J241" t="s">
        <v>859</v>
      </c>
      <c r="K241" t="s">
        <v>860</v>
      </c>
      <c r="L241">
        <v>1368</v>
      </c>
      <c r="N241">
        <v>1011</v>
      </c>
      <c r="O241" t="s">
        <v>790</v>
      </c>
      <c r="P241" t="s">
        <v>790</v>
      </c>
      <c r="Q241">
        <v>1</v>
      </c>
      <c r="Y241">
        <v>0.86</v>
      </c>
      <c r="AA241">
        <v>0</v>
      </c>
      <c r="AB241">
        <v>8.1</v>
      </c>
      <c r="AC241">
        <v>0</v>
      </c>
      <c r="AD241">
        <v>0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0.86</v>
      </c>
      <c r="AU241" t="s">
        <v>3</v>
      </c>
      <c r="AV241">
        <v>0</v>
      </c>
      <c r="AW241">
        <v>2</v>
      </c>
      <c r="AX241">
        <v>22720699</v>
      </c>
      <c r="AY241">
        <v>1</v>
      </c>
      <c r="AZ241">
        <v>0</v>
      </c>
      <c r="BA241">
        <v>221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B241">
        <v>0</v>
      </c>
    </row>
    <row r="242" spans="1:80">
      <c r="A242">
        <f>ROW(Source!A111)</f>
        <v>111</v>
      </c>
      <c r="B242">
        <v>22723180</v>
      </c>
      <c r="C242">
        <v>22720684</v>
      </c>
      <c r="D242">
        <v>21280770</v>
      </c>
      <c r="E242">
        <v>1</v>
      </c>
      <c r="F242">
        <v>1</v>
      </c>
      <c r="G242">
        <v>1</v>
      </c>
      <c r="H242">
        <v>2</v>
      </c>
      <c r="I242" t="s">
        <v>850</v>
      </c>
      <c r="J242" t="s">
        <v>851</v>
      </c>
      <c r="K242" t="s">
        <v>852</v>
      </c>
      <c r="L242">
        <v>1368</v>
      </c>
      <c r="N242">
        <v>1011</v>
      </c>
      <c r="O242" t="s">
        <v>790</v>
      </c>
      <c r="P242" t="s">
        <v>790</v>
      </c>
      <c r="Q242">
        <v>1</v>
      </c>
      <c r="Y242">
        <v>0.05</v>
      </c>
      <c r="AA242">
        <v>0</v>
      </c>
      <c r="AB242">
        <v>87.17</v>
      </c>
      <c r="AC242">
        <v>11.6</v>
      </c>
      <c r="AD242">
        <v>0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0.05</v>
      </c>
      <c r="AU242" t="s">
        <v>3</v>
      </c>
      <c r="AV242">
        <v>0</v>
      </c>
      <c r="AW242">
        <v>2</v>
      </c>
      <c r="AX242">
        <v>22720700</v>
      </c>
      <c r="AY242">
        <v>1</v>
      </c>
      <c r="AZ242">
        <v>0</v>
      </c>
      <c r="BA242">
        <v>222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B242">
        <v>0</v>
      </c>
    </row>
    <row r="243" spans="1:80">
      <c r="A243">
        <f>ROW(Source!A111)</f>
        <v>111</v>
      </c>
      <c r="B243">
        <v>22723180</v>
      </c>
      <c r="C243">
        <v>22720684</v>
      </c>
      <c r="D243">
        <v>21304502</v>
      </c>
      <c r="E243">
        <v>1</v>
      </c>
      <c r="F243">
        <v>1</v>
      </c>
      <c r="G243">
        <v>1</v>
      </c>
      <c r="H243">
        <v>3</v>
      </c>
      <c r="I243" t="s">
        <v>827</v>
      </c>
      <c r="J243" t="s">
        <v>828</v>
      </c>
      <c r="K243" t="s">
        <v>829</v>
      </c>
      <c r="L243">
        <v>1348</v>
      </c>
      <c r="N243">
        <v>1009</v>
      </c>
      <c r="O243" t="s">
        <v>34</v>
      </c>
      <c r="P243" t="s">
        <v>34</v>
      </c>
      <c r="Q243">
        <v>1000</v>
      </c>
      <c r="Y243">
        <v>5.5999999999999995E-4</v>
      </c>
      <c r="AA243">
        <v>10362</v>
      </c>
      <c r="AB243">
        <v>0</v>
      </c>
      <c r="AC243">
        <v>0</v>
      </c>
      <c r="AD243">
        <v>0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5.5999999999999995E-4</v>
      </c>
      <c r="AU243" t="s">
        <v>3</v>
      </c>
      <c r="AV243">
        <v>0</v>
      </c>
      <c r="AW243">
        <v>2</v>
      </c>
      <c r="AX243">
        <v>22720701</v>
      </c>
      <c r="AY243">
        <v>1</v>
      </c>
      <c r="AZ243">
        <v>0</v>
      </c>
      <c r="BA243">
        <v>223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B243">
        <v>0</v>
      </c>
    </row>
    <row r="244" spans="1:80">
      <c r="A244">
        <f>ROW(Source!A111)</f>
        <v>111</v>
      </c>
      <c r="B244">
        <v>22723180</v>
      </c>
      <c r="C244">
        <v>22720684</v>
      </c>
      <c r="D244">
        <v>21362187</v>
      </c>
      <c r="E244">
        <v>1</v>
      </c>
      <c r="F244">
        <v>1</v>
      </c>
      <c r="G244">
        <v>1</v>
      </c>
      <c r="H244">
        <v>3</v>
      </c>
      <c r="I244" t="s">
        <v>995</v>
      </c>
      <c r="J244" t="s">
        <v>996</v>
      </c>
      <c r="K244" t="s">
        <v>997</v>
      </c>
      <c r="L244">
        <v>1348</v>
      </c>
      <c r="N244">
        <v>1009</v>
      </c>
      <c r="O244" t="s">
        <v>34</v>
      </c>
      <c r="P244" t="s">
        <v>34</v>
      </c>
      <c r="Q244">
        <v>1000</v>
      </c>
      <c r="Y244">
        <v>5.0400000000000002E-3</v>
      </c>
      <c r="AA244">
        <v>13560</v>
      </c>
      <c r="AB244">
        <v>0</v>
      </c>
      <c r="AC244">
        <v>0</v>
      </c>
      <c r="AD244">
        <v>0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5.0400000000000002E-3</v>
      </c>
      <c r="AU244" t="s">
        <v>3</v>
      </c>
      <c r="AV244">
        <v>0</v>
      </c>
      <c r="AW244">
        <v>2</v>
      </c>
      <c r="AX244">
        <v>22720702</v>
      </c>
      <c r="AY244">
        <v>1</v>
      </c>
      <c r="AZ244">
        <v>0</v>
      </c>
      <c r="BA244">
        <v>224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B244">
        <v>0</v>
      </c>
    </row>
    <row r="245" spans="1:80">
      <c r="A245">
        <f>ROW(Source!A111)</f>
        <v>111</v>
      </c>
      <c r="B245">
        <v>22723180</v>
      </c>
      <c r="C245">
        <v>22720684</v>
      </c>
      <c r="D245">
        <v>21809137</v>
      </c>
      <c r="E245">
        <v>1</v>
      </c>
      <c r="F245">
        <v>1</v>
      </c>
      <c r="G245">
        <v>1</v>
      </c>
      <c r="H245">
        <v>3</v>
      </c>
      <c r="I245" t="s">
        <v>293</v>
      </c>
      <c r="J245" t="s">
        <v>295</v>
      </c>
      <c r="K245" t="s">
        <v>294</v>
      </c>
      <c r="L245">
        <v>1354</v>
      </c>
      <c r="N245">
        <v>1010</v>
      </c>
      <c r="O245" t="s">
        <v>28</v>
      </c>
      <c r="P245" t="s">
        <v>28</v>
      </c>
      <c r="Q245">
        <v>1</v>
      </c>
      <c r="Y245">
        <v>0.5</v>
      </c>
      <c r="AA245">
        <v>1032.7</v>
      </c>
      <c r="AB245">
        <v>0</v>
      </c>
      <c r="AC245">
        <v>0</v>
      </c>
      <c r="AD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3</v>
      </c>
      <c r="AT245">
        <v>0.5</v>
      </c>
      <c r="AU245" t="s">
        <v>3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B245">
        <v>0</v>
      </c>
    </row>
    <row r="246" spans="1:80">
      <c r="A246">
        <f>ROW(Source!A111)</f>
        <v>111</v>
      </c>
      <c r="B246">
        <v>22723180</v>
      </c>
      <c r="C246">
        <v>22720684</v>
      </c>
      <c r="D246">
        <v>21806652</v>
      </c>
      <c r="E246">
        <v>1</v>
      </c>
      <c r="F246">
        <v>1</v>
      </c>
      <c r="G246">
        <v>1</v>
      </c>
      <c r="H246">
        <v>3</v>
      </c>
      <c r="I246" t="s">
        <v>281</v>
      </c>
      <c r="J246" t="s">
        <v>283</v>
      </c>
      <c r="K246" t="s">
        <v>282</v>
      </c>
      <c r="L246">
        <v>1354</v>
      </c>
      <c r="N246">
        <v>1010</v>
      </c>
      <c r="O246" t="s">
        <v>28</v>
      </c>
      <c r="P246" t="s">
        <v>28</v>
      </c>
      <c r="Q246">
        <v>1</v>
      </c>
      <c r="Y246">
        <v>0.75</v>
      </c>
      <c r="AA246">
        <v>1097.3</v>
      </c>
      <c r="AB246">
        <v>0</v>
      </c>
      <c r="AC246">
        <v>0</v>
      </c>
      <c r="AD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3</v>
      </c>
      <c r="AT246">
        <v>0.75</v>
      </c>
      <c r="AU246" t="s">
        <v>3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B246">
        <v>0</v>
      </c>
    </row>
    <row r="247" spans="1:80">
      <c r="A247">
        <f>ROW(Source!A111)</f>
        <v>111</v>
      </c>
      <c r="B247">
        <v>22723180</v>
      </c>
      <c r="C247">
        <v>22720684</v>
      </c>
      <c r="D247">
        <v>21812472</v>
      </c>
      <c r="E247">
        <v>1</v>
      </c>
      <c r="F247">
        <v>1</v>
      </c>
      <c r="G247">
        <v>1</v>
      </c>
      <c r="H247">
        <v>3</v>
      </c>
      <c r="I247" t="s">
        <v>289</v>
      </c>
      <c r="J247" t="s">
        <v>291</v>
      </c>
      <c r="K247" t="s">
        <v>290</v>
      </c>
      <c r="L247">
        <v>1354</v>
      </c>
      <c r="N247">
        <v>1010</v>
      </c>
      <c r="O247" t="s">
        <v>28</v>
      </c>
      <c r="P247" t="s">
        <v>28</v>
      </c>
      <c r="Q247">
        <v>1</v>
      </c>
      <c r="Y247">
        <v>0.125</v>
      </c>
      <c r="AA247">
        <v>5142.29</v>
      </c>
      <c r="AB247">
        <v>0</v>
      </c>
      <c r="AC247">
        <v>0</v>
      </c>
      <c r="AD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3</v>
      </c>
      <c r="AT247">
        <v>0.125</v>
      </c>
      <c r="AU247" t="s">
        <v>3</v>
      </c>
      <c r="AV247">
        <v>0</v>
      </c>
      <c r="AW247">
        <v>1</v>
      </c>
      <c r="AX247">
        <v>-1</v>
      </c>
      <c r="AY247">
        <v>0</v>
      </c>
      <c r="AZ247">
        <v>0</v>
      </c>
      <c r="BA247" t="s">
        <v>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B247">
        <v>0</v>
      </c>
    </row>
    <row r="248" spans="1:80">
      <c r="A248">
        <f>ROW(Source!A111)</f>
        <v>111</v>
      </c>
      <c r="B248">
        <v>22723180</v>
      </c>
      <c r="C248">
        <v>22720684</v>
      </c>
      <c r="D248">
        <v>21808188</v>
      </c>
      <c r="E248">
        <v>1</v>
      </c>
      <c r="F248">
        <v>1</v>
      </c>
      <c r="G248">
        <v>1</v>
      </c>
      <c r="H248">
        <v>3</v>
      </c>
      <c r="I248" t="s">
        <v>285</v>
      </c>
      <c r="J248" t="s">
        <v>287</v>
      </c>
      <c r="K248" t="s">
        <v>286</v>
      </c>
      <c r="L248">
        <v>1354</v>
      </c>
      <c r="N248">
        <v>1010</v>
      </c>
      <c r="O248" t="s">
        <v>28</v>
      </c>
      <c r="P248" t="s">
        <v>28</v>
      </c>
      <c r="Q248">
        <v>1</v>
      </c>
      <c r="Y248">
        <v>0.125</v>
      </c>
      <c r="AA248">
        <v>1229.26</v>
      </c>
      <c r="AB248">
        <v>0</v>
      </c>
      <c r="AC248">
        <v>0</v>
      </c>
      <c r="AD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 t="s">
        <v>3</v>
      </c>
      <c r="AT248">
        <v>0.125</v>
      </c>
      <c r="AU248" t="s">
        <v>3</v>
      </c>
      <c r="AV248">
        <v>0</v>
      </c>
      <c r="AW248">
        <v>1</v>
      </c>
      <c r="AX248">
        <v>-1</v>
      </c>
      <c r="AY248">
        <v>0</v>
      </c>
      <c r="AZ248">
        <v>0</v>
      </c>
      <c r="BA248" t="s">
        <v>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B248">
        <v>0</v>
      </c>
    </row>
    <row r="249" spans="1:80">
      <c r="A249">
        <f>ROW(Source!A111)</f>
        <v>111</v>
      </c>
      <c r="B249">
        <v>22723180</v>
      </c>
      <c r="C249">
        <v>22720684</v>
      </c>
      <c r="D249">
        <v>21370844</v>
      </c>
      <c r="E249">
        <v>1</v>
      </c>
      <c r="F249">
        <v>1</v>
      </c>
      <c r="G249">
        <v>1</v>
      </c>
      <c r="H249">
        <v>3</v>
      </c>
      <c r="I249" t="s">
        <v>1001</v>
      </c>
      <c r="J249" t="s">
        <v>1002</v>
      </c>
      <c r="K249" t="s">
        <v>1003</v>
      </c>
      <c r="L249">
        <v>1354</v>
      </c>
      <c r="N249">
        <v>1010</v>
      </c>
      <c r="O249" t="s">
        <v>28</v>
      </c>
      <c r="P249" t="s">
        <v>28</v>
      </c>
      <c r="Q249">
        <v>1</v>
      </c>
      <c r="Y249">
        <v>2</v>
      </c>
      <c r="AA249">
        <v>75</v>
      </c>
      <c r="AB249">
        <v>0</v>
      </c>
      <c r="AC249">
        <v>0</v>
      </c>
      <c r="AD249">
        <v>0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2</v>
      </c>
      <c r="AU249" t="s">
        <v>3</v>
      </c>
      <c r="AV249">
        <v>0</v>
      </c>
      <c r="AW249">
        <v>2</v>
      </c>
      <c r="AX249">
        <v>22720704</v>
      </c>
      <c r="AY249">
        <v>1</v>
      </c>
      <c r="AZ249">
        <v>0</v>
      </c>
      <c r="BA249">
        <v>226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B249">
        <v>0</v>
      </c>
    </row>
    <row r="250" spans="1:80">
      <c r="A250">
        <f>ROW(Source!A111)</f>
        <v>111</v>
      </c>
      <c r="B250">
        <v>22723180</v>
      </c>
      <c r="C250">
        <v>22720684</v>
      </c>
      <c r="D250">
        <v>21363130</v>
      </c>
      <c r="E250">
        <v>1</v>
      </c>
      <c r="F250">
        <v>1</v>
      </c>
      <c r="G250">
        <v>1</v>
      </c>
      <c r="H250">
        <v>3</v>
      </c>
      <c r="I250" t="s">
        <v>998</v>
      </c>
      <c r="J250" t="s">
        <v>999</v>
      </c>
      <c r="K250" t="s">
        <v>1000</v>
      </c>
      <c r="L250">
        <v>1356</v>
      </c>
      <c r="N250">
        <v>1010</v>
      </c>
      <c r="O250" t="s">
        <v>886</v>
      </c>
      <c r="P250" t="s">
        <v>886</v>
      </c>
      <c r="Q250">
        <v>1000</v>
      </c>
      <c r="Y250">
        <v>2E-3</v>
      </c>
      <c r="AA250">
        <v>7980</v>
      </c>
      <c r="AB250">
        <v>0</v>
      </c>
      <c r="AC250">
        <v>0</v>
      </c>
      <c r="AD250">
        <v>0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2E-3</v>
      </c>
      <c r="AU250" t="s">
        <v>3</v>
      </c>
      <c r="AV250">
        <v>0</v>
      </c>
      <c r="AW250">
        <v>2</v>
      </c>
      <c r="AX250">
        <v>22720705</v>
      </c>
      <c r="AY250">
        <v>1</v>
      </c>
      <c r="AZ250">
        <v>0</v>
      </c>
      <c r="BA250">
        <v>227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B250">
        <v>0</v>
      </c>
    </row>
    <row r="251" spans="1:80">
      <c r="A251">
        <f>ROW(Source!A116)</f>
        <v>116</v>
      </c>
      <c r="B251">
        <v>22723180</v>
      </c>
      <c r="C251">
        <v>22720714</v>
      </c>
      <c r="D251">
        <v>9417175</v>
      </c>
      <c r="E251">
        <v>1</v>
      </c>
      <c r="F251">
        <v>1</v>
      </c>
      <c r="G251">
        <v>1</v>
      </c>
      <c r="H251">
        <v>1</v>
      </c>
      <c r="I251" t="s">
        <v>1004</v>
      </c>
      <c r="J251" t="s">
        <v>3</v>
      </c>
      <c r="K251" t="s">
        <v>1005</v>
      </c>
      <c r="L251">
        <v>1369</v>
      </c>
      <c r="N251">
        <v>1013</v>
      </c>
      <c r="O251" t="s">
        <v>784</v>
      </c>
      <c r="P251" t="s">
        <v>784</v>
      </c>
      <c r="Q251">
        <v>1</v>
      </c>
      <c r="Y251">
        <v>48.91</v>
      </c>
      <c r="AA251">
        <v>0</v>
      </c>
      <c r="AB251">
        <v>0</v>
      </c>
      <c r="AC251">
        <v>0</v>
      </c>
      <c r="AD251">
        <v>10.06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48.91</v>
      </c>
      <c r="AU251" t="s">
        <v>3</v>
      </c>
      <c r="AV251">
        <v>1</v>
      </c>
      <c r="AW251">
        <v>2</v>
      </c>
      <c r="AX251">
        <v>22720728</v>
      </c>
      <c r="AY251">
        <v>1</v>
      </c>
      <c r="AZ251">
        <v>0</v>
      </c>
      <c r="BA251">
        <v>228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B251">
        <v>0</v>
      </c>
    </row>
    <row r="252" spans="1:80">
      <c r="A252">
        <f>ROW(Source!A116)</f>
        <v>116</v>
      </c>
      <c r="B252">
        <v>22723180</v>
      </c>
      <c r="C252">
        <v>22720714</v>
      </c>
      <c r="D252">
        <v>121548</v>
      </c>
      <c r="E252">
        <v>1</v>
      </c>
      <c r="F252">
        <v>1</v>
      </c>
      <c r="G252">
        <v>1</v>
      </c>
      <c r="H252">
        <v>1</v>
      </c>
      <c r="I252" t="s">
        <v>36</v>
      </c>
      <c r="J252" t="s">
        <v>3</v>
      </c>
      <c r="K252" t="s">
        <v>785</v>
      </c>
      <c r="L252">
        <v>608254</v>
      </c>
      <c r="N252">
        <v>1013</v>
      </c>
      <c r="O252" t="s">
        <v>786</v>
      </c>
      <c r="P252" t="s">
        <v>786</v>
      </c>
      <c r="Q252">
        <v>1</v>
      </c>
      <c r="Y252">
        <v>136.47999999999999</v>
      </c>
      <c r="AA252">
        <v>0</v>
      </c>
      <c r="AB252">
        <v>0</v>
      </c>
      <c r="AC252">
        <v>0</v>
      </c>
      <c r="AD252">
        <v>0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136.47999999999999</v>
      </c>
      <c r="AU252" t="s">
        <v>3</v>
      </c>
      <c r="AV252">
        <v>2</v>
      </c>
      <c r="AW252">
        <v>2</v>
      </c>
      <c r="AX252">
        <v>22720729</v>
      </c>
      <c r="AY252">
        <v>1</v>
      </c>
      <c r="AZ252">
        <v>0</v>
      </c>
      <c r="BA252">
        <v>229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B252">
        <v>0</v>
      </c>
    </row>
    <row r="253" spans="1:80">
      <c r="A253">
        <f>ROW(Source!A116)</f>
        <v>116</v>
      </c>
      <c r="B253">
        <v>22723180</v>
      </c>
      <c r="C253">
        <v>22720714</v>
      </c>
      <c r="D253">
        <v>21284566</v>
      </c>
      <c r="E253">
        <v>1</v>
      </c>
      <c r="F253">
        <v>1</v>
      </c>
      <c r="G253">
        <v>1</v>
      </c>
      <c r="H253">
        <v>2</v>
      </c>
      <c r="I253" t="s">
        <v>1006</v>
      </c>
      <c r="J253" t="s">
        <v>1007</v>
      </c>
      <c r="K253" t="s">
        <v>1008</v>
      </c>
      <c r="L253">
        <v>1368</v>
      </c>
      <c r="N253">
        <v>1011</v>
      </c>
      <c r="O253" t="s">
        <v>790</v>
      </c>
      <c r="P253" t="s">
        <v>790</v>
      </c>
      <c r="Q253">
        <v>1</v>
      </c>
      <c r="Y253">
        <v>7.0000000000000007E-2</v>
      </c>
      <c r="AA253">
        <v>0</v>
      </c>
      <c r="AB253">
        <v>89.99</v>
      </c>
      <c r="AC253">
        <v>10.06</v>
      </c>
      <c r="AD253">
        <v>0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3</v>
      </c>
      <c r="AT253">
        <v>7.0000000000000007E-2</v>
      </c>
      <c r="AU253" t="s">
        <v>3</v>
      </c>
      <c r="AV253">
        <v>0</v>
      </c>
      <c r="AW253">
        <v>2</v>
      </c>
      <c r="AX253">
        <v>22720730</v>
      </c>
      <c r="AY253">
        <v>1</v>
      </c>
      <c r="AZ253">
        <v>0</v>
      </c>
      <c r="BA253">
        <v>230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B253">
        <v>0</v>
      </c>
    </row>
    <row r="254" spans="1:80">
      <c r="A254">
        <f>ROW(Source!A116)</f>
        <v>116</v>
      </c>
      <c r="B254">
        <v>22723180</v>
      </c>
      <c r="C254">
        <v>22720714</v>
      </c>
      <c r="D254">
        <v>21285803</v>
      </c>
      <c r="E254">
        <v>1</v>
      </c>
      <c r="F254">
        <v>1</v>
      </c>
      <c r="G254">
        <v>1</v>
      </c>
      <c r="H254">
        <v>2</v>
      </c>
      <c r="I254" t="s">
        <v>1009</v>
      </c>
      <c r="J254" t="s">
        <v>1010</v>
      </c>
      <c r="K254" t="s">
        <v>1011</v>
      </c>
      <c r="L254">
        <v>1368</v>
      </c>
      <c r="N254">
        <v>1011</v>
      </c>
      <c r="O254" t="s">
        <v>790</v>
      </c>
      <c r="P254" t="s">
        <v>790</v>
      </c>
      <c r="Q254">
        <v>1</v>
      </c>
      <c r="Y254">
        <v>40.450000000000003</v>
      </c>
      <c r="AA254">
        <v>0</v>
      </c>
      <c r="AB254">
        <v>160.03</v>
      </c>
      <c r="AC254">
        <v>14.4</v>
      </c>
      <c r="AD254">
        <v>0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40.450000000000003</v>
      </c>
      <c r="AU254" t="s">
        <v>3</v>
      </c>
      <c r="AV254">
        <v>0</v>
      </c>
      <c r="AW254">
        <v>2</v>
      </c>
      <c r="AX254">
        <v>22720731</v>
      </c>
      <c r="AY254">
        <v>1</v>
      </c>
      <c r="AZ254">
        <v>0</v>
      </c>
      <c r="BA254">
        <v>231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B254">
        <v>0</v>
      </c>
    </row>
    <row r="255" spans="1:80">
      <c r="A255">
        <f>ROW(Source!A116)</f>
        <v>116</v>
      </c>
      <c r="B255">
        <v>22723180</v>
      </c>
      <c r="C255">
        <v>22720714</v>
      </c>
      <c r="D255">
        <v>21378729</v>
      </c>
      <c r="E255">
        <v>1</v>
      </c>
      <c r="F255">
        <v>1</v>
      </c>
      <c r="G255">
        <v>1</v>
      </c>
      <c r="H255">
        <v>2</v>
      </c>
      <c r="I255" t="s">
        <v>1012</v>
      </c>
      <c r="J255" t="s">
        <v>1013</v>
      </c>
      <c r="K255" t="s">
        <v>1014</v>
      </c>
      <c r="L255">
        <v>1368</v>
      </c>
      <c r="N255">
        <v>1011</v>
      </c>
      <c r="O255" t="s">
        <v>790</v>
      </c>
      <c r="P255" t="s">
        <v>790</v>
      </c>
      <c r="Q255">
        <v>1</v>
      </c>
      <c r="Y255">
        <v>16.72</v>
      </c>
      <c r="AA255">
        <v>0</v>
      </c>
      <c r="AB255">
        <v>242.41</v>
      </c>
      <c r="AC255">
        <v>27.9</v>
      </c>
      <c r="AD255">
        <v>0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16.72</v>
      </c>
      <c r="AU255" t="s">
        <v>3</v>
      </c>
      <c r="AV255">
        <v>0</v>
      </c>
      <c r="AW255">
        <v>2</v>
      </c>
      <c r="AX255">
        <v>22720732</v>
      </c>
      <c r="AY255">
        <v>1</v>
      </c>
      <c r="AZ255">
        <v>0</v>
      </c>
      <c r="BA255">
        <v>232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B255">
        <v>0</v>
      </c>
    </row>
    <row r="256" spans="1:80">
      <c r="A256">
        <f>ROW(Source!A116)</f>
        <v>116</v>
      </c>
      <c r="B256">
        <v>22723180</v>
      </c>
      <c r="C256">
        <v>22720714</v>
      </c>
      <c r="D256">
        <v>21380185</v>
      </c>
      <c r="E256">
        <v>1</v>
      </c>
      <c r="F256">
        <v>1</v>
      </c>
      <c r="G256">
        <v>1</v>
      </c>
      <c r="H256">
        <v>2</v>
      </c>
      <c r="I256" t="s">
        <v>1015</v>
      </c>
      <c r="J256" t="s">
        <v>1016</v>
      </c>
      <c r="K256" t="s">
        <v>1017</v>
      </c>
      <c r="L256">
        <v>1368</v>
      </c>
      <c r="N256">
        <v>1011</v>
      </c>
      <c r="O256" t="s">
        <v>790</v>
      </c>
      <c r="P256" t="s">
        <v>790</v>
      </c>
      <c r="Q256">
        <v>1</v>
      </c>
      <c r="Y256">
        <v>31.26</v>
      </c>
      <c r="AA256">
        <v>0</v>
      </c>
      <c r="AB256">
        <v>432.25</v>
      </c>
      <c r="AC256">
        <v>27.9</v>
      </c>
      <c r="AD256">
        <v>0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31.26</v>
      </c>
      <c r="AU256" t="s">
        <v>3</v>
      </c>
      <c r="AV256">
        <v>0</v>
      </c>
      <c r="AW256">
        <v>2</v>
      </c>
      <c r="AX256">
        <v>22720733</v>
      </c>
      <c r="AY256">
        <v>1</v>
      </c>
      <c r="AZ256">
        <v>0</v>
      </c>
      <c r="BA256">
        <v>233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B256">
        <v>0</v>
      </c>
    </row>
    <row r="257" spans="1:80">
      <c r="A257">
        <f>ROW(Source!A116)</f>
        <v>116</v>
      </c>
      <c r="B257">
        <v>22723180</v>
      </c>
      <c r="C257">
        <v>22720714</v>
      </c>
      <c r="D257">
        <v>21378733</v>
      </c>
      <c r="E257">
        <v>1</v>
      </c>
      <c r="F257">
        <v>1</v>
      </c>
      <c r="G257">
        <v>1</v>
      </c>
      <c r="H257">
        <v>2</v>
      </c>
      <c r="I257" t="s">
        <v>1018</v>
      </c>
      <c r="J257" t="s">
        <v>1019</v>
      </c>
      <c r="K257" t="s">
        <v>1020</v>
      </c>
      <c r="L257">
        <v>1368</v>
      </c>
      <c r="N257">
        <v>1011</v>
      </c>
      <c r="O257" t="s">
        <v>790</v>
      </c>
      <c r="P257" t="s">
        <v>790</v>
      </c>
      <c r="Q257">
        <v>1</v>
      </c>
      <c r="Y257">
        <v>3.41</v>
      </c>
      <c r="AA257">
        <v>0</v>
      </c>
      <c r="AB257">
        <v>441.26</v>
      </c>
      <c r="AC257">
        <v>0</v>
      </c>
      <c r="AD257">
        <v>0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3.41</v>
      </c>
      <c r="AU257" t="s">
        <v>3</v>
      </c>
      <c r="AV257">
        <v>0</v>
      </c>
      <c r="AW257">
        <v>2</v>
      </c>
      <c r="AX257">
        <v>22720734</v>
      </c>
      <c r="AY257">
        <v>1</v>
      </c>
      <c r="AZ257">
        <v>0</v>
      </c>
      <c r="BA257">
        <v>234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B257">
        <v>0</v>
      </c>
    </row>
    <row r="258" spans="1:80">
      <c r="A258">
        <f>ROW(Source!A116)</f>
        <v>116</v>
      </c>
      <c r="B258">
        <v>22723180</v>
      </c>
      <c r="C258">
        <v>22720714</v>
      </c>
      <c r="D258">
        <v>21334800</v>
      </c>
      <c r="E258">
        <v>1</v>
      </c>
      <c r="F258">
        <v>1</v>
      </c>
      <c r="G258">
        <v>1</v>
      </c>
      <c r="H258">
        <v>3</v>
      </c>
      <c r="I258" t="s">
        <v>1021</v>
      </c>
      <c r="J258" t="s">
        <v>1022</v>
      </c>
      <c r="K258" t="s">
        <v>1023</v>
      </c>
      <c r="L258">
        <v>1327</v>
      </c>
      <c r="N258">
        <v>1005</v>
      </c>
      <c r="O258" t="s">
        <v>306</v>
      </c>
      <c r="P258" t="s">
        <v>306</v>
      </c>
      <c r="Q258">
        <v>1</v>
      </c>
      <c r="Y258">
        <v>0.6</v>
      </c>
      <c r="AA258">
        <v>37.43</v>
      </c>
      <c r="AB258">
        <v>0</v>
      </c>
      <c r="AC258">
        <v>0</v>
      </c>
      <c r="AD258">
        <v>0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0.6</v>
      </c>
      <c r="AU258" t="s">
        <v>3</v>
      </c>
      <c r="AV258">
        <v>0</v>
      </c>
      <c r="AW258">
        <v>2</v>
      </c>
      <c r="AX258">
        <v>22720735</v>
      </c>
      <c r="AY258">
        <v>1</v>
      </c>
      <c r="AZ258">
        <v>0</v>
      </c>
      <c r="BA258">
        <v>235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B258">
        <v>0</v>
      </c>
    </row>
    <row r="259" spans="1:80">
      <c r="A259">
        <f>ROW(Source!A116)</f>
        <v>116</v>
      </c>
      <c r="B259">
        <v>22723180</v>
      </c>
      <c r="C259">
        <v>22720714</v>
      </c>
      <c r="D259">
        <v>21304504</v>
      </c>
      <c r="E259">
        <v>1</v>
      </c>
      <c r="F259">
        <v>1</v>
      </c>
      <c r="G259">
        <v>1</v>
      </c>
      <c r="H259">
        <v>3</v>
      </c>
      <c r="I259" t="s">
        <v>1024</v>
      </c>
      <c r="J259" t="s">
        <v>1025</v>
      </c>
      <c r="K259" t="s">
        <v>1026</v>
      </c>
      <c r="L259">
        <v>1330</v>
      </c>
      <c r="N259">
        <v>1005</v>
      </c>
      <c r="O259" t="s">
        <v>1027</v>
      </c>
      <c r="P259" t="s">
        <v>1027</v>
      </c>
      <c r="Q259">
        <v>10</v>
      </c>
      <c r="Y259">
        <v>0.12</v>
      </c>
      <c r="AA259">
        <v>84.75</v>
      </c>
      <c r="AB259">
        <v>0</v>
      </c>
      <c r="AC259">
        <v>0</v>
      </c>
      <c r="AD259">
        <v>0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0.12</v>
      </c>
      <c r="AU259" t="s">
        <v>3</v>
      </c>
      <c r="AV259">
        <v>0</v>
      </c>
      <c r="AW259">
        <v>2</v>
      </c>
      <c r="AX259">
        <v>22720736</v>
      </c>
      <c r="AY259">
        <v>1</v>
      </c>
      <c r="AZ259">
        <v>0</v>
      </c>
      <c r="BA259">
        <v>236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B259">
        <v>0</v>
      </c>
    </row>
    <row r="260" spans="1:80">
      <c r="A260">
        <f>ROW(Source!A116)</f>
        <v>116</v>
      </c>
      <c r="B260">
        <v>22723180</v>
      </c>
      <c r="C260">
        <v>22720714</v>
      </c>
      <c r="D260">
        <v>21409397</v>
      </c>
      <c r="E260">
        <v>1</v>
      </c>
      <c r="F260">
        <v>1</v>
      </c>
      <c r="G260">
        <v>1</v>
      </c>
      <c r="H260">
        <v>3</v>
      </c>
      <c r="I260" t="s">
        <v>1028</v>
      </c>
      <c r="J260" t="s">
        <v>1029</v>
      </c>
      <c r="K260" t="s">
        <v>1030</v>
      </c>
      <c r="L260">
        <v>1348</v>
      </c>
      <c r="N260">
        <v>1009</v>
      </c>
      <c r="O260" t="s">
        <v>34</v>
      </c>
      <c r="P260" t="s">
        <v>34</v>
      </c>
      <c r="Q260">
        <v>1000</v>
      </c>
      <c r="Y260">
        <v>0.112</v>
      </c>
      <c r="AA260">
        <v>31060</v>
      </c>
      <c r="AB260">
        <v>0</v>
      </c>
      <c r="AC260">
        <v>0</v>
      </c>
      <c r="AD260">
        <v>0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0.112</v>
      </c>
      <c r="AU260" t="s">
        <v>3</v>
      </c>
      <c r="AV260">
        <v>0</v>
      </c>
      <c r="AW260">
        <v>2</v>
      </c>
      <c r="AX260">
        <v>22720737</v>
      </c>
      <c r="AY260">
        <v>1</v>
      </c>
      <c r="AZ260">
        <v>0</v>
      </c>
      <c r="BA260">
        <v>237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B260">
        <v>0</v>
      </c>
    </row>
    <row r="261" spans="1:80">
      <c r="A261">
        <f>ROW(Source!A116)</f>
        <v>116</v>
      </c>
      <c r="B261">
        <v>22723180</v>
      </c>
      <c r="C261">
        <v>22720714</v>
      </c>
      <c r="D261">
        <v>21380187</v>
      </c>
      <c r="E261">
        <v>1</v>
      </c>
      <c r="F261">
        <v>1</v>
      </c>
      <c r="G261">
        <v>1</v>
      </c>
      <c r="H261">
        <v>3</v>
      </c>
      <c r="I261" t="s">
        <v>1031</v>
      </c>
      <c r="J261" t="s">
        <v>1032</v>
      </c>
      <c r="K261" t="s">
        <v>1033</v>
      </c>
      <c r="L261">
        <v>1327</v>
      </c>
      <c r="N261">
        <v>1005</v>
      </c>
      <c r="O261" t="s">
        <v>306</v>
      </c>
      <c r="P261" t="s">
        <v>306</v>
      </c>
      <c r="Q261">
        <v>1</v>
      </c>
      <c r="Y261">
        <v>866</v>
      </c>
      <c r="AA261">
        <v>30</v>
      </c>
      <c r="AB261">
        <v>0</v>
      </c>
      <c r="AC261">
        <v>0</v>
      </c>
      <c r="AD261">
        <v>0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866</v>
      </c>
      <c r="AU261" t="s">
        <v>3</v>
      </c>
      <c r="AV261">
        <v>0</v>
      </c>
      <c r="AW261">
        <v>2</v>
      </c>
      <c r="AX261">
        <v>22720738</v>
      </c>
      <c r="AY261">
        <v>1</v>
      </c>
      <c r="AZ261">
        <v>0</v>
      </c>
      <c r="BA261">
        <v>238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B261">
        <v>0</v>
      </c>
    </row>
    <row r="262" spans="1:80">
      <c r="A262">
        <f>ROW(Source!A116)</f>
        <v>116</v>
      </c>
      <c r="B262">
        <v>22723180</v>
      </c>
      <c r="C262">
        <v>22720714</v>
      </c>
      <c r="D262">
        <v>21410484</v>
      </c>
      <c r="E262">
        <v>1</v>
      </c>
      <c r="F262">
        <v>1</v>
      </c>
      <c r="G262">
        <v>1</v>
      </c>
      <c r="H262">
        <v>3</v>
      </c>
      <c r="I262" t="s">
        <v>304</v>
      </c>
      <c r="J262" t="s">
        <v>307</v>
      </c>
      <c r="K262" t="s">
        <v>305</v>
      </c>
      <c r="L262">
        <v>1327</v>
      </c>
      <c r="N262">
        <v>1005</v>
      </c>
      <c r="O262" t="s">
        <v>306</v>
      </c>
      <c r="P262" t="s">
        <v>306</v>
      </c>
      <c r="Q262">
        <v>1</v>
      </c>
      <c r="Y262">
        <v>870</v>
      </c>
      <c r="AA262">
        <v>104.62</v>
      </c>
      <c r="AB262">
        <v>0</v>
      </c>
      <c r="AC262">
        <v>0</v>
      </c>
      <c r="AD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3</v>
      </c>
      <c r="AT262">
        <v>870</v>
      </c>
      <c r="AU262" t="s">
        <v>3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B262">
        <v>0</v>
      </c>
    </row>
    <row r="263" spans="1:80">
      <c r="A263">
        <f>ROW(Source!A116)</f>
        <v>116</v>
      </c>
      <c r="B263">
        <v>22723180</v>
      </c>
      <c r="C263">
        <v>22720714</v>
      </c>
      <c r="D263">
        <v>21282859</v>
      </c>
      <c r="E263">
        <v>1</v>
      </c>
      <c r="F263">
        <v>1</v>
      </c>
      <c r="G263">
        <v>1</v>
      </c>
      <c r="H263">
        <v>3</v>
      </c>
      <c r="I263" t="s">
        <v>833</v>
      </c>
      <c r="J263" t="s">
        <v>834</v>
      </c>
      <c r="K263" t="s">
        <v>835</v>
      </c>
      <c r="L263">
        <v>1339</v>
      </c>
      <c r="N263">
        <v>1007</v>
      </c>
      <c r="O263" t="s">
        <v>43</v>
      </c>
      <c r="P263" t="s">
        <v>43</v>
      </c>
      <c r="Q263">
        <v>1</v>
      </c>
      <c r="Y263">
        <v>0.25</v>
      </c>
      <c r="AA263">
        <v>558.33000000000004</v>
      </c>
      <c r="AB263">
        <v>0</v>
      </c>
      <c r="AC263">
        <v>0</v>
      </c>
      <c r="AD263">
        <v>0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0.25</v>
      </c>
      <c r="AU263" t="s">
        <v>3</v>
      </c>
      <c r="AV263">
        <v>0</v>
      </c>
      <c r="AW263">
        <v>2</v>
      </c>
      <c r="AX263">
        <v>22720739</v>
      </c>
      <c r="AY263">
        <v>1</v>
      </c>
      <c r="AZ263">
        <v>0</v>
      </c>
      <c r="BA263">
        <v>239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B263">
        <v>0</v>
      </c>
    </row>
    <row r="264" spans="1:80">
      <c r="A264">
        <f>ROW(Source!A116)</f>
        <v>116</v>
      </c>
      <c r="B264">
        <v>22723180</v>
      </c>
      <c r="C264">
        <v>22720714</v>
      </c>
      <c r="D264">
        <v>21380189</v>
      </c>
      <c r="E264">
        <v>1</v>
      </c>
      <c r="F264">
        <v>1</v>
      </c>
      <c r="G264">
        <v>1</v>
      </c>
      <c r="H264">
        <v>3</v>
      </c>
      <c r="I264" t="s">
        <v>1034</v>
      </c>
      <c r="J264" t="s">
        <v>1035</v>
      </c>
      <c r="K264" t="s">
        <v>1036</v>
      </c>
      <c r="L264">
        <v>1348</v>
      </c>
      <c r="N264">
        <v>1009</v>
      </c>
      <c r="O264" t="s">
        <v>34</v>
      </c>
      <c r="P264" t="s">
        <v>34</v>
      </c>
      <c r="Q264">
        <v>1000</v>
      </c>
      <c r="Y264">
        <v>2.1000000000000001E-2</v>
      </c>
      <c r="AA264">
        <v>12900</v>
      </c>
      <c r="AB264">
        <v>0</v>
      </c>
      <c r="AC264">
        <v>0</v>
      </c>
      <c r="AD264">
        <v>0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2.1000000000000001E-2</v>
      </c>
      <c r="AU264" t="s">
        <v>3</v>
      </c>
      <c r="AV264">
        <v>0</v>
      </c>
      <c r="AW264">
        <v>2</v>
      </c>
      <c r="AX264">
        <v>22720740</v>
      </c>
      <c r="AY264">
        <v>1</v>
      </c>
      <c r="AZ264">
        <v>0</v>
      </c>
      <c r="BA264">
        <v>240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B264">
        <v>0</v>
      </c>
    </row>
    <row r="265" spans="1:80">
      <c r="A265">
        <f>ROW(Source!A118)</f>
        <v>118</v>
      </c>
      <c r="B265">
        <v>22723180</v>
      </c>
      <c r="C265">
        <v>22720744</v>
      </c>
      <c r="D265">
        <v>9417175</v>
      </c>
      <c r="E265">
        <v>1</v>
      </c>
      <c r="F265">
        <v>1</v>
      </c>
      <c r="G265">
        <v>1</v>
      </c>
      <c r="H265">
        <v>1</v>
      </c>
      <c r="I265" t="s">
        <v>1004</v>
      </c>
      <c r="J265" t="s">
        <v>3</v>
      </c>
      <c r="K265" t="s">
        <v>1005</v>
      </c>
      <c r="L265">
        <v>1369</v>
      </c>
      <c r="N265">
        <v>1013</v>
      </c>
      <c r="O265" t="s">
        <v>784</v>
      </c>
      <c r="P265" t="s">
        <v>784</v>
      </c>
      <c r="Q265">
        <v>1</v>
      </c>
      <c r="Y265">
        <v>42.98</v>
      </c>
      <c r="AA265">
        <v>0</v>
      </c>
      <c r="AB265">
        <v>0</v>
      </c>
      <c r="AC265">
        <v>0</v>
      </c>
      <c r="AD265">
        <v>10.06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42.98</v>
      </c>
      <c r="AU265" t="s">
        <v>3</v>
      </c>
      <c r="AV265">
        <v>1</v>
      </c>
      <c r="AW265">
        <v>2</v>
      </c>
      <c r="AX265">
        <v>22720758</v>
      </c>
      <c r="AY265">
        <v>1</v>
      </c>
      <c r="AZ265">
        <v>0</v>
      </c>
      <c r="BA265">
        <v>242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B265">
        <v>0</v>
      </c>
    </row>
    <row r="266" spans="1:80">
      <c r="A266">
        <f>ROW(Source!A118)</f>
        <v>118</v>
      </c>
      <c r="B266">
        <v>22723180</v>
      </c>
      <c r="C266">
        <v>22720744</v>
      </c>
      <c r="D266">
        <v>121548</v>
      </c>
      <c r="E266">
        <v>1</v>
      </c>
      <c r="F266">
        <v>1</v>
      </c>
      <c r="G266">
        <v>1</v>
      </c>
      <c r="H266">
        <v>1</v>
      </c>
      <c r="I266" t="s">
        <v>36</v>
      </c>
      <c r="J266" t="s">
        <v>3</v>
      </c>
      <c r="K266" t="s">
        <v>785</v>
      </c>
      <c r="L266">
        <v>608254</v>
      </c>
      <c r="N266">
        <v>1013</v>
      </c>
      <c r="O266" t="s">
        <v>786</v>
      </c>
      <c r="P266" t="s">
        <v>786</v>
      </c>
      <c r="Q266">
        <v>1</v>
      </c>
      <c r="Y266">
        <v>88.16</v>
      </c>
      <c r="AA266">
        <v>0</v>
      </c>
      <c r="AB266">
        <v>0</v>
      </c>
      <c r="AC266">
        <v>0</v>
      </c>
      <c r="AD266">
        <v>0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88.16</v>
      </c>
      <c r="AU266" t="s">
        <v>3</v>
      </c>
      <c r="AV266">
        <v>2</v>
      </c>
      <c r="AW266">
        <v>2</v>
      </c>
      <c r="AX266">
        <v>22720759</v>
      </c>
      <c r="AY266">
        <v>1</v>
      </c>
      <c r="AZ266">
        <v>0</v>
      </c>
      <c r="BA266">
        <v>243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B266">
        <v>0</v>
      </c>
    </row>
    <row r="267" spans="1:80">
      <c r="A267">
        <f>ROW(Source!A118)</f>
        <v>118</v>
      </c>
      <c r="B267">
        <v>22723180</v>
      </c>
      <c r="C267">
        <v>22720744</v>
      </c>
      <c r="D267">
        <v>21284566</v>
      </c>
      <c r="E267">
        <v>1</v>
      </c>
      <c r="F267">
        <v>1</v>
      </c>
      <c r="G267">
        <v>1</v>
      </c>
      <c r="H267">
        <v>2</v>
      </c>
      <c r="I267" t="s">
        <v>1006</v>
      </c>
      <c r="J267" t="s">
        <v>1007</v>
      </c>
      <c r="K267" t="s">
        <v>1008</v>
      </c>
      <c r="L267">
        <v>1368</v>
      </c>
      <c r="N267">
        <v>1011</v>
      </c>
      <c r="O267" t="s">
        <v>790</v>
      </c>
      <c r="P267" t="s">
        <v>790</v>
      </c>
      <c r="Q267">
        <v>1</v>
      </c>
      <c r="Y267">
        <v>0.06</v>
      </c>
      <c r="AA267">
        <v>0</v>
      </c>
      <c r="AB267">
        <v>89.99</v>
      </c>
      <c r="AC267">
        <v>10.06</v>
      </c>
      <c r="AD267">
        <v>0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0.06</v>
      </c>
      <c r="AU267" t="s">
        <v>3</v>
      </c>
      <c r="AV267">
        <v>0</v>
      </c>
      <c r="AW267">
        <v>2</v>
      </c>
      <c r="AX267">
        <v>22720760</v>
      </c>
      <c r="AY267">
        <v>1</v>
      </c>
      <c r="AZ267">
        <v>0</v>
      </c>
      <c r="BA267">
        <v>244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B267">
        <v>0</v>
      </c>
    </row>
    <row r="268" spans="1:80">
      <c r="A268">
        <f>ROW(Source!A118)</f>
        <v>118</v>
      </c>
      <c r="B268">
        <v>22723180</v>
      </c>
      <c r="C268">
        <v>22720744</v>
      </c>
      <c r="D268">
        <v>21285803</v>
      </c>
      <c r="E268">
        <v>1</v>
      </c>
      <c r="F268">
        <v>1</v>
      </c>
      <c r="G268">
        <v>1</v>
      </c>
      <c r="H268">
        <v>2</v>
      </c>
      <c r="I268" t="s">
        <v>1009</v>
      </c>
      <c r="J268" t="s">
        <v>1010</v>
      </c>
      <c r="K268" t="s">
        <v>1011</v>
      </c>
      <c r="L268">
        <v>1368</v>
      </c>
      <c r="N268">
        <v>1011</v>
      </c>
      <c r="O268" t="s">
        <v>790</v>
      </c>
      <c r="P268" t="s">
        <v>790</v>
      </c>
      <c r="Q268">
        <v>1</v>
      </c>
      <c r="Y268">
        <v>31.16</v>
      </c>
      <c r="AA268">
        <v>0</v>
      </c>
      <c r="AB268">
        <v>160.03</v>
      </c>
      <c r="AC268">
        <v>14.4</v>
      </c>
      <c r="AD268">
        <v>0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31.16</v>
      </c>
      <c r="AU268" t="s">
        <v>3</v>
      </c>
      <c r="AV268">
        <v>0</v>
      </c>
      <c r="AW268">
        <v>2</v>
      </c>
      <c r="AX268">
        <v>22720761</v>
      </c>
      <c r="AY268">
        <v>1</v>
      </c>
      <c r="AZ268">
        <v>0</v>
      </c>
      <c r="BA268">
        <v>245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B268">
        <v>0</v>
      </c>
    </row>
    <row r="269" spans="1:80">
      <c r="A269">
        <f>ROW(Source!A118)</f>
        <v>118</v>
      </c>
      <c r="B269">
        <v>22723180</v>
      </c>
      <c r="C269">
        <v>22720744</v>
      </c>
      <c r="D269">
        <v>21378729</v>
      </c>
      <c r="E269">
        <v>1</v>
      </c>
      <c r="F269">
        <v>1</v>
      </c>
      <c r="G269">
        <v>1</v>
      </c>
      <c r="H269">
        <v>2</v>
      </c>
      <c r="I269" t="s">
        <v>1012</v>
      </c>
      <c r="J269" t="s">
        <v>1013</v>
      </c>
      <c r="K269" t="s">
        <v>1014</v>
      </c>
      <c r="L269">
        <v>1368</v>
      </c>
      <c r="N269">
        <v>1011</v>
      </c>
      <c r="O269" t="s">
        <v>790</v>
      </c>
      <c r="P269" t="s">
        <v>790</v>
      </c>
      <c r="Q269">
        <v>1</v>
      </c>
      <c r="Y269">
        <v>13.02</v>
      </c>
      <c r="AA269">
        <v>0</v>
      </c>
      <c r="AB269">
        <v>242.41</v>
      </c>
      <c r="AC269">
        <v>27.9</v>
      </c>
      <c r="AD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13.02</v>
      </c>
      <c r="AU269" t="s">
        <v>3</v>
      </c>
      <c r="AV269">
        <v>0</v>
      </c>
      <c r="AW269">
        <v>2</v>
      </c>
      <c r="AX269">
        <v>22720762</v>
      </c>
      <c r="AY269">
        <v>1</v>
      </c>
      <c r="AZ269">
        <v>0</v>
      </c>
      <c r="BA269">
        <v>246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B269">
        <v>0</v>
      </c>
    </row>
    <row r="270" spans="1:80">
      <c r="A270">
        <f>ROW(Source!A118)</f>
        <v>118</v>
      </c>
      <c r="B270">
        <v>22723180</v>
      </c>
      <c r="C270">
        <v>22720744</v>
      </c>
      <c r="D270">
        <v>21380185</v>
      </c>
      <c r="E270">
        <v>1</v>
      </c>
      <c r="F270">
        <v>1</v>
      </c>
      <c r="G270">
        <v>1</v>
      </c>
      <c r="H270">
        <v>2</v>
      </c>
      <c r="I270" t="s">
        <v>1015</v>
      </c>
      <c r="J270" t="s">
        <v>1016</v>
      </c>
      <c r="K270" t="s">
        <v>1017</v>
      </c>
      <c r="L270">
        <v>1368</v>
      </c>
      <c r="N270">
        <v>1011</v>
      </c>
      <c r="O270" t="s">
        <v>790</v>
      </c>
      <c r="P270" t="s">
        <v>790</v>
      </c>
      <c r="Q270">
        <v>1</v>
      </c>
      <c r="Y270">
        <v>15.45</v>
      </c>
      <c r="AA270">
        <v>0</v>
      </c>
      <c r="AB270">
        <v>432.25</v>
      </c>
      <c r="AC270">
        <v>27.9</v>
      </c>
      <c r="AD270">
        <v>0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15.45</v>
      </c>
      <c r="AU270" t="s">
        <v>3</v>
      </c>
      <c r="AV270">
        <v>0</v>
      </c>
      <c r="AW270">
        <v>2</v>
      </c>
      <c r="AX270">
        <v>22720763</v>
      </c>
      <c r="AY270">
        <v>1</v>
      </c>
      <c r="AZ270">
        <v>0</v>
      </c>
      <c r="BA270">
        <v>247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B270">
        <v>0</v>
      </c>
    </row>
    <row r="271" spans="1:80">
      <c r="A271">
        <f>ROW(Source!A118)</f>
        <v>118</v>
      </c>
      <c r="B271">
        <v>22723180</v>
      </c>
      <c r="C271">
        <v>22720744</v>
      </c>
      <c r="D271">
        <v>21378733</v>
      </c>
      <c r="E271">
        <v>1</v>
      </c>
      <c r="F271">
        <v>1</v>
      </c>
      <c r="G271">
        <v>1</v>
      </c>
      <c r="H271">
        <v>2</v>
      </c>
      <c r="I271" t="s">
        <v>1018</v>
      </c>
      <c r="J271" t="s">
        <v>1019</v>
      </c>
      <c r="K271" t="s">
        <v>1020</v>
      </c>
      <c r="L271">
        <v>1368</v>
      </c>
      <c r="N271">
        <v>1011</v>
      </c>
      <c r="O271" t="s">
        <v>790</v>
      </c>
      <c r="P271" t="s">
        <v>790</v>
      </c>
      <c r="Q271">
        <v>1</v>
      </c>
      <c r="Y271">
        <v>3.17</v>
      </c>
      <c r="AA271">
        <v>0</v>
      </c>
      <c r="AB271">
        <v>441.26</v>
      </c>
      <c r="AC271">
        <v>0</v>
      </c>
      <c r="AD271">
        <v>0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3.17</v>
      </c>
      <c r="AU271" t="s">
        <v>3</v>
      </c>
      <c r="AV271">
        <v>0</v>
      </c>
      <c r="AW271">
        <v>2</v>
      </c>
      <c r="AX271">
        <v>22720764</v>
      </c>
      <c r="AY271">
        <v>1</v>
      </c>
      <c r="AZ271">
        <v>0</v>
      </c>
      <c r="BA271">
        <v>248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B271">
        <v>0</v>
      </c>
    </row>
    <row r="272" spans="1:80">
      <c r="A272">
        <f>ROW(Source!A118)</f>
        <v>118</v>
      </c>
      <c r="B272">
        <v>22723180</v>
      </c>
      <c r="C272">
        <v>22720744</v>
      </c>
      <c r="D272">
        <v>21334800</v>
      </c>
      <c r="E272">
        <v>1</v>
      </c>
      <c r="F272">
        <v>1</v>
      </c>
      <c r="G272">
        <v>1</v>
      </c>
      <c r="H272">
        <v>3</v>
      </c>
      <c r="I272" t="s">
        <v>1021</v>
      </c>
      <c r="J272" t="s">
        <v>1022</v>
      </c>
      <c r="K272" t="s">
        <v>1023</v>
      </c>
      <c r="L272">
        <v>1327</v>
      </c>
      <c r="N272">
        <v>1005</v>
      </c>
      <c r="O272" t="s">
        <v>306</v>
      </c>
      <c r="P272" t="s">
        <v>306</v>
      </c>
      <c r="Q272">
        <v>1</v>
      </c>
      <c r="Y272">
        <v>0.6</v>
      </c>
      <c r="AA272">
        <v>37.43</v>
      </c>
      <c r="AB272">
        <v>0</v>
      </c>
      <c r="AC272">
        <v>0</v>
      </c>
      <c r="AD272">
        <v>0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0.6</v>
      </c>
      <c r="AU272" t="s">
        <v>3</v>
      </c>
      <c r="AV272">
        <v>0</v>
      </c>
      <c r="AW272">
        <v>2</v>
      </c>
      <c r="AX272">
        <v>22720765</v>
      </c>
      <c r="AY272">
        <v>1</v>
      </c>
      <c r="AZ272">
        <v>0</v>
      </c>
      <c r="BA272">
        <v>249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B272">
        <v>0</v>
      </c>
    </row>
    <row r="273" spans="1:80">
      <c r="A273">
        <f>ROW(Source!A118)</f>
        <v>118</v>
      </c>
      <c r="B273">
        <v>22723180</v>
      </c>
      <c r="C273">
        <v>22720744</v>
      </c>
      <c r="D273">
        <v>21304504</v>
      </c>
      <c r="E273">
        <v>1</v>
      </c>
      <c r="F273">
        <v>1</v>
      </c>
      <c r="G273">
        <v>1</v>
      </c>
      <c r="H273">
        <v>3</v>
      </c>
      <c r="I273" t="s">
        <v>1024</v>
      </c>
      <c r="J273" t="s">
        <v>1025</v>
      </c>
      <c r="K273" t="s">
        <v>1026</v>
      </c>
      <c r="L273">
        <v>1330</v>
      </c>
      <c r="N273">
        <v>1005</v>
      </c>
      <c r="O273" t="s">
        <v>1027</v>
      </c>
      <c r="P273" t="s">
        <v>1027</v>
      </c>
      <c r="Q273">
        <v>10</v>
      </c>
      <c r="Y273">
        <v>0.12</v>
      </c>
      <c r="AA273">
        <v>84.75</v>
      </c>
      <c r="AB273">
        <v>0</v>
      </c>
      <c r="AC273">
        <v>0</v>
      </c>
      <c r="AD273">
        <v>0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0.12</v>
      </c>
      <c r="AU273" t="s">
        <v>3</v>
      </c>
      <c r="AV273">
        <v>0</v>
      </c>
      <c r="AW273">
        <v>2</v>
      </c>
      <c r="AX273">
        <v>22720766</v>
      </c>
      <c r="AY273">
        <v>1</v>
      </c>
      <c r="AZ273">
        <v>0</v>
      </c>
      <c r="BA273">
        <v>250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B273">
        <v>0</v>
      </c>
    </row>
    <row r="274" spans="1:80">
      <c r="A274">
        <f>ROW(Source!A118)</f>
        <v>118</v>
      </c>
      <c r="B274">
        <v>22723180</v>
      </c>
      <c r="C274">
        <v>22720744</v>
      </c>
      <c r="D274">
        <v>21409397</v>
      </c>
      <c r="E274">
        <v>1</v>
      </c>
      <c r="F274">
        <v>1</v>
      </c>
      <c r="G274">
        <v>1</v>
      </c>
      <c r="H274">
        <v>3</v>
      </c>
      <c r="I274" t="s">
        <v>1028</v>
      </c>
      <c r="J274" t="s">
        <v>1029</v>
      </c>
      <c r="K274" t="s">
        <v>1030</v>
      </c>
      <c r="L274">
        <v>1348</v>
      </c>
      <c r="N274">
        <v>1009</v>
      </c>
      <c r="O274" t="s">
        <v>34</v>
      </c>
      <c r="P274" t="s">
        <v>34</v>
      </c>
      <c r="Q274">
        <v>1000</v>
      </c>
      <c r="Y274">
        <v>0.08</v>
      </c>
      <c r="AA274">
        <v>31060</v>
      </c>
      <c r="AB274">
        <v>0</v>
      </c>
      <c r="AC274">
        <v>0</v>
      </c>
      <c r="AD274">
        <v>0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0.08</v>
      </c>
      <c r="AU274" t="s">
        <v>3</v>
      </c>
      <c r="AV274">
        <v>0</v>
      </c>
      <c r="AW274">
        <v>2</v>
      </c>
      <c r="AX274">
        <v>22720767</v>
      </c>
      <c r="AY274">
        <v>1</v>
      </c>
      <c r="AZ274">
        <v>0</v>
      </c>
      <c r="BA274">
        <v>251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B274">
        <v>0</v>
      </c>
    </row>
    <row r="275" spans="1:80">
      <c r="A275">
        <f>ROW(Source!A118)</f>
        <v>118</v>
      </c>
      <c r="B275">
        <v>22723180</v>
      </c>
      <c r="C275">
        <v>22720744</v>
      </c>
      <c r="D275">
        <v>21380187</v>
      </c>
      <c r="E275">
        <v>1</v>
      </c>
      <c r="F275">
        <v>1</v>
      </c>
      <c r="G275">
        <v>1</v>
      </c>
      <c r="H275">
        <v>3</v>
      </c>
      <c r="I275" t="s">
        <v>1031</v>
      </c>
      <c r="J275" t="s">
        <v>1032</v>
      </c>
      <c r="K275" t="s">
        <v>1033</v>
      </c>
      <c r="L275">
        <v>1327</v>
      </c>
      <c r="N275">
        <v>1005</v>
      </c>
      <c r="O275" t="s">
        <v>306</v>
      </c>
      <c r="P275" t="s">
        <v>306</v>
      </c>
      <c r="Q275">
        <v>1</v>
      </c>
      <c r="Y275">
        <v>629</v>
      </c>
      <c r="AA275">
        <v>30</v>
      </c>
      <c r="AB275">
        <v>0</v>
      </c>
      <c r="AC275">
        <v>0</v>
      </c>
      <c r="AD275">
        <v>0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3</v>
      </c>
      <c r="AT275">
        <v>629</v>
      </c>
      <c r="AU275" t="s">
        <v>3</v>
      </c>
      <c r="AV275">
        <v>0</v>
      </c>
      <c r="AW275">
        <v>2</v>
      </c>
      <c r="AX275">
        <v>22720768</v>
      </c>
      <c r="AY275">
        <v>1</v>
      </c>
      <c r="AZ275">
        <v>0</v>
      </c>
      <c r="BA275">
        <v>252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B275">
        <v>0</v>
      </c>
    </row>
    <row r="276" spans="1:80">
      <c r="A276">
        <f>ROW(Source!A118)</f>
        <v>118</v>
      </c>
      <c r="B276">
        <v>22723180</v>
      </c>
      <c r="C276">
        <v>22720744</v>
      </c>
      <c r="D276">
        <v>21410484</v>
      </c>
      <c r="E276">
        <v>1</v>
      </c>
      <c r="F276">
        <v>1</v>
      </c>
      <c r="G276">
        <v>1</v>
      </c>
      <c r="H276">
        <v>3</v>
      </c>
      <c r="I276" t="s">
        <v>304</v>
      </c>
      <c r="J276" t="s">
        <v>307</v>
      </c>
      <c r="K276" t="s">
        <v>305</v>
      </c>
      <c r="L276">
        <v>1327</v>
      </c>
      <c r="N276">
        <v>1005</v>
      </c>
      <c r="O276" t="s">
        <v>306</v>
      </c>
      <c r="P276" t="s">
        <v>306</v>
      </c>
      <c r="Q276">
        <v>1</v>
      </c>
      <c r="Y276">
        <v>620</v>
      </c>
      <c r="AA276">
        <v>104.62</v>
      </c>
      <c r="AB276">
        <v>0</v>
      </c>
      <c r="AC276">
        <v>0</v>
      </c>
      <c r="AD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 t="s">
        <v>3</v>
      </c>
      <c r="AT276">
        <v>620</v>
      </c>
      <c r="AU276" t="s">
        <v>3</v>
      </c>
      <c r="AV276">
        <v>0</v>
      </c>
      <c r="AW276">
        <v>1</v>
      </c>
      <c r="AX276">
        <v>-1</v>
      </c>
      <c r="AY276">
        <v>0</v>
      </c>
      <c r="AZ276">
        <v>0</v>
      </c>
      <c r="BA276" t="s">
        <v>3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B276">
        <v>0</v>
      </c>
    </row>
    <row r="277" spans="1:80">
      <c r="A277">
        <f>ROW(Source!A118)</f>
        <v>118</v>
      </c>
      <c r="B277">
        <v>22723180</v>
      </c>
      <c r="C277">
        <v>22720744</v>
      </c>
      <c r="D277">
        <v>21282859</v>
      </c>
      <c r="E277">
        <v>1</v>
      </c>
      <c r="F277">
        <v>1</v>
      </c>
      <c r="G277">
        <v>1</v>
      </c>
      <c r="H277">
        <v>3</v>
      </c>
      <c r="I277" t="s">
        <v>833</v>
      </c>
      <c r="J277" t="s">
        <v>834</v>
      </c>
      <c r="K277" t="s">
        <v>835</v>
      </c>
      <c r="L277">
        <v>1339</v>
      </c>
      <c r="N277">
        <v>1007</v>
      </c>
      <c r="O277" t="s">
        <v>43</v>
      </c>
      <c r="P277" t="s">
        <v>43</v>
      </c>
      <c r="Q277">
        <v>1</v>
      </c>
      <c r="Y277">
        <v>0.25</v>
      </c>
      <c r="AA277">
        <v>558.33000000000004</v>
      </c>
      <c r="AB277">
        <v>0</v>
      </c>
      <c r="AC277">
        <v>0</v>
      </c>
      <c r="AD277">
        <v>0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0.25</v>
      </c>
      <c r="AU277" t="s">
        <v>3</v>
      </c>
      <c r="AV277">
        <v>0</v>
      </c>
      <c r="AW277">
        <v>2</v>
      </c>
      <c r="AX277">
        <v>22720769</v>
      </c>
      <c r="AY277">
        <v>1</v>
      </c>
      <c r="AZ277">
        <v>0</v>
      </c>
      <c r="BA277">
        <v>253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B277">
        <v>0</v>
      </c>
    </row>
    <row r="278" spans="1:80">
      <c r="A278">
        <f>ROW(Source!A118)</f>
        <v>118</v>
      </c>
      <c r="B278">
        <v>22723180</v>
      </c>
      <c r="C278">
        <v>22720744</v>
      </c>
      <c r="D278">
        <v>21380189</v>
      </c>
      <c r="E278">
        <v>1</v>
      </c>
      <c r="F278">
        <v>1</v>
      </c>
      <c r="G278">
        <v>1</v>
      </c>
      <c r="H278">
        <v>3</v>
      </c>
      <c r="I278" t="s">
        <v>1034</v>
      </c>
      <c r="J278" t="s">
        <v>1035</v>
      </c>
      <c r="K278" t="s">
        <v>1036</v>
      </c>
      <c r="L278">
        <v>1348</v>
      </c>
      <c r="N278">
        <v>1009</v>
      </c>
      <c r="O278" t="s">
        <v>34</v>
      </c>
      <c r="P278" t="s">
        <v>34</v>
      </c>
      <c r="Q278">
        <v>1000</v>
      </c>
      <c r="Y278">
        <v>1.4999999999999999E-2</v>
      </c>
      <c r="AA278">
        <v>12900</v>
      </c>
      <c r="AB278">
        <v>0</v>
      </c>
      <c r="AC278">
        <v>0</v>
      </c>
      <c r="AD278">
        <v>0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1.4999999999999999E-2</v>
      </c>
      <c r="AU278" t="s">
        <v>3</v>
      </c>
      <c r="AV278">
        <v>0</v>
      </c>
      <c r="AW278">
        <v>2</v>
      </c>
      <c r="AX278">
        <v>22720770</v>
      </c>
      <c r="AY278">
        <v>1</v>
      </c>
      <c r="AZ278">
        <v>0</v>
      </c>
      <c r="BA278">
        <v>254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B278">
        <v>0</v>
      </c>
    </row>
    <row r="279" spans="1:80">
      <c r="A279">
        <f>ROW(Source!A120)</f>
        <v>120</v>
      </c>
      <c r="B279">
        <v>22723180</v>
      </c>
      <c r="C279">
        <v>22720774</v>
      </c>
      <c r="D279">
        <v>9416287</v>
      </c>
      <c r="E279">
        <v>1</v>
      </c>
      <c r="F279">
        <v>1</v>
      </c>
      <c r="G279">
        <v>1</v>
      </c>
      <c r="H279">
        <v>1</v>
      </c>
      <c r="I279" t="s">
        <v>962</v>
      </c>
      <c r="J279" t="s">
        <v>3</v>
      </c>
      <c r="K279" t="s">
        <v>963</v>
      </c>
      <c r="L279">
        <v>1369</v>
      </c>
      <c r="N279">
        <v>1013</v>
      </c>
      <c r="O279" t="s">
        <v>784</v>
      </c>
      <c r="P279" t="s">
        <v>784</v>
      </c>
      <c r="Q279">
        <v>1</v>
      </c>
      <c r="Y279">
        <v>116.12</v>
      </c>
      <c r="AA279">
        <v>0</v>
      </c>
      <c r="AB279">
        <v>0</v>
      </c>
      <c r="AC279">
        <v>0</v>
      </c>
      <c r="AD279">
        <v>9.51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116.12</v>
      </c>
      <c r="AU279" t="s">
        <v>3</v>
      </c>
      <c r="AV279">
        <v>1</v>
      </c>
      <c r="AW279">
        <v>2</v>
      </c>
      <c r="AX279">
        <v>22720786</v>
      </c>
      <c r="AY279">
        <v>1</v>
      </c>
      <c r="AZ279">
        <v>0</v>
      </c>
      <c r="BA279">
        <v>256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B279">
        <v>0</v>
      </c>
    </row>
    <row r="280" spans="1:80">
      <c r="A280">
        <f>ROW(Source!A120)</f>
        <v>120</v>
      </c>
      <c r="B280">
        <v>22723180</v>
      </c>
      <c r="C280">
        <v>22720774</v>
      </c>
      <c r="D280">
        <v>121548</v>
      </c>
      <c r="E280">
        <v>1</v>
      </c>
      <c r="F280">
        <v>1</v>
      </c>
      <c r="G280">
        <v>1</v>
      </c>
      <c r="H280">
        <v>1</v>
      </c>
      <c r="I280" t="s">
        <v>36</v>
      </c>
      <c r="J280" t="s">
        <v>3</v>
      </c>
      <c r="K280" t="s">
        <v>785</v>
      </c>
      <c r="L280">
        <v>608254</v>
      </c>
      <c r="N280">
        <v>1013</v>
      </c>
      <c r="O280" t="s">
        <v>786</v>
      </c>
      <c r="P280" t="s">
        <v>786</v>
      </c>
      <c r="Q280">
        <v>1</v>
      </c>
      <c r="Y280">
        <v>7.47</v>
      </c>
      <c r="AA280">
        <v>0</v>
      </c>
      <c r="AB280">
        <v>0</v>
      </c>
      <c r="AC280">
        <v>0</v>
      </c>
      <c r="AD280">
        <v>0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7.47</v>
      </c>
      <c r="AU280" t="s">
        <v>3</v>
      </c>
      <c r="AV280">
        <v>2</v>
      </c>
      <c r="AW280">
        <v>2</v>
      </c>
      <c r="AX280">
        <v>22720787</v>
      </c>
      <c r="AY280">
        <v>1</v>
      </c>
      <c r="AZ280">
        <v>0</v>
      </c>
      <c r="BA280">
        <v>257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B280">
        <v>0</v>
      </c>
    </row>
    <row r="281" spans="1:80">
      <c r="A281">
        <f>ROW(Source!A120)</f>
        <v>120</v>
      </c>
      <c r="B281">
        <v>22723180</v>
      </c>
      <c r="C281">
        <v>22720774</v>
      </c>
      <c r="D281">
        <v>21284566</v>
      </c>
      <c r="E281">
        <v>1</v>
      </c>
      <c r="F281">
        <v>1</v>
      </c>
      <c r="G281">
        <v>1</v>
      </c>
      <c r="H281">
        <v>2</v>
      </c>
      <c r="I281" t="s">
        <v>1006</v>
      </c>
      <c r="J281" t="s">
        <v>1007</v>
      </c>
      <c r="K281" t="s">
        <v>1008</v>
      </c>
      <c r="L281">
        <v>1368</v>
      </c>
      <c r="N281">
        <v>1011</v>
      </c>
      <c r="O281" t="s">
        <v>790</v>
      </c>
      <c r="P281" t="s">
        <v>790</v>
      </c>
      <c r="Q281">
        <v>1</v>
      </c>
      <c r="Y281">
        <v>0.05</v>
      </c>
      <c r="AA281">
        <v>0</v>
      </c>
      <c r="AB281">
        <v>89.99</v>
      </c>
      <c r="AC281">
        <v>10.06</v>
      </c>
      <c r="AD281">
        <v>0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0.05</v>
      </c>
      <c r="AU281" t="s">
        <v>3</v>
      </c>
      <c r="AV281">
        <v>0</v>
      </c>
      <c r="AW281">
        <v>2</v>
      </c>
      <c r="AX281">
        <v>22720788</v>
      </c>
      <c r="AY281">
        <v>1</v>
      </c>
      <c r="AZ281">
        <v>0</v>
      </c>
      <c r="BA281">
        <v>258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B281">
        <v>0</v>
      </c>
    </row>
    <row r="282" spans="1:80">
      <c r="A282">
        <f>ROW(Source!A120)</f>
        <v>120</v>
      </c>
      <c r="B282">
        <v>22723180</v>
      </c>
      <c r="C282">
        <v>22720774</v>
      </c>
      <c r="D282">
        <v>21380185</v>
      </c>
      <c r="E282">
        <v>1</v>
      </c>
      <c r="F282">
        <v>1</v>
      </c>
      <c r="G282">
        <v>1</v>
      </c>
      <c r="H282">
        <v>2</v>
      </c>
      <c r="I282" t="s">
        <v>1015</v>
      </c>
      <c r="J282" t="s">
        <v>1016</v>
      </c>
      <c r="K282" t="s">
        <v>1017</v>
      </c>
      <c r="L282">
        <v>1368</v>
      </c>
      <c r="N282">
        <v>1011</v>
      </c>
      <c r="O282" t="s">
        <v>790</v>
      </c>
      <c r="P282" t="s">
        <v>790</v>
      </c>
      <c r="Q282">
        <v>1</v>
      </c>
      <c r="Y282">
        <v>3.71</v>
      </c>
      <c r="AA282">
        <v>0</v>
      </c>
      <c r="AB282">
        <v>432.25</v>
      </c>
      <c r="AC282">
        <v>27.9</v>
      </c>
      <c r="AD282">
        <v>0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3.71</v>
      </c>
      <c r="AU282" t="s">
        <v>3</v>
      </c>
      <c r="AV282">
        <v>0</v>
      </c>
      <c r="AW282">
        <v>2</v>
      </c>
      <c r="AX282">
        <v>22720789</v>
      </c>
      <c r="AY282">
        <v>1</v>
      </c>
      <c r="AZ282">
        <v>0</v>
      </c>
      <c r="BA282">
        <v>259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B282">
        <v>0</v>
      </c>
    </row>
    <row r="283" spans="1:80">
      <c r="A283">
        <f>ROW(Source!A120)</f>
        <v>120</v>
      </c>
      <c r="B283">
        <v>22723180</v>
      </c>
      <c r="C283">
        <v>22720774</v>
      </c>
      <c r="D283">
        <v>21313522</v>
      </c>
      <c r="E283">
        <v>1</v>
      </c>
      <c r="F283">
        <v>1</v>
      </c>
      <c r="G283">
        <v>1</v>
      </c>
      <c r="H283">
        <v>2</v>
      </c>
      <c r="I283" t="s">
        <v>1037</v>
      </c>
      <c r="J283" t="s">
        <v>1038</v>
      </c>
      <c r="K283" t="s">
        <v>1039</v>
      </c>
      <c r="L283">
        <v>1368</v>
      </c>
      <c r="N283">
        <v>1011</v>
      </c>
      <c r="O283" t="s">
        <v>790</v>
      </c>
      <c r="P283" t="s">
        <v>790</v>
      </c>
      <c r="Q283">
        <v>1</v>
      </c>
      <c r="Y283">
        <v>20.16</v>
      </c>
      <c r="AA283">
        <v>0</v>
      </c>
      <c r="AB283">
        <v>5.13</v>
      </c>
      <c r="AC283">
        <v>0</v>
      </c>
      <c r="AD283">
        <v>0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20.16</v>
      </c>
      <c r="AU283" t="s">
        <v>3</v>
      </c>
      <c r="AV283">
        <v>0</v>
      </c>
      <c r="AW283">
        <v>2</v>
      </c>
      <c r="AX283">
        <v>22720790</v>
      </c>
      <c r="AY283">
        <v>1</v>
      </c>
      <c r="AZ283">
        <v>0</v>
      </c>
      <c r="BA283">
        <v>260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B283">
        <v>0</v>
      </c>
    </row>
    <row r="284" spans="1:80">
      <c r="A284">
        <f>ROW(Source!A120)</f>
        <v>120</v>
      </c>
      <c r="B284">
        <v>22723180</v>
      </c>
      <c r="C284">
        <v>22720774</v>
      </c>
      <c r="D284">
        <v>21334800</v>
      </c>
      <c r="E284">
        <v>1</v>
      </c>
      <c r="F284">
        <v>1</v>
      </c>
      <c r="G284">
        <v>1</v>
      </c>
      <c r="H284">
        <v>3</v>
      </c>
      <c r="I284" t="s">
        <v>1021</v>
      </c>
      <c r="J284" t="s">
        <v>1022</v>
      </c>
      <c r="K284" t="s">
        <v>1023</v>
      </c>
      <c r="L284">
        <v>1327</v>
      </c>
      <c r="N284">
        <v>1005</v>
      </c>
      <c r="O284" t="s">
        <v>306</v>
      </c>
      <c r="P284" t="s">
        <v>306</v>
      </c>
      <c r="Q284">
        <v>1</v>
      </c>
      <c r="Y284">
        <v>0.6</v>
      </c>
      <c r="AA284">
        <v>37.43</v>
      </c>
      <c r="AB284">
        <v>0</v>
      </c>
      <c r="AC284">
        <v>0</v>
      </c>
      <c r="AD284">
        <v>0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0.6</v>
      </c>
      <c r="AU284" t="s">
        <v>3</v>
      </c>
      <c r="AV284">
        <v>0</v>
      </c>
      <c r="AW284">
        <v>2</v>
      </c>
      <c r="AX284">
        <v>22720791</v>
      </c>
      <c r="AY284">
        <v>1</v>
      </c>
      <c r="AZ284">
        <v>0</v>
      </c>
      <c r="BA284">
        <v>261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B284">
        <v>0</v>
      </c>
    </row>
    <row r="285" spans="1:80">
      <c r="A285">
        <f>ROW(Source!A120)</f>
        <v>120</v>
      </c>
      <c r="B285">
        <v>22723180</v>
      </c>
      <c r="C285">
        <v>22720774</v>
      </c>
      <c r="D285">
        <v>21304504</v>
      </c>
      <c r="E285">
        <v>1</v>
      </c>
      <c r="F285">
        <v>1</v>
      </c>
      <c r="G285">
        <v>1</v>
      </c>
      <c r="H285">
        <v>3</v>
      </c>
      <c r="I285" t="s">
        <v>1024</v>
      </c>
      <c r="J285" t="s">
        <v>1025</v>
      </c>
      <c r="K285" t="s">
        <v>1026</v>
      </c>
      <c r="L285">
        <v>1330</v>
      </c>
      <c r="N285">
        <v>1005</v>
      </c>
      <c r="O285" t="s">
        <v>1027</v>
      </c>
      <c r="P285" t="s">
        <v>1027</v>
      </c>
      <c r="Q285">
        <v>10</v>
      </c>
      <c r="Y285">
        <v>0.12</v>
      </c>
      <c r="AA285">
        <v>84.75</v>
      </c>
      <c r="AB285">
        <v>0</v>
      </c>
      <c r="AC285">
        <v>0</v>
      </c>
      <c r="AD285">
        <v>0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0.12</v>
      </c>
      <c r="AU285" t="s">
        <v>3</v>
      </c>
      <c r="AV285">
        <v>0</v>
      </c>
      <c r="AW285">
        <v>2</v>
      </c>
      <c r="AX285">
        <v>22720792</v>
      </c>
      <c r="AY285">
        <v>1</v>
      </c>
      <c r="AZ285">
        <v>0</v>
      </c>
      <c r="BA285">
        <v>262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B285">
        <v>0</v>
      </c>
    </row>
    <row r="286" spans="1:80">
      <c r="A286">
        <f>ROW(Source!A120)</f>
        <v>120</v>
      </c>
      <c r="B286">
        <v>22723180</v>
      </c>
      <c r="C286">
        <v>22720774</v>
      </c>
      <c r="D286">
        <v>21409397</v>
      </c>
      <c r="E286">
        <v>1</v>
      </c>
      <c r="F286">
        <v>1</v>
      </c>
      <c r="G286">
        <v>1</v>
      </c>
      <c r="H286">
        <v>3</v>
      </c>
      <c r="I286" t="s">
        <v>1028</v>
      </c>
      <c r="J286" t="s">
        <v>1029</v>
      </c>
      <c r="K286" t="s">
        <v>1030</v>
      </c>
      <c r="L286">
        <v>1348</v>
      </c>
      <c r="N286">
        <v>1009</v>
      </c>
      <c r="O286" t="s">
        <v>34</v>
      </c>
      <c r="P286" t="s">
        <v>34</v>
      </c>
      <c r="Q286">
        <v>1000</v>
      </c>
      <c r="Y286">
        <v>6.7000000000000004E-2</v>
      </c>
      <c r="AA286">
        <v>31060</v>
      </c>
      <c r="AB286">
        <v>0</v>
      </c>
      <c r="AC286">
        <v>0</v>
      </c>
      <c r="AD286">
        <v>0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6.7000000000000004E-2</v>
      </c>
      <c r="AU286" t="s">
        <v>3</v>
      </c>
      <c r="AV286">
        <v>0</v>
      </c>
      <c r="AW286">
        <v>2</v>
      </c>
      <c r="AX286">
        <v>22720793</v>
      </c>
      <c r="AY286">
        <v>1</v>
      </c>
      <c r="AZ286">
        <v>0</v>
      </c>
      <c r="BA286">
        <v>263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B286">
        <v>0</v>
      </c>
    </row>
    <row r="287" spans="1:80">
      <c r="A287">
        <f>ROW(Source!A120)</f>
        <v>120</v>
      </c>
      <c r="B287">
        <v>22723180</v>
      </c>
      <c r="C287">
        <v>22720774</v>
      </c>
      <c r="D287">
        <v>21380187</v>
      </c>
      <c r="E287">
        <v>1</v>
      </c>
      <c r="F287">
        <v>1</v>
      </c>
      <c r="G287">
        <v>1</v>
      </c>
      <c r="H287">
        <v>3</v>
      </c>
      <c r="I287" t="s">
        <v>1031</v>
      </c>
      <c r="J287" t="s">
        <v>1032</v>
      </c>
      <c r="K287" t="s">
        <v>1033</v>
      </c>
      <c r="L287">
        <v>1327</v>
      </c>
      <c r="N287">
        <v>1005</v>
      </c>
      <c r="O287" t="s">
        <v>306</v>
      </c>
      <c r="P287" t="s">
        <v>306</v>
      </c>
      <c r="Q287">
        <v>1</v>
      </c>
      <c r="Y287">
        <v>526</v>
      </c>
      <c r="AA287">
        <v>30</v>
      </c>
      <c r="AB287">
        <v>0</v>
      </c>
      <c r="AC287">
        <v>0</v>
      </c>
      <c r="AD287">
        <v>0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526</v>
      </c>
      <c r="AU287" t="s">
        <v>3</v>
      </c>
      <c r="AV287">
        <v>0</v>
      </c>
      <c r="AW287">
        <v>2</v>
      </c>
      <c r="AX287">
        <v>22720794</v>
      </c>
      <c r="AY287">
        <v>1</v>
      </c>
      <c r="AZ287">
        <v>0</v>
      </c>
      <c r="BA287">
        <v>264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B287">
        <v>0</v>
      </c>
    </row>
    <row r="288" spans="1:80">
      <c r="A288">
        <f>ROW(Source!A120)</f>
        <v>120</v>
      </c>
      <c r="B288">
        <v>22723180</v>
      </c>
      <c r="C288">
        <v>22720774</v>
      </c>
      <c r="D288">
        <v>21410484</v>
      </c>
      <c r="E288">
        <v>1</v>
      </c>
      <c r="F288">
        <v>1</v>
      </c>
      <c r="G288">
        <v>1</v>
      </c>
      <c r="H288">
        <v>3</v>
      </c>
      <c r="I288" t="s">
        <v>304</v>
      </c>
      <c r="J288" t="s">
        <v>307</v>
      </c>
      <c r="K288" t="s">
        <v>305</v>
      </c>
      <c r="L288">
        <v>1327</v>
      </c>
      <c r="N288">
        <v>1005</v>
      </c>
      <c r="O288" t="s">
        <v>306</v>
      </c>
      <c r="P288" t="s">
        <v>306</v>
      </c>
      <c r="Q288">
        <v>1</v>
      </c>
      <c r="Y288">
        <v>530</v>
      </c>
      <c r="AA288">
        <v>104.62</v>
      </c>
      <c r="AB288">
        <v>0</v>
      </c>
      <c r="AC288">
        <v>0</v>
      </c>
      <c r="AD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3</v>
      </c>
      <c r="AT288">
        <v>530</v>
      </c>
      <c r="AU288" t="s">
        <v>3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B288">
        <v>0</v>
      </c>
    </row>
    <row r="289" spans="1:80">
      <c r="A289">
        <f>ROW(Source!A120)</f>
        <v>120</v>
      </c>
      <c r="B289">
        <v>22723180</v>
      </c>
      <c r="C289">
        <v>22720774</v>
      </c>
      <c r="D289">
        <v>21282859</v>
      </c>
      <c r="E289">
        <v>1</v>
      </c>
      <c r="F289">
        <v>1</v>
      </c>
      <c r="G289">
        <v>1</v>
      </c>
      <c r="H289">
        <v>3</v>
      </c>
      <c r="I289" t="s">
        <v>833</v>
      </c>
      <c r="J289" t="s">
        <v>834</v>
      </c>
      <c r="K289" t="s">
        <v>835</v>
      </c>
      <c r="L289">
        <v>1339</v>
      </c>
      <c r="N289">
        <v>1007</v>
      </c>
      <c r="O289" t="s">
        <v>43</v>
      </c>
      <c r="P289" t="s">
        <v>43</v>
      </c>
      <c r="Q289">
        <v>1</v>
      </c>
      <c r="Y289">
        <v>0.25</v>
      </c>
      <c r="AA289">
        <v>558.33000000000004</v>
      </c>
      <c r="AB289">
        <v>0</v>
      </c>
      <c r="AC289">
        <v>0</v>
      </c>
      <c r="AD289">
        <v>0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0.25</v>
      </c>
      <c r="AU289" t="s">
        <v>3</v>
      </c>
      <c r="AV289">
        <v>0</v>
      </c>
      <c r="AW289">
        <v>2</v>
      </c>
      <c r="AX289">
        <v>22720795</v>
      </c>
      <c r="AY289">
        <v>1</v>
      </c>
      <c r="AZ289">
        <v>0</v>
      </c>
      <c r="BA289">
        <v>265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B289">
        <v>0</v>
      </c>
    </row>
    <row r="290" spans="1:80">
      <c r="A290">
        <f>ROW(Source!A120)</f>
        <v>120</v>
      </c>
      <c r="B290">
        <v>22723180</v>
      </c>
      <c r="C290">
        <v>22720774</v>
      </c>
      <c r="D290">
        <v>21380189</v>
      </c>
      <c r="E290">
        <v>1</v>
      </c>
      <c r="F290">
        <v>1</v>
      </c>
      <c r="G290">
        <v>1</v>
      </c>
      <c r="H290">
        <v>3</v>
      </c>
      <c r="I290" t="s">
        <v>1034</v>
      </c>
      <c r="J290" t="s">
        <v>1035</v>
      </c>
      <c r="K290" t="s">
        <v>1036</v>
      </c>
      <c r="L290">
        <v>1348</v>
      </c>
      <c r="N290">
        <v>1009</v>
      </c>
      <c r="O290" t="s">
        <v>34</v>
      </c>
      <c r="P290" t="s">
        <v>34</v>
      </c>
      <c r="Q290">
        <v>1000</v>
      </c>
      <c r="Y290">
        <v>1.2999999999999999E-2</v>
      </c>
      <c r="AA290">
        <v>12900</v>
      </c>
      <c r="AB290">
        <v>0</v>
      </c>
      <c r="AC290">
        <v>0</v>
      </c>
      <c r="AD290">
        <v>0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3</v>
      </c>
      <c r="AT290">
        <v>1.2999999999999999E-2</v>
      </c>
      <c r="AU290" t="s">
        <v>3</v>
      </c>
      <c r="AV290">
        <v>0</v>
      </c>
      <c r="AW290">
        <v>2</v>
      </c>
      <c r="AX290">
        <v>22720796</v>
      </c>
      <c r="AY290">
        <v>1</v>
      </c>
      <c r="AZ290">
        <v>0</v>
      </c>
      <c r="BA290">
        <v>266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B290">
        <v>0</v>
      </c>
    </row>
    <row r="291" spans="1:80">
      <c r="A291">
        <f>ROW(Source!A122)</f>
        <v>122</v>
      </c>
      <c r="B291">
        <v>22723180</v>
      </c>
      <c r="C291">
        <v>22720800</v>
      </c>
      <c r="D291">
        <v>9416287</v>
      </c>
      <c r="E291">
        <v>1</v>
      </c>
      <c r="F291">
        <v>1</v>
      </c>
      <c r="G291">
        <v>1</v>
      </c>
      <c r="H291">
        <v>1</v>
      </c>
      <c r="I291" t="s">
        <v>962</v>
      </c>
      <c r="J291" t="s">
        <v>3</v>
      </c>
      <c r="K291" t="s">
        <v>963</v>
      </c>
      <c r="L291">
        <v>1369</v>
      </c>
      <c r="N291">
        <v>1013</v>
      </c>
      <c r="O291" t="s">
        <v>784</v>
      </c>
      <c r="P291" t="s">
        <v>784</v>
      </c>
      <c r="Q291">
        <v>1</v>
      </c>
      <c r="Y291">
        <v>108.69</v>
      </c>
      <c r="AA291">
        <v>0</v>
      </c>
      <c r="AB291">
        <v>0</v>
      </c>
      <c r="AC291">
        <v>0</v>
      </c>
      <c r="AD291">
        <v>9.51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108.69</v>
      </c>
      <c r="AU291" t="s">
        <v>3</v>
      </c>
      <c r="AV291">
        <v>1</v>
      </c>
      <c r="AW291">
        <v>2</v>
      </c>
      <c r="AX291">
        <v>22720812</v>
      </c>
      <c r="AY291">
        <v>1</v>
      </c>
      <c r="AZ291">
        <v>0</v>
      </c>
      <c r="BA291">
        <v>268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B291">
        <v>0</v>
      </c>
    </row>
    <row r="292" spans="1:80">
      <c r="A292">
        <f>ROW(Source!A122)</f>
        <v>122</v>
      </c>
      <c r="B292">
        <v>22723180</v>
      </c>
      <c r="C292">
        <v>22720800</v>
      </c>
      <c r="D292">
        <v>121548</v>
      </c>
      <c r="E292">
        <v>1</v>
      </c>
      <c r="F292">
        <v>1</v>
      </c>
      <c r="G292">
        <v>1</v>
      </c>
      <c r="H292">
        <v>1</v>
      </c>
      <c r="I292" t="s">
        <v>36</v>
      </c>
      <c r="J292" t="s">
        <v>3</v>
      </c>
      <c r="K292" t="s">
        <v>785</v>
      </c>
      <c r="L292">
        <v>608254</v>
      </c>
      <c r="N292">
        <v>1013</v>
      </c>
      <c r="O292" t="s">
        <v>786</v>
      </c>
      <c r="P292" t="s">
        <v>786</v>
      </c>
      <c r="Q292">
        <v>1</v>
      </c>
      <c r="Y292">
        <v>6.31</v>
      </c>
      <c r="AA292">
        <v>0</v>
      </c>
      <c r="AB292">
        <v>0</v>
      </c>
      <c r="AC292">
        <v>0</v>
      </c>
      <c r="AD292">
        <v>0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6.31</v>
      </c>
      <c r="AU292" t="s">
        <v>3</v>
      </c>
      <c r="AV292">
        <v>2</v>
      </c>
      <c r="AW292">
        <v>2</v>
      </c>
      <c r="AX292">
        <v>22720813</v>
      </c>
      <c r="AY292">
        <v>1</v>
      </c>
      <c r="AZ292">
        <v>0</v>
      </c>
      <c r="BA292">
        <v>269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B292">
        <v>0</v>
      </c>
    </row>
    <row r="293" spans="1:80">
      <c r="A293">
        <f>ROW(Source!A122)</f>
        <v>122</v>
      </c>
      <c r="B293">
        <v>22723180</v>
      </c>
      <c r="C293">
        <v>22720800</v>
      </c>
      <c r="D293">
        <v>21284566</v>
      </c>
      <c r="E293">
        <v>1</v>
      </c>
      <c r="F293">
        <v>1</v>
      </c>
      <c r="G293">
        <v>1</v>
      </c>
      <c r="H293">
        <v>2</v>
      </c>
      <c r="I293" t="s">
        <v>1006</v>
      </c>
      <c r="J293" t="s">
        <v>1007</v>
      </c>
      <c r="K293" t="s">
        <v>1008</v>
      </c>
      <c r="L293">
        <v>1368</v>
      </c>
      <c r="N293">
        <v>1011</v>
      </c>
      <c r="O293" t="s">
        <v>790</v>
      </c>
      <c r="P293" t="s">
        <v>790</v>
      </c>
      <c r="Q293">
        <v>1</v>
      </c>
      <c r="Y293">
        <v>0.05</v>
      </c>
      <c r="AA293">
        <v>0</v>
      </c>
      <c r="AB293">
        <v>89.99</v>
      </c>
      <c r="AC293">
        <v>10.06</v>
      </c>
      <c r="AD293">
        <v>0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0.05</v>
      </c>
      <c r="AU293" t="s">
        <v>3</v>
      </c>
      <c r="AV293">
        <v>0</v>
      </c>
      <c r="AW293">
        <v>2</v>
      </c>
      <c r="AX293">
        <v>22720814</v>
      </c>
      <c r="AY293">
        <v>1</v>
      </c>
      <c r="AZ293">
        <v>0</v>
      </c>
      <c r="BA293">
        <v>270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B293">
        <v>0</v>
      </c>
    </row>
    <row r="294" spans="1:80">
      <c r="A294">
        <f>ROW(Source!A122)</f>
        <v>122</v>
      </c>
      <c r="B294">
        <v>22723180</v>
      </c>
      <c r="C294">
        <v>22720800</v>
      </c>
      <c r="D294">
        <v>21380185</v>
      </c>
      <c r="E294">
        <v>1</v>
      </c>
      <c r="F294">
        <v>1</v>
      </c>
      <c r="G294">
        <v>1</v>
      </c>
      <c r="H294">
        <v>2</v>
      </c>
      <c r="I294" t="s">
        <v>1015</v>
      </c>
      <c r="J294" t="s">
        <v>1016</v>
      </c>
      <c r="K294" t="s">
        <v>1017</v>
      </c>
      <c r="L294">
        <v>1368</v>
      </c>
      <c r="N294">
        <v>1011</v>
      </c>
      <c r="O294" t="s">
        <v>790</v>
      </c>
      <c r="P294" t="s">
        <v>790</v>
      </c>
      <c r="Q294">
        <v>1</v>
      </c>
      <c r="Y294">
        <v>3.13</v>
      </c>
      <c r="AA294">
        <v>0</v>
      </c>
      <c r="AB294">
        <v>432.25</v>
      </c>
      <c r="AC294">
        <v>27.9</v>
      </c>
      <c r="AD294">
        <v>0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3.13</v>
      </c>
      <c r="AU294" t="s">
        <v>3</v>
      </c>
      <c r="AV294">
        <v>0</v>
      </c>
      <c r="AW294">
        <v>2</v>
      </c>
      <c r="AX294">
        <v>22720815</v>
      </c>
      <c r="AY294">
        <v>1</v>
      </c>
      <c r="AZ294">
        <v>0</v>
      </c>
      <c r="BA294">
        <v>271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B294">
        <v>0</v>
      </c>
    </row>
    <row r="295" spans="1:80">
      <c r="A295">
        <f>ROW(Source!A122)</f>
        <v>122</v>
      </c>
      <c r="B295">
        <v>22723180</v>
      </c>
      <c r="C295">
        <v>22720800</v>
      </c>
      <c r="D295">
        <v>21313522</v>
      </c>
      <c r="E295">
        <v>1</v>
      </c>
      <c r="F295">
        <v>1</v>
      </c>
      <c r="G295">
        <v>1</v>
      </c>
      <c r="H295">
        <v>2</v>
      </c>
      <c r="I295" t="s">
        <v>1037</v>
      </c>
      <c r="J295" t="s">
        <v>1038</v>
      </c>
      <c r="K295" t="s">
        <v>1039</v>
      </c>
      <c r="L295">
        <v>1368</v>
      </c>
      <c r="N295">
        <v>1011</v>
      </c>
      <c r="O295" t="s">
        <v>790</v>
      </c>
      <c r="P295" t="s">
        <v>790</v>
      </c>
      <c r="Q295">
        <v>1</v>
      </c>
      <c r="Y295">
        <v>18.53</v>
      </c>
      <c r="AA295">
        <v>0</v>
      </c>
      <c r="AB295">
        <v>5.13</v>
      </c>
      <c r="AC295">
        <v>0</v>
      </c>
      <c r="AD295">
        <v>0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18.53</v>
      </c>
      <c r="AU295" t="s">
        <v>3</v>
      </c>
      <c r="AV295">
        <v>0</v>
      </c>
      <c r="AW295">
        <v>2</v>
      </c>
      <c r="AX295">
        <v>22720816</v>
      </c>
      <c r="AY295">
        <v>1</v>
      </c>
      <c r="AZ295">
        <v>0</v>
      </c>
      <c r="BA295">
        <v>272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B295">
        <v>0</v>
      </c>
    </row>
    <row r="296" spans="1:80">
      <c r="A296">
        <f>ROW(Source!A122)</f>
        <v>122</v>
      </c>
      <c r="B296">
        <v>22723180</v>
      </c>
      <c r="C296">
        <v>22720800</v>
      </c>
      <c r="D296">
        <v>21334800</v>
      </c>
      <c r="E296">
        <v>1</v>
      </c>
      <c r="F296">
        <v>1</v>
      </c>
      <c r="G296">
        <v>1</v>
      </c>
      <c r="H296">
        <v>3</v>
      </c>
      <c r="I296" t="s">
        <v>1021</v>
      </c>
      <c r="J296" t="s">
        <v>1022</v>
      </c>
      <c r="K296" t="s">
        <v>1023</v>
      </c>
      <c r="L296">
        <v>1327</v>
      </c>
      <c r="N296">
        <v>1005</v>
      </c>
      <c r="O296" t="s">
        <v>306</v>
      </c>
      <c r="P296" t="s">
        <v>306</v>
      </c>
      <c r="Q296">
        <v>1</v>
      </c>
      <c r="Y296">
        <v>0.6</v>
      </c>
      <c r="AA296">
        <v>37.43</v>
      </c>
      <c r="AB296">
        <v>0</v>
      </c>
      <c r="AC296">
        <v>0</v>
      </c>
      <c r="AD296">
        <v>0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0.6</v>
      </c>
      <c r="AU296" t="s">
        <v>3</v>
      </c>
      <c r="AV296">
        <v>0</v>
      </c>
      <c r="AW296">
        <v>2</v>
      </c>
      <c r="AX296">
        <v>22720817</v>
      </c>
      <c r="AY296">
        <v>1</v>
      </c>
      <c r="AZ296">
        <v>0</v>
      </c>
      <c r="BA296">
        <v>273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B296">
        <v>0</v>
      </c>
    </row>
    <row r="297" spans="1:80">
      <c r="A297">
        <f>ROW(Source!A122)</f>
        <v>122</v>
      </c>
      <c r="B297">
        <v>22723180</v>
      </c>
      <c r="C297">
        <v>22720800</v>
      </c>
      <c r="D297">
        <v>21304504</v>
      </c>
      <c r="E297">
        <v>1</v>
      </c>
      <c r="F297">
        <v>1</v>
      </c>
      <c r="G297">
        <v>1</v>
      </c>
      <c r="H297">
        <v>3</v>
      </c>
      <c r="I297" t="s">
        <v>1024</v>
      </c>
      <c r="J297" t="s">
        <v>1025</v>
      </c>
      <c r="K297" t="s">
        <v>1026</v>
      </c>
      <c r="L297">
        <v>1330</v>
      </c>
      <c r="N297">
        <v>1005</v>
      </c>
      <c r="O297" t="s">
        <v>1027</v>
      </c>
      <c r="P297" t="s">
        <v>1027</v>
      </c>
      <c r="Q297">
        <v>10</v>
      </c>
      <c r="Y297">
        <v>0.12</v>
      </c>
      <c r="AA297">
        <v>84.75</v>
      </c>
      <c r="AB297">
        <v>0</v>
      </c>
      <c r="AC297">
        <v>0</v>
      </c>
      <c r="AD297">
        <v>0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0.12</v>
      </c>
      <c r="AU297" t="s">
        <v>3</v>
      </c>
      <c r="AV297">
        <v>0</v>
      </c>
      <c r="AW297">
        <v>2</v>
      </c>
      <c r="AX297">
        <v>22720818</v>
      </c>
      <c r="AY297">
        <v>1</v>
      </c>
      <c r="AZ297">
        <v>0</v>
      </c>
      <c r="BA297">
        <v>274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B297">
        <v>0</v>
      </c>
    </row>
    <row r="298" spans="1:80">
      <c r="A298">
        <f>ROW(Source!A122)</f>
        <v>122</v>
      </c>
      <c r="B298">
        <v>22723180</v>
      </c>
      <c r="C298">
        <v>22720800</v>
      </c>
      <c r="D298">
        <v>21409397</v>
      </c>
      <c r="E298">
        <v>1</v>
      </c>
      <c r="F298">
        <v>1</v>
      </c>
      <c r="G298">
        <v>1</v>
      </c>
      <c r="H298">
        <v>3</v>
      </c>
      <c r="I298" t="s">
        <v>1028</v>
      </c>
      <c r="J298" t="s">
        <v>1029</v>
      </c>
      <c r="K298" t="s">
        <v>1030</v>
      </c>
      <c r="L298">
        <v>1348</v>
      </c>
      <c r="N298">
        <v>1009</v>
      </c>
      <c r="O298" t="s">
        <v>34</v>
      </c>
      <c r="P298" t="s">
        <v>34</v>
      </c>
      <c r="Q298">
        <v>1000</v>
      </c>
      <c r="Y298">
        <v>5.6000000000000001E-2</v>
      </c>
      <c r="AA298">
        <v>31060</v>
      </c>
      <c r="AB298">
        <v>0</v>
      </c>
      <c r="AC298">
        <v>0</v>
      </c>
      <c r="AD298">
        <v>0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3</v>
      </c>
      <c r="AT298">
        <v>5.6000000000000001E-2</v>
      </c>
      <c r="AU298" t="s">
        <v>3</v>
      </c>
      <c r="AV298">
        <v>0</v>
      </c>
      <c r="AW298">
        <v>2</v>
      </c>
      <c r="AX298">
        <v>22720819</v>
      </c>
      <c r="AY298">
        <v>1</v>
      </c>
      <c r="AZ298">
        <v>0</v>
      </c>
      <c r="BA298">
        <v>275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B298">
        <v>0</v>
      </c>
    </row>
    <row r="299" spans="1:80">
      <c r="A299">
        <f>ROW(Source!A122)</f>
        <v>122</v>
      </c>
      <c r="B299">
        <v>22723180</v>
      </c>
      <c r="C299">
        <v>22720800</v>
      </c>
      <c r="D299">
        <v>21380187</v>
      </c>
      <c r="E299">
        <v>1</v>
      </c>
      <c r="F299">
        <v>1</v>
      </c>
      <c r="G299">
        <v>1</v>
      </c>
      <c r="H299">
        <v>3</v>
      </c>
      <c r="I299" t="s">
        <v>1031</v>
      </c>
      <c r="J299" t="s">
        <v>1032</v>
      </c>
      <c r="K299" t="s">
        <v>1033</v>
      </c>
      <c r="L299">
        <v>1327</v>
      </c>
      <c r="N299">
        <v>1005</v>
      </c>
      <c r="O299" t="s">
        <v>306</v>
      </c>
      <c r="P299" t="s">
        <v>306</v>
      </c>
      <c r="Q299">
        <v>1</v>
      </c>
      <c r="Y299">
        <v>427</v>
      </c>
      <c r="AA299">
        <v>30</v>
      </c>
      <c r="AB299">
        <v>0</v>
      </c>
      <c r="AC299">
        <v>0</v>
      </c>
      <c r="AD299">
        <v>0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427</v>
      </c>
      <c r="AU299" t="s">
        <v>3</v>
      </c>
      <c r="AV299">
        <v>0</v>
      </c>
      <c r="AW299">
        <v>2</v>
      </c>
      <c r="AX299">
        <v>22720820</v>
      </c>
      <c r="AY299">
        <v>1</v>
      </c>
      <c r="AZ299">
        <v>0</v>
      </c>
      <c r="BA299">
        <v>276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B299">
        <v>0</v>
      </c>
    </row>
    <row r="300" spans="1:80">
      <c r="A300">
        <f>ROW(Source!A122)</f>
        <v>122</v>
      </c>
      <c r="B300">
        <v>22723180</v>
      </c>
      <c r="C300">
        <v>22720800</v>
      </c>
      <c r="D300">
        <v>21410484</v>
      </c>
      <c r="E300">
        <v>1</v>
      </c>
      <c r="F300">
        <v>1</v>
      </c>
      <c r="G300">
        <v>1</v>
      </c>
      <c r="H300">
        <v>3</v>
      </c>
      <c r="I300" t="s">
        <v>304</v>
      </c>
      <c r="J300" t="s">
        <v>307</v>
      </c>
      <c r="K300" t="s">
        <v>305</v>
      </c>
      <c r="L300">
        <v>1327</v>
      </c>
      <c r="N300">
        <v>1005</v>
      </c>
      <c r="O300" t="s">
        <v>306</v>
      </c>
      <c r="P300" t="s">
        <v>306</v>
      </c>
      <c r="Q300">
        <v>1</v>
      </c>
      <c r="Y300">
        <v>420</v>
      </c>
      <c r="AA300">
        <v>104.62</v>
      </c>
      <c r="AB300">
        <v>0</v>
      </c>
      <c r="AC300">
        <v>0</v>
      </c>
      <c r="AD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 t="s">
        <v>3</v>
      </c>
      <c r="AT300">
        <v>420</v>
      </c>
      <c r="AU300" t="s">
        <v>3</v>
      </c>
      <c r="AV300">
        <v>0</v>
      </c>
      <c r="AW300">
        <v>1</v>
      </c>
      <c r="AX300">
        <v>-1</v>
      </c>
      <c r="AY300">
        <v>0</v>
      </c>
      <c r="AZ300">
        <v>0</v>
      </c>
      <c r="BA300" t="s">
        <v>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B300">
        <v>0</v>
      </c>
    </row>
    <row r="301" spans="1:80">
      <c r="A301">
        <f>ROW(Source!A122)</f>
        <v>122</v>
      </c>
      <c r="B301">
        <v>22723180</v>
      </c>
      <c r="C301">
        <v>22720800</v>
      </c>
      <c r="D301">
        <v>21282859</v>
      </c>
      <c r="E301">
        <v>1</v>
      </c>
      <c r="F301">
        <v>1</v>
      </c>
      <c r="G301">
        <v>1</v>
      </c>
      <c r="H301">
        <v>3</v>
      </c>
      <c r="I301" t="s">
        <v>833</v>
      </c>
      <c r="J301" t="s">
        <v>834</v>
      </c>
      <c r="K301" t="s">
        <v>835</v>
      </c>
      <c r="L301">
        <v>1339</v>
      </c>
      <c r="N301">
        <v>1007</v>
      </c>
      <c r="O301" t="s">
        <v>43</v>
      </c>
      <c r="P301" t="s">
        <v>43</v>
      </c>
      <c r="Q301">
        <v>1</v>
      </c>
      <c r="Y301">
        <v>0.25</v>
      </c>
      <c r="AA301">
        <v>558.33000000000004</v>
      </c>
      <c r="AB301">
        <v>0</v>
      </c>
      <c r="AC301">
        <v>0</v>
      </c>
      <c r="AD301">
        <v>0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0.25</v>
      </c>
      <c r="AU301" t="s">
        <v>3</v>
      </c>
      <c r="AV301">
        <v>0</v>
      </c>
      <c r="AW301">
        <v>2</v>
      </c>
      <c r="AX301">
        <v>22720821</v>
      </c>
      <c r="AY301">
        <v>1</v>
      </c>
      <c r="AZ301">
        <v>0</v>
      </c>
      <c r="BA301">
        <v>277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B301">
        <v>0</v>
      </c>
    </row>
    <row r="302" spans="1:80">
      <c r="A302">
        <f>ROW(Source!A122)</f>
        <v>122</v>
      </c>
      <c r="B302">
        <v>22723180</v>
      </c>
      <c r="C302">
        <v>22720800</v>
      </c>
      <c r="D302">
        <v>21380189</v>
      </c>
      <c r="E302">
        <v>1</v>
      </c>
      <c r="F302">
        <v>1</v>
      </c>
      <c r="G302">
        <v>1</v>
      </c>
      <c r="H302">
        <v>3</v>
      </c>
      <c r="I302" t="s">
        <v>1034</v>
      </c>
      <c r="J302" t="s">
        <v>1035</v>
      </c>
      <c r="K302" t="s">
        <v>1036</v>
      </c>
      <c r="L302">
        <v>1348</v>
      </c>
      <c r="N302">
        <v>1009</v>
      </c>
      <c r="O302" t="s">
        <v>34</v>
      </c>
      <c r="P302" t="s">
        <v>34</v>
      </c>
      <c r="Q302">
        <v>1000</v>
      </c>
      <c r="Y302">
        <v>0.01</v>
      </c>
      <c r="AA302">
        <v>12900</v>
      </c>
      <c r="AB302">
        <v>0</v>
      </c>
      <c r="AC302">
        <v>0</v>
      </c>
      <c r="AD302">
        <v>0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3</v>
      </c>
      <c r="AT302">
        <v>0.01</v>
      </c>
      <c r="AU302" t="s">
        <v>3</v>
      </c>
      <c r="AV302">
        <v>0</v>
      </c>
      <c r="AW302">
        <v>2</v>
      </c>
      <c r="AX302">
        <v>22720822</v>
      </c>
      <c r="AY302">
        <v>1</v>
      </c>
      <c r="AZ302">
        <v>0</v>
      </c>
      <c r="BA302">
        <v>278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B302">
        <v>0</v>
      </c>
    </row>
    <row r="303" spans="1:80">
      <c r="A303">
        <f>ROW(Source!A124)</f>
        <v>124</v>
      </c>
      <c r="B303">
        <v>22723180</v>
      </c>
      <c r="C303">
        <v>22720826</v>
      </c>
      <c r="D303">
        <v>9416287</v>
      </c>
      <c r="E303">
        <v>1</v>
      </c>
      <c r="F303">
        <v>1</v>
      </c>
      <c r="G303">
        <v>1</v>
      </c>
      <c r="H303">
        <v>1</v>
      </c>
      <c r="I303" t="s">
        <v>962</v>
      </c>
      <c r="J303" t="s">
        <v>3</v>
      </c>
      <c r="K303" t="s">
        <v>963</v>
      </c>
      <c r="L303">
        <v>1369</v>
      </c>
      <c r="N303">
        <v>1013</v>
      </c>
      <c r="O303" t="s">
        <v>784</v>
      </c>
      <c r="P303" t="s">
        <v>784</v>
      </c>
      <c r="Q303">
        <v>1</v>
      </c>
      <c r="Y303">
        <v>101.62</v>
      </c>
      <c r="AA303">
        <v>0</v>
      </c>
      <c r="AB303">
        <v>0</v>
      </c>
      <c r="AC303">
        <v>0</v>
      </c>
      <c r="AD303">
        <v>9.51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101.62</v>
      </c>
      <c r="AU303" t="s">
        <v>3</v>
      </c>
      <c r="AV303">
        <v>1</v>
      </c>
      <c r="AW303">
        <v>2</v>
      </c>
      <c r="AX303">
        <v>22720838</v>
      </c>
      <c r="AY303">
        <v>1</v>
      </c>
      <c r="AZ303">
        <v>0</v>
      </c>
      <c r="BA303">
        <v>280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B303">
        <v>0</v>
      </c>
    </row>
    <row r="304" spans="1:80">
      <c r="A304">
        <f>ROW(Source!A124)</f>
        <v>124</v>
      </c>
      <c r="B304">
        <v>22723180</v>
      </c>
      <c r="C304">
        <v>22720826</v>
      </c>
      <c r="D304">
        <v>121548</v>
      </c>
      <c r="E304">
        <v>1</v>
      </c>
      <c r="F304">
        <v>1</v>
      </c>
      <c r="G304">
        <v>1</v>
      </c>
      <c r="H304">
        <v>1</v>
      </c>
      <c r="I304" t="s">
        <v>36</v>
      </c>
      <c r="J304" t="s">
        <v>3</v>
      </c>
      <c r="K304" t="s">
        <v>785</v>
      </c>
      <c r="L304">
        <v>608254</v>
      </c>
      <c r="N304">
        <v>1013</v>
      </c>
      <c r="O304" t="s">
        <v>786</v>
      </c>
      <c r="P304" t="s">
        <v>786</v>
      </c>
      <c r="Q304">
        <v>1</v>
      </c>
      <c r="Y304">
        <v>4.68</v>
      </c>
      <c r="AA304">
        <v>0</v>
      </c>
      <c r="AB304">
        <v>0</v>
      </c>
      <c r="AC304">
        <v>0</v>
      </c>
      <c r="AD304">
        <v>0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4.68</v>
      </c>
      <c r="AU304" t="s">
        <v>3</v>
      </c>
      <c r="AV304">
        <v>2</v>
      </c>
      <c r="AW304">
        <v>2</v>
      </c>
      <c r="AX304">
        <v>22720839</v>
      </c>
      <c r="AY304">
        <v>1</v>
      </c>
      <c r="AZ304">
        <v>0</v>
      </c>
      <c r="BA304">
        <v>281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B304">
        <v>0</v>
      </c>
    </row>
    <row r="305" spans="1:80">
      <c r="A305">
        <f>ROW(Source!A124)</f>
        <v>124</v>
      </c>
      <c r="B305">
        <v>22723180</v>
      </c>
      <c r="C305">
        <v>22720826</v>
      </c>
      <c r="D305">
        <v>21284566</v>
      </c>
      <c r="E305">
        <v>1</v>
      </c>
      <c r="F305">
        <v>1</v>
      </c>
      <c r="G305">
        <v>1</v>
      </c>
      <c r="H305">
        <v>2</v>
      </c>
      <c r="I305" t="s">
        <v>1006</v>
      </c>
      <c r="J305" t="s">
        <v>1007</v>
      </c>
      <c r="K305" t="s">
        <v>1008</v>
      </c>
      <c r="L305">
        <v>1368</v>
      </c>
      <c r="N305">
        <v>1011</v>
      </c>
      <c r="O305" t="s">
        <v>790</v>
      </c>
      <c r="P305" t="s">
        <v>790</v>
      </c>
      <c r="Q305">
        <v>1</v>
      </c>
      <c r="Y305">
        <v>0.04</v>
      </c>
      <c r="AA305">
        <v>0</v>
      </c>
      <c r="AB305">
        <v>89.99</v>
      </c>
      <c r="AC305">
        <v>10.06</v>
      </c>
      <c r="AD305">
        <v>0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3</v>
      </c>
      <c r="AT305">
        <v>0.04</v>
      </c>
      <c r="AU305" t="s">
        <v>3</v>
      </c>
      <c r="AV305">
        <v>0</v>
      </c>
      <c r="AW305">
        <v>2</v>
      </c>
      <c r="AX305">
        <v>22720840</v>
      </c>
      <c r="AY305">
        <v>1</v>
      </c>
      <c r="AZ305">
        <v>0</v>
      </c>
      <c r="BA305">
        <v>282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B305">
        <v>0</v>
      </c>
    </row>
    <row r="306" spans="1:80">
      <c r="A306">
        <f>ROW(Source!A124)</f>
        <v>124</v>
      </c>
      <c r="B306">
        <v>22723180</v>
      </c>
      <c r="C306">
        <v>22720826</v>
      </c>
      <c r="D306">
        <v>21380185</v>
      </c>
      <c r="E306">
        <v>1</v>
      </c>
      <c r="F306">
        <v>1</v>
      </c>
      <c r="G306">
        <v>1</v>
      </c>
      <c r="H306">
        <v>2</v>
      </c>
      <c r="I306" t="s">
        <v>1015</v>
      </c>
      <c r="J306" t="s">
        <v>1016</v>
      </c>
      <c r="K306" t="s">
        <v>1017</v>
      </c>
      <c r="L306">
        <v>1368</v>
      </c>
      <c r="N306">
        <v>1011</v>
      </c>
      <c r="O306" t="s">
        <v>790</v>
      </c>
      <c r="P306" t="s">
        <v>790</v>
      </c>
      <c r="Q306">
        <v>1</v>
      </c>
      <c r="Y306">
        <v>2.3199999999999998</v>
      </c>
      <c r="AA306">
        <v>0</v>
      </c>
      <c r="AB306">
        <v>432.25</v>
      </c>
      <c r="AC306">
        <v>27.9</v>
      </c>
      <c r="AD306">
        <v>0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2.3199999999999998</v>
      </c>
      <c r="AU306" t="s">
        <v>3</v>
      </c>
      <c r="AV306">
        <v>0</v>
      </c>
      <c r="AW306">
        <v>2</v>
      </c>
      <c r="AX306">
        <v>22720841</v>
      </c>
      <c r="AY306">
        <v>1</v>
      </c>
      <c r="AZ306">
        <v>0</v>
      </c>
      <c r="BA306">
        <v>283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B306">
        <v>0</v>
      </c>
    </row>
    <row r="307" spans="1:80">
      <c r="A307">
        <f>ROW(Source!A124)</f>
        <v>124</v>
      </c>
      <c r="B307">
        <v>22723180</v>
      </c>
      <c r="C307">
        <v>22720826</v>
      </c>
      <c r="D307">
        <v>21313522</v>
      </c>
      <c r="E307">
        <v>1</v>
      </c>
      <c r="F307">
        <v>1</v>
      </c>
      <c r="G307">
        <v>1</v>
      </c>
      <c r="H307">
        <v>2</v>
      </c>
      <c r="I307" t="s">
        <v>1037</v>
      </c>
      <c r="J307" t="s">
        <v>1038</v>
      </c>
      <c r="K307" t="s">
        <v>1039</v>
      </c>
      <c r="L307">
        <v>1368</v>
      </c>
      <c r="N307">
        <v>1011</v>
      </c>
      <c r="O307" t="s">
        <v>790</v>
      </c>
      <c r="P307" t="s">
        <v>790</v>
      </c>
      <c r="Q307">
        <v>1</v>
      </c>
      <c r="Y307">
        <v>17</v>
      </c>
      <c r="AA307">
        <v>0</v>
      </c>
      <c r="AB307">
        <v>5.13</v>
      </c>
      <c r="AC307">
        <v>0</v>
      </c>
      <c r="AD307">
        <v>0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17</v>
      </c>
      <c r="AU307" t="s">
        <v>3</v>
      </c>
      <c r="AV307">
        <v>0</v>
      </c>
      <c r="AW307">
        <v>2</v>
      </c>
      <c r="AX307">
        <v>22720842</v>
      </c>
      <c r="AY307">
        <v>1</v>
      </c>
      <c r="AZ307">
        <v>0</v>
      </c>
      <c r="BA307">
        <v>284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B307">
        <v>0</v>
      </c>
    </row>
    <row r="308" spans="1:80">
      <c r="A308">
        <f>ROW(Source!A124)</f>
        <v>124</v>
      </c>
      <c r="B308">
        <v>22723180</v>
      </c>
      <c r="C308">
        <v>22720826</v>
      </c>
      <c r="D308">
        <v>21334800</v>
      </c>
      <c r="E308">
        <v>1</v>
      </c>
      <c r="F308">
        <v>1</v>
      </c>
      <c r="G308">
        <v>1</v>
      </c>
      <c r="H308">
        <v>3</v>
      </c>
      <c r="I308" t="s">
        <v>1021</v>
      </c>
      <c r="J308" t="s">
        <v>1022</v>
      </c>
      <c r="K308" t="s">
        <v>1023</v>
      </c>
      <c r="L308">
        <v>1327</v>
      </c>
      <c r="N308">
        <v>1005</v>
      </c>
      <c r="O308" t="s">
        <v>306</v>
      </c>
      <c r="P308" t="s">
        <v>306</v>
      </c>
      <c r="Q308">
        <v>1</v>
      </c>
      <c r="Y308">
        <v>0.6</v>
      </c>
      <c r="AA308">
        <v>37.43</v>
      </c>
      <c r="AB308">
        <v>0</v>
      </c>
      <c r="AC308">
        <v>0</v>
      </c>
      <c r="AD308">
        <v>0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0.6</v>
      </c>
      <c r="AU308" t="s">
        <v>3</v>
      </c>
      <c r="AV308">
        <v>0</v>
      </c>
      <c r="AW308">
        <v>2</v>
      </c>
      <c r="AX308">
        <v>22720843</v>
      </c>
      <c r="AY308">
        <v>1</v>
      </c>
      <c r="AZ308">
        <v>0</v>
      </c>
      <c r="BA308">
        <v>285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B308">
        <v>0</v>
      </c>
    </row>
    <row r="309" spans="1:80">
      <c r="A309">
        <f>ROW(Source!A124)</f>
        <v>124</v>
      </c>
      <c r="B309">
        <v>22723180</v>
      </c>
      <c r="C309">
        <v>22720826</v>
      </c>
      <c r="D309">
        <v>21304504</v>
      </c>
      <c r="E309">
        <v>1</v>
      </c>
      <c r="F309">
        <v>1</v>
      </c>
      <c r="G309">
        <v>1</v>
      </c>
      <c r="H309">
        <v>3</v>
      </c>
      <c r="I309" t="s">
        <v>1024</v>
      </c>
      <c r="J309" t="s">
        <v>1025</v>
      </c>
      <c r="K309" t="s">
        <v>1026</v>
      </c>
      <c r="L309">
        <v>1330</v>
      </c>
      <c r="N309">
        <v>1005</v>
      </c>
      <c r="O309" t="s">
        <v>1027</v>
      </c>
      <c r="P309" t="s">
        <v>1027</v>
      </c>
      <c r="Q309">
        <v>10</v>
      </c>
      <c r="Y309">
        <v>0.12</v>
      </c>
      <c r="AA309">
        <v>84.75</v>
      </c>
      <c r="AB309">
        <v>0</v>
      </c>
      <c r="AC309">
        <v>0</v>
      </c>
      <c r="AD309">
        <v>0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3</v>
      </c>
      <c r="AT309">
        <v>0.12</v>
      </c>
      <c r="AU309" t="s">
        <v>3</v>
      </c>
      <c r="AV309">
        <v>0</v>
      </c>
      <c r="AW309">
        <v>2</v>
      </c>
      <c r="AX309">
        <v>22720844</v>
      </c>
      <c r="AY309">
        <v>1</v>
      </c>
      <c r="AZ309">
        <v>0</v>
      </c>
      <c r="BA309">
        <v>286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B309">
        <v>0</v>
      </c>
    </row>
    <row r="310" spans="1:80">
      <c r="A310">
        <f>ROW(Source!A124)</f>
        <v>124</v>
      </c>
      <c r="B310">
        <v>22723180</v>
      </c>
      <c r="C310">
        <v>22720826</v>
      </c>
      <c r="D310">
        <v>21409397</v>
      </c>
      <c r="E310">
        <v>1</v>
      </c>
      <c r="F310">
        <v>1</v>
      </c>
      <c r="G310">
        <v>1</v>
      </c>
      <c r="H310">
        <v>3</v>
      </c>
      <c r="I310" t="s">
        <v>1028</v>
      </c>
      <c r="J310" t="s">
        <v>1029</v>
      </c>
      <c r="K310" t="s">
        <v>1030</v>
      </c>
      <c r="L310">
        <v>1348</v>
      </c>
      <c r="N310">
        <v>1009</v>
      </c>
      <c r="O310" t="s">
        <v>34</v>
      </c>
      <c r="P310" t="s">
        <v>34</v>
      </c>
      <c r="Q310">
        <v>1000</v>
      </c>
      <c r="Y310">
        <v>3.7999999999999999E-2</v>
      </c>
      <c r="AA310">
        <v>31060</v>
      </c>
      <c r="AB310">
        <v>0</v>
      </c>
      <c r="AC310">
        <v>0</v>
      </c>
      <c r="AD310">
        <v>0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3.7999999999999999E-2</v>
      </c>
      <c r="AU310" t="s">
        <v>3</v>
      </c>
      <c r="AV310">
        <v>0</v>
      </c>
      <c r="AW310">
        <v>2</v>
      </c>
      <c r="AX310">
        <v>22720845</v>
      </c>
      <c r="AY310">
        <v>1</v>
      </c>
      <c r="AZ310">
        <v>0</v>
      </c>
      <c r="BA310">
        <v>287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B310">
        <v>0</v>
      </c>
    </row>
    <row r="311" spans="1:80">
      <c r="A311">
        <f>ROW(Source!A124)</f>
        <v>124</v>
      </c>
      <c r="B311">
        <v>22723180</v>
      </c>
      <c r="C311">
        <v>22720826</v>
      </c>
      <c r="D311">
        <v>21380187</v>
      </c>
      <c r="E311">
        <v>1</v>
      </c>
      <c r="F311">
        <v>1</v>
      </c>
      <c r="G311">
        <v>1</v>
      </c>
      <c r="H311">
        <v>3</v>
      </c>
      <c r="I311" t="s">
        <v>1031</v>
      </c>
      <c r="J311" t="s">
        <v>1032</v>
      </c>
      <c r="K311" t="s">
        <v>1033</v>
      </c>
      <c r="L311">
        <v>1327</v>
      </c>
      <c r="N311">
        <v>1005</v>
      </c>
      <c r="O311" t="s">
        <v>306</v>
      </c>
      <c r="P311" t="s">
        <v>306</v>
      </c>
      <c r="Q311">
        <v>1</v>
      </c>
      <c r="Y311">
        <v>350</v>
      </c>
      <c r="AA311">
        <v>30</v>
      </c>
      <c r="AB311">
        <v>0</v>
      </c>
      <c r="AC311">
        <v>0</v>
      </c>
      <c r="AD311">
        <v>0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350</v>
      </c>
      <c r="AU311" t="s">
        <v>3</v>
      </c>
      <c r="AV311">
        <v>0</v>
      </c>
      <c r="AW311">
        <v>2</v>
      </c>
      <c r="AX311">
        <v>22720846</v>
      </c>
      <c r="AY311">
        <v>1</v>
      </c>
      <c r="AZ311">
        <v>0</v>
      </c>
      <c r="BA311">
        <v>288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B311">
        <v>0</v>
      </c>
    </row>
    <row r="312" spans="1:80">
      <c r="A312">
        <f>ROW(Source!A124)</f>
        <v>124</v>
      </c>
      <c r="B312">
        <v>22723180</v>
      </c>
      <c r="C312">
        <v>22720826</v>
      </c>
      <c r="D312">
        <v>21410484</v>
      </c>
      <c r="E312">
        <v>1</v>
      </c>
      <c r="F312">
        <v>1</v>
      </c>
      <c r="G312">
        <v>1</v>
      </c>
      <c r="H312">
        <v>3</v>
      </c>
      <c r="I312" t="s">
        <v>304</v>
      </c>
      <c r="J312" t="s">
        <v>307</v>
      </c>
      <c r="K312" t="s">
        <v>305</v>
      </c>
      <c r="L312">
        <v>1327</v>
      </c>
      <c r="N312">
        <v>1005</v>
      </c>
      <c r="O312" t="s">
        <v>306</v>
      </c>
      <c r="P312" t="s">
        <v>306</v>
      </c>
      <c r="Q312">
        <v>1</v>
      </c>
      <c r="Y312">
        <v>300</v>
      </c>
      <c r="AA312">
        <v>104.62</v>
      </c>
      <c r="AB312">
        <v>0</v>
      </c>
      <c r="AC312">
        <v>0</v>
      </c>
      <c r="AD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3</v>
      </c>
      <c r="AT312">
        <v>300</v>
      </c>
      <c r="AU312" t="s">
        <v>3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3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B312">
        <v>0</v>
      </c>
    </row>
    <row r="313" spans="1:80">
      <c r="A313">
        <f>ROW(Source!A124)</f>
        <v>124</v>
      </c>
      <c r="B313">
        <v>22723180</v>
      </c>
      <c r="C313">
        <v>22720826</v>
      </c>
      <c r="D313">
        <v>21282859</v>
      </c>
      <c r="E313">
        <v>1</v>
      </c>
      <c r="F313">
        <v>1</v>
      </c>
      <c r="G313">
        <v>1</v>
      </c>
      <c r="H313">
        <v>3</v>
      </c>
      <c r="I313" t="s">
        <v>833</v>
      </c>
      <c r="J313" t="s">
        <v>834</v>
      </c>
      <c r="K313" t="s">
        <v>835</v>
      </c>
      <c r="L313">
        <v>1339</v>
      </c>
      <c r="N313">
        <v>1007</v>
      </c>
      <c r="O313" t="s">
        <v>43</v>
      </c>
      <c r="P313" t="s">
        <v>43</v>
      </c>
      <c r="Q313">
        <v>1</v>
      </c>
      <c r="Y313">
        <v>0.25</v>
      </c>
      <c r="AA313">
        <v>558.33000000000004</v>
      </c>
      <c r="AB313">
        <v>0</v>
      </c>
      <c r="AC313">
        <v>0</v>
      </c>
      <c r="AD313">
        <v>0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0.25</v>
      </c>
      <c r="AU313" t="s">
        <v>3</v>
      </c>
      <c r="AV313">
        <v>0</v>
      </c>
      <c r="AW313">
        <v>2</v>
      </c>
      <c r="AX313">
        <v>22720847</v>
      </c>
      <c r="AY313">
        <v>1</v>
      </c>
      <c r="AZ313">
        <v>0</v>
      </c>
      <c r="BA313">
        <v>289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B313">
        <v>0</v>
      </c>
    </row>
    <row r="314" spans="1:80">
      <c r="A314">
        <f>ROW(Source!A124)</f>
        <v>124</v>
      </c>
      <c r="B314">
        <v>22723180</v>
      </c>
      <c r="C314">
        <v>22720826</v>
      </c>
      <c r="D314">
        <v>21380189</v>
      </c>
      <c r="E314">
        <v>1</v>
      </c>
      <c r="F314">
        <v>1</v>
      </c>
      <c r="G314">
        <v>1</v>
      </c>
      <c r="H314">
        <v>3</v>
      </c>
      <c r="I314" t="s">
        <v>1034</v>
      </c>
      <c r="J314" t="s">
        <v>1035</v>
      </c>
      <c r="K314" t="s">
        <v>1036</v>
      </c>
      <c r="L314">
        <v>1348</v>
      </c>
      <c r="N314">
        <v>1009</v>
      </c>
      <c r="O314" t="s">
        <v>34</v>
      </c>
      <c r="P314" t="s">
        <v>34</v>
      </c>
      <c r="Q314">
        <v>1000</v>
      </c>
      <c r="Y314">
        <v>7.0000000000000001E-3</v>
      </c>
      <c r="AA314">
        <v>12900</v>
      </c>
      <c r="AB314">
        <v>0</v>
      </c>
      <c r="AC314">
        <v>0</v>
      </c>
      <c r="AD314">
        <v>0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7.0000000000000001E-3</v>
      </c>
      <c r="AU314" t="s">
        <v>3</v>
      </c>
      <c r="AV314">
        <v>0</v>
      </c>
      <c r="AW314">
        <v>2</v>
      </c>
      <c r="AX314">
        <v>22720848</v>
      </c>
      <c r="AY314">
        <v>1</v>
      </c>
      <c r="AZ314">
        <v>0</v>
      </c>
      <c r="BA314">
        <v>290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B314">
        <v>0</v>
      </c>
    </row>
    <row r="315" spans="1:80">
      <c r="A315">
        <f>ROW(Source!A126)</f>
        <v>126</v>
      </c>
      <c r="B315">
        <v>22723180</v>
      </c>
      <c r="C315">
        <v>22720852</v>
      </c>
      <c r="D315">
        <v>9415666</v>
      </c>
      <c r="E315">
        <v>1</v>
      </c>
      <c r="F315">
        <v>1</v>
      </c>
      <c r="G315">
        <v>1</v>
      </c>
      <c r="H315">
        <v>1</v>
      </c>
      <c r="I315" t="s">
        <v>887</v>
      </c>
      <c r="J315" t="s">
        <v>3</v>
      </c>
      <c r="K315" t="s">
        <v>888</v>
      </c>
      <c r="L315">
        <v>1369</v>
      </c>
      <c r="N315">
        <v>1013</v>
      </c>
      <c r="O315" t="s">
        <v>784</v>
      </c>
      <c r="P315" t="s">
        <v>784</v>
      </c>
      <c r="Q315">
        <v>1</v>
      </c>
      <c r="Y315">
        <v>167.86</v>
      </c>
      <c r="AA315">
        <v>0</v>
      </c>
      <c r="AB315">
        <v>0</v>
      </c>
      <c r="AC315">
        <v>0</v>
      </c>
      <c r="AD315">
        <v>8.74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167.86</v>
      </c>
      <c r="AU315" t="s">
        <v>3</v>
      </c>
      <c r="AV315">
        <v>1</v>
      </c>
      <c r="AW315">
        <v>2</v>
      </c>
      <c r="AX315">
        <v>22720864</v>
      </c>
      <c r="AY315">
        <v>1</v>
      </c>
      <c r="AZ315">
        <v>0</v>
      </c>
      <c r="BA315">
        <v>292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B315">
        <v>0</v>
      </c>
    </row>
    <row r="316" spans="1:80">
      <c r="A316">
        <f>ROW(Source!A126)</f>
        <v>126</v>
      </c>
      <c r="B316">
        <v>22723180</v>
      </c>
      <c r="C316">
        <v>22720852</v>
      </c>
      <c r="D316">
        <v>121548</v>
      </c>
      <c r="E316">
        <v>1</v>
      </c>
      <c r="F316">
        <v>1</v>
      </c>
      <c r="G316">
        <v>1</v>
      </c>
      <c r="H316">
        <v>1</v>
      </c>
      <c r="I316" t="s">
        <v>36</v>
      </c>
      <c r="J316" t="s">
        <v>3</v>
      </c>
      <c r="K316" t="s">
        <v>785</v>
      </c>
      <c r="L316">
        <v>608254</v>
      </c>
      <c r="N316">
        <v>1013</v>
      </c>
      <c r="O316" t="s">
        <v>786</v>
      </c>
      <c r="P316" t="s">
        <v>786</v>
      </c>
      <c r="Q316">
        <v>1</v>
      </c>
      <c r="Y316">
        <v>0.52</v>
      </c>
      <c r="AA316">
        <v>0</v>
      </c>
      <c r="AB316">
        <v>0</v>
      </c>
      <c r="AC316">
        <v>0</v>
      </c>
      <c r="AD316">
        <v>0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0.52</v>
      </c>
      <c r="AU316" t="s">
        <v>3</v>
      </c>
      <c r="AV316">
        <v>2</v>
      </c>
      <c r="AW316">
        <v>2</v>
      </c>
      <c r="AX316">
        <v>22720865</v>
      </c>
      <c r="AY316">
        <v>1</v>
      </c>
      <c r="AZ316">
        <v>0</v>
      </c>
      <c r="BA316">
        <v>293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B316">
        <v>0</v>
      </c>
    </row>
    <row r="317" spans="1:80">
      <c r="A317">
        <f>ROW(Source!A126)</f>
        <v>126</v>
      </c>
      <c r="B317">
        <v>22723180</v>
      </c>
      <c r="C317">
        <v>22720852</v>
      </c>
      <c r="D317">
        <v>21280827</v>
      </c>
      <c r="E317">
        <v>1</v>
      </c>
      <c r="F317">
        <v>1</v>
      </c>
      <c r="G317">
        <v>1</v>
      </c>
      <c r="H317">
        <v>2</v>
      </c>
      <c r="I317" t="s">
        <v>787</v>
      </c>
      <c r="J317" t="s">
        <v>788</v>
      </c>
      <c r="K317" t="s">
        <v>789</v>
      </c>
      <c r="L317">
        <v>1368</v>
      </c>
      <c r="N317">
        <v>1011</v>
      </c>
      <c r="O317" t="s">
        <v>790</v>
      </c>
      <c r="P317" t="s">
        <v>790</v>
      </c>
      <c r="Q317">
        <v>1</v>
      </c>
      <c r="Y317">
        <v>0.52</v>
      </c>
      <c r="AA317">
        <v>0</v>
      </c>
      <c r="AB317">
        <v>111.99</v>
      </c>
      <c r="AC317">
        <v>13.5</v>
      </c>
      <c r="AD317">
        <v>0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0.52</v>
      </c>
      <c r="AU317" t="s">
        <v>3</v>
      </c>
      <c r="AV317">
        <v>0</v>
      </c>
      <c r="AW317">
        <v>2</v>
      </c>
      <c r="AX317">
        <v>22720866</v>
      </c>
      <c r="AY317">
        <v>1</v>
      </c>
      <c r="AZ317">
        <v>0</v>
      </c>
      <c r="BA317">
        <v>294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B317">
        <v>0</v>
      </c>
    </row>
    <row r="318" spans="1:80">
      <c r="A318">
        <f>ROW(Source!A126)</f>
        <v>126</v>
      </c>
      <c r="B318">
        <v>22723180</v>
      </c>
      <c r="C318">
        <v>22720852</v>
      </c>
      <c r="D318">
        <v>21340707</v>
      </c>
      <c r="E318">
        <v>1</v>
      </c>
      <c r="F318">
        <v>1</v>
      </c>
      <c r="G318">
        <v>1</v>
      </c>
      <c r="H318">
        <v>2</v>
      </c>
      <c r="I318" t="s">
        <v>1040</v>
      </c>
      <c r="J318" t="s">
        <v>1041</v>
      </c>
      <c r="K318" t="s">
        <v>1042</v>
      </c>
      <c r="L318">
        <v>1368</v>
      </c>
      <c r="N318">
        <v>1011</v>
      </c>
      <c r="O318" t="s">
        <v>790</v>
      </c>
      <c r="P318" t="s">
        <v>790</v>
      </c>
      <c r="Q318">
        <v>1</v>
      </c>
      <c r="Y318">
        <v>0.39</v>
      </c>
      <c r="AA318">
        <v>0</v>
      </c>
      <c r="AB318">
        <v>6.66</v>
      </c>
      <c r="AC318">
        <v>0</v>
      </c>
      <c r="AD318">
        <v>0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0.39</v>
      </c>
      <c r="AU318" t="s">
        <v>3</v>
      </c>
      <c r="AV318">
        <v>0</v>
      </c>
      <c r="AW318">
        <v>2</v>
      </c>
      <c r="AX318">
        <v>22720867</v>
      </c>
      <c r="AY318">
        <v>1</v>
      </c>
      <c r="AZ318">
        <v>0</v>
      </c>
      <c r="BA318">
        <v>295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B318">
        <v>0</v>
      </c>
    </row>
    <row r="319" spans="1:80">
      <c r="A319">
        <f>ROW(Source!A126)</f>
        <v>126</v>
      </c>
      <c r="B319">
        <v>22723180</v>
      </c>
      <c r="C319">
        <v>22720852</v>
      </c>
      <c r="D319">
        <v>21285419</v>
      </c>
      <c r="E319">
        <v>1</v>
      </c>
      <c r="F319">
        <v>1</v>
      </c>
      <c r="G319">
        <v>1</v>
      </c>
      <c r="H319">
        <v>2</v>
      </c>
      <c r="I319" t="s">
        <v>858</v>
      </c>
      <c r="J319" t="s">
        <v>859</v>
      </c>
      <c r="K319" t="s">
        <v>860</v>
      </c>
      <c r="L319">
        <v>1368</v>
      </c>
      <c r="N319">
        <v>1011</v>
      </c>
      <c r="O319" t="s">
        <v>790</v>
      </c>
      <c r="P319" t="s">
        <v>790</v>
      </c>
      <c r="Q319">
        <v>1</v>
      </c>
      <c r="Y319">
        <v>1.79</v>
      </c>
      <c r="AA319">
        <v>0</v>
      </c>
      <c r="AB319">
        <v>8.1</v>
      </c>
      <c r="AC319">
        <v>0</v>
      </c>
      <c r="AD319">
        <v>0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1.79</v>
      </c>
      <c r="AU319" t="s">
        <v>3</v>
      </c>
      <c r="AV319">
        <v>0</v>
      </c>
      <c r="AW319">
        <v>2</v>
      </c>
      <c r="AX319">
        <v>22720868</v>
      </c>
      <c r="AY319">
        <v>1</v>
      </c>
      <c r="AZ319">
        <v>0</v>
      </c>
      <c r="BA319">
        <v>296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B319">
        <v>0</v>
      </c>
    </row>
    <row r="320" spans="1:80">
      <c r="A320">
        <f>ROW(Source!A126)</f>
        <v>126</v>
      </c>
      <c r="B320">
        <v>22723180</v>
      </c>
      <c r="C320">
        <v>22720852</v>
      </c>
      <c r="D320">
        <v>21280770</v>
      </c>
      <c r="E320">
        <v>1</v>
      </c>
      <c r="F320">
        <v>1</v>
      </c>
      <c r="G320">
        <v>1</v>
      </c>
      <c r="H320">
        <v>2</v>
      </c>
      <c r="I320" t="s">
        <v>850</v>
      </c>
      <c r="J320" t="s">
        <v>851</v>
      </c>
      <c r="K320" t="s">
        <v>852</v>
      </c>
      <c r="L320">
        <v>1368</v>
      </c>
      <c r="N320">
        <v>1011</v>
      </c>
      <c r="O320" t="s">
        <v>790</v>
      </c>
      <c r="P320" t="s">
        <v>790</v>
      </c>
      <c r="Q320">
        <v>1</v>
      </c>
      <c r="Y320">
        <v>0.8</v>
      </c>
      <c r="AA320">
        <v>0</v>
      </c>
      <c r="AB320">
        <v>87.17</v>
      </c>
      <c r="AC320">
        <v>11.6</v>
      </c>
      <c r="AD320">
        <v>0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3</v>
      </c>
      <c r="AT320">
        <v>0.8</v>
      </c>
      <c r="AU320" t="s">
        <v>3</v>
      </c>
      <c r="AV320">
        <v>0</v>
      </c>
      <c r="AW320">
        <v>2</v>
      </c>
      <c r="AX320">
        <v>22720869</v>
      </c>
      <c r="AY320">
        <v>1</v>
      </c>
      <c r="AZ320">
        <v>0</v>
      </c>
      <c r="BA320">
        <v>297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B320">
        <v>0</v>
      </c>
    </row>
    <row r="321" spans="1:80">
      <c r="A321">
        <f>ROW(Source!A126)</f>
        <v>126</v>
      </c>
      <c r="B321">
        <v>22723180</v>
      </c>
      <c r="C321">
        <v>22720852</v>
      </c>
      <c r="D321">
        <v>21304502</v>
      </c>
      <c r="E321">
        <v>1</v>
      </c>
      <c r="F321">
        <v>1</v>
      </c>
      <c r="G321">
        <v>1</v>
      </c>
      <c r="H321">
        <v>3</v>
      </c>
      <c r="I321" t="s">
        <v>827</v>
      </c>
      <c r="J321" t="s">
        <v>828</v>
      </c>
      <c r="K321" t="s">
        <v>829</v>
      </c>
      <c r="L321">
        <v>1348</v>
      </c>
      <c r="N321">
        <v>1009</v>
      </c>
      <c r="O321" t="s">
        <v>34</v>
      </c>
      <c r="P321" t="s">
        <v>34</v>
      </c>
      <c r="Q321">
        <v>1000</v>
      </c>
      <c r="Y321">
        <v>4.4999999999999999E-4</v>
      </c>
      <c r="AA321">
        <v>10362</v>
      </c>
      <c r="AB321">
        <v>0</v>
      </c>
      <c r="AC321">
        <v>0</v>
      </c>
      <c r="AD321">
        <v>0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4.4999999999999999E-4</v>
      </c>
      <c r="AU321" t="s">
        <v>3</v>
      </c>
      <c r="AV321">
        <v>0</v>
      </c>
      <c r="AW321">
        <v>2</v>
      </c>
      <c r="AX321">
        <v>22720870</v>
      </c>
      <c r="AY321">
        <v>1</v>
      </c>
      <c r="AZ321">
        <v>0</v>
      </c>
      <c r="BA321">
        <v>298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B321">
        <v>0</v>
      </c>
    </row>
    <row r="322" spans="1:80">
      <c r="A322">
        <f>ROW(Source!A126)</f>
        <v>126</v>
      </c>
      <c r="B322">
        <v>22723180</v>
      </c>
      <c r="C322">
        <v>22720852</v>
      </c>
      <c r="D322">
        <v>21285804</v>
      </c>
      <c r="E322">
        <v>1</v>
      </c>
      <c r="F322">
        <v>1</v>
      </c>
      <c r="G322">
        <v>1</v>
      </c>
      <c r="H322">
        <v>3</v>
      </c>
      <c r="I322" t="s">
        <v>1043</v>
      </c>
      <c r="J322" t="s">
        <v>1044</v>
      </c>
      <c r="K322" t="s">
        <v>1045</v>
      </c>
      <c r="L322">
        <v>1346</v>
      </c>
      <c r="N322">
        <v>1009</v>
      </c>
      <c r="O322" t="s">
        <v>870</v>
      </c>
      <c r="P322" t="s">
        <v>870</v>
      </c>
      <c r="Q322">
        <v>1</v>
      </c>
      <c r="Y322">
        <v>8</v>
      </c>
      <c r="AA322">
        <v>23.09</v>
      </c>
      <c r="AB322">
        <v>0</v>
      </c>
      <c r="AC322">
        <v>0</v>
      </c>
      <c r="AD322">
        <v>0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8</v>
      </c>
      <c r="AU322" t="s">
        <v>3</v>
      </c>
      <c r="AV322">
        <v>0</v>
      </c>
      <c r="AW322">
        <v>2</v>
      </c>
      <c r="AX322">
        <v>22720871</v>
      </c>
      <c r="AY322">
        <v>1</v>
      </c>
      <c r="AZ322">
        <v>0</v>
      </c>
      <c r="BA322">
        <v>299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B322">
        <v>0</v>
      </c>
    </row>
    <row r="323" spans="1:80">
      <c r="A323">
        <f>ROW(Source!A126)</f>
        <v>126</v>
      </c>
      <c r="B323">
        <v>22723180</v>
      </c>
      <c r="C323">
        <v>22720852</v>
      </c>
      <c r="D323">
        <v>21280799</v>
      </c>
      <c r="E323">
        <v>1</v>
      </c>
      <c r="F323">
        <v>1</v>
      </c>
      <c r="G323">
        <v>1</v>
      </c>
      <c r="H323">
        <v>3</v>
      </c>
      <c r="I323" t="s">
        <v>1046</v>
      </c>
      <c r="J323" t="s">
        <v>1047</v>
      </c>
      <c r="K323" t="s">
        <v>1048</v>
      </c>
      <c r="L323">
        <v>1348</v>
      </c>
      <c r="N323">
        <v>1009</v>
      </c>
      <c r="O323" t="s">
        <v>34</v>
      </c>
      <c r="P323" t="s">
        <v>34</v>
      </c>
      <c r="Q323">
        <v>1000</v>
      </c>
      <c r="Y323">
        <v>1.4999999999999999E-2</v>
      </c>
      <c r="AA323">
        <v>9040</v>
      </c>
      <c r="AB323">
        <v>0</v>
      </c>
      <c r="AC323">
        <v>0</v>
      </c>
      <c r="AD323">
        <v>0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3</v>
      </c>
      <c r="AT323">
        <v>1.4999999999999999E-2</v>
      </c>
      <c r="AU323" t="s">
        <v>3</v>
      </c>
      <c r="AV323">
        <v>0</v>
      </c>
      <c r="AW323">
        <v>2</v>
      </c>
      <c r="AX323">
        <v>22720872</v>
      </c>
      <c r="AY323">
        <v>1</v>
      </c>
      <c r="AZ323">
        <v>0</v>
      </c>
      <c r="BA323">
        <v>300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B323">
        <v>0</v>
      </c>
    </row>
    <row r="324" spans="1:80">
      <c r="A324">
        <f>ROW(Source!A126)</f>
        <v>126</v>
      </c>
      <c r="B324">
        <v>22723180</v>
      </c>
      <c r="C324">
        <v>22720852</v>
      </c>
      <c r="D324">
        <v>21353727</v>
      </c>
      <c r="E324">
        <v>1</v>
      </c>
      <c r="F324">
        <v>1</v>
      </c>
      <c r="G324">
        <v>1</v>
      </c>
      <c r="H324">
        <v>3</v>
      </c>
      <c r="I324" t="s">
        <v>1049</v>
      </c>
      <c r="J324" t="s">
        <v>1050</v>
      </c>
      <c r="K324" t="s">
        <v>1051</v>
      </c>
      <c r="L324">
        <v>1346</v>
      </c>
      <c r="N324">
        <v>1009</v>
      </c>
      <c r="O324" t="s">
        <v>870</v>
      </c>
      <c r="P324" t="s">
        <v>870</v>
      </c>
      <c r="Q324">
        <v>1</v>
      </c>
      <c r="Y324">
        <v>14.7</v>
      </c>
      <c r="AA324">
        <v>91.29</v>
      </c>
      <c r="AB324">
        <v>0</v>
      </c>
      <c r="AC324">
        <v>0</v>
      </c>
      <c r="AD324">
        <v>0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14.7</v>
      </c>
      <c r="AU324" t="s">
        <v>3</v>
      </c>
      <c r="AV324">
        <v>0</v>
      </c>
      <c r="AW324">
        <v>2</v>
      </c>
      <c r="AX324">
        <v>22720873</v>
      </c>
      <c r="AY324">
        <v>1</v>
      </c>
      <c r="AZ324">
        <v>0</v>
      </c>
      <c r="BA324">
        <v>301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B324">
        <v>0</v>
      </c>
    </row>
    <row r="325" spans="1:80">
      <c r="A325">
        <f>ROW(Source!A126)</f>
        <v>126</v>
      </c>
      <c r="B325">
        <v>22723180</v>
      </c>
      <c r="C325">
        <v>22720852</v>
      </c>
      <c r="D325">
        <v>21322067</v>
      </c>
      <c r="E325">
        <v>1</v>
      </c>
      <c r="F325">
        <v>1</v>
      </c>
      <c r="G325">
        <v>1</v>
      </c>
      <c r="H325">
        <v>3</v>
      </c>
      <c r="I325" t="s">
        <v>1052</v>
      </c>
      <c r="J325" t="s">
        <v>1053</v>
      </c>
      <c r="K325" t="s">
        <v>1054</v>
      </c>
      <c r="L325">
        <v>1346</v>
      </c>
      <c r="N325">
        <v>1009</v>
      </c>
      <c r="O325" t="s">
        <v>870</v>
      </c>
      <c r="P325" t="s">
        <v>870</v>
      </c>
      <c r="Q325">
        <v>1</v>
      </c>
      <c r="Y325">
        <v>2.66</v>
      </c>
      <c r="AA325">
        <v>39.020000000000003</v>
      </c>
      <c r="AB325">
        <v>0</v>
      </c>
      <c r="AC325">
        <v>0</v>
      </c>
      <c r="AD325">
        <v>0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2.66</v>
      </c>
      <c r="AU325" t="s">
        <v>3</v>
      </c>
      <c r="AV325">
        <v>0</v>
      </c>
      <c r="AW325">
        <v>2</v>
      </c>
      <c r="AX325">
        <v>22720874</v>
      </c>
      <c r="AY325">
        <v>1</v>
      </c>
      <c r="AZ325">
        <v>0</v>
      </c>
      <c r="BA325">
        <v>302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B325">
        <v>0</v>
      </c>
    </row>
    <row r="326" spans="1:80">
      <c r="A326">
        <f>ROW(Source!A126)</f>
        <v>126</v>
      </c>
      <c r="B326">
        <v>22723180</v>
      </c>
      <c r="C326">
        <v>22720852</v>
      </c>
      <c r="D326">
        <v>21803685</v>
      </c>
      <c r="E326">
        <v>1</v>
      </c>
      <c r="F326">
        <v>1</v>
      </c>
      <c r="G326">
        <v>1</v>
      </c>
      <c r="H326">
        <v>3</v>
      </c>
      <c r="I326" t="s">
        <v>336</v>
      </c>
      <c r="J326" t="s">
        <v>338</v>
      </c>
      <c r="K326" t="s">
        <v>337</v>
      </c>
      <c r="L326">
        <v>1327</v>
      </c>
      <c r="N326">
        <v>1005</v>
      </c>
      <c r="O326" t="s">
        <v>306</v>
      </c>
      <c r="P326" t="s">
        <v>306</v>
      </c>
      <c r="Q326">
        <v>1</v>
      </c>
      <c r="Y326">
        <v>14.959569</v>
      </c>
      <c r="AA326">
        <v>185.53</v>
      </c>
      <c r="AB326">
        <v>0</v>
      </c>
      <c r="AC326">
        <v>0</v>
      </c>
      <c r="AD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3</v>
      </c>
      <c r="AT326">
        <v>14.959569</v>
      </c>
      <c r="AU326" t="s">
        <v>3</v>
      </c>
      <c r="AV326">
        <v>0</v>
      </c>
      <c r="AW326">
        <v>1</v>
      </c>
      <c r="AX326">
        <v>-1</v>
      </c>
      <c r="AY326">
        <v>0</v>
      </c>
      <c r="AZ326">
        <v>0</v>
      </c>
      <c r="BA326" t="s">
        <v>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B326">
        <v>0</v>
      </c>
    </row>
    <row r="327" spans="1:80">
      <c r="A327">
        <f>ROW(Source!A126)</f>
        <v>126</v>
      </c>
      <c r="B327">
        <v>22723180</v>
      </c>
      <c r="C327">
        <v>22720852</v>
      </c>
      <c r="D327">
        <v>21804233</v>
      </c>
      <c r="E327">
        <v>1</v>
      </c>
      <c r="F327">
        <v>1</v>
      </c>
      <c r="G327">
        <v>1</v>
      </c>
      <c r="H327">
        <v>3</v>
      </c>
      <c r="I327" t="s">
        <v>340</v>
      </c>
      <c r="J327" t="s">
        <v>342</v>
      </c>
      <c r="K327" t="s">
        <v>341</v>
      </c>
      <c r="L327">
        <v>1327</v>
      </c>
      <c r="N327">
        <v>1005</v>
      </c>
      <c r="O327" t="s">
        <v>306</v>
      </c>
      <c r="P327" t="s">
        <v>306</v>
      </c>
      <c r="Q327">
        <v>1</v>
      </c>
      <c r="Y327">
        <v>100</v>
      </c>
      <c r="AA327">
        <v>218.54</v>
      </c>
      <c r="AB327">
        <v>0</v>
      </c>
      <c r="AC327">
        <v>0</v>
      </c>
      <c r="AD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3</v>
      </c>
      <c r="AT327">
        <v>100</v>
      </c>
      <c r="AU327" t="s">
        <v>3</v>
      </c>
      <c r="AV327">
        <v>0</v>
      </c>
      <c r="AW327">
        <v>1</v>
      </c>
      <c r="AX327">
        <v>-1</v>
      </c>
      <c r="AY327">
        <v>0</v>
      </c>
      <c r="AZ327">
        <v>0</v>
      </c>
      <c r="BA327" t="s">
        <v>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B327">
        <v>0</v>
      </c>
    </row>
    <row r="328" spans="1:80">
      <c r="A328">
        <f>ROW(Source!A129)</f>
        <v>129</v>
      </c>
      <c r="B328">
        <v>22723180</v>
      </c>
      <c r="C328">
        <v>22720885</v>
      </c>
      <c r="D328">
        <v>9416104</v>
      </c>
      <c r="E328">
        <v>1</v>
      </c>
      <c r="F328">
        <v>1</v>
      </c>
      <c r="G328">
        <v>1</v>
      </c>
      <c r="H328">
        <v>1</v>
      </c>
      <c r="I328" t="s">
        <v>856</v>
      </c>
      <c r="J328" t="s">
        <v>3</v>
      </c>
      <c r="K328" t="s">
        <v>857</v>
      </c>
      <c r="L328">
        <v>1369</v>
      </c>
      <c r="N328">
        <v>1013</v>
      </c>
      <c r="O328" t="s">
        <v>784</v>
      </c>
      <c r="P328" t="s">
        <v>784</v>
      </c>
      <c r="Q328">
        <v>1</v>
      </c>
      <c r="Y328">
        <v>1.46</v>
      </c>
      <c r="AA328">
        <v>0</v>
      </c>
      <c r="AB328">
        <v>0</v>
      </c>
      <c r="AC328">
        <v>0</v>
      </c>
      <c r="AD328">
        <v>8.9700000000000006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1.46</v>
      </c>
      <c r="AU328" t="s">
        <v>3</v>
      </c>
      <c r="AV328">
        <v>1</v>
      </c>
      <c r="AW328">
        <v>2</v>
      </c>
      <c r="AX328">
        <v>22720893</v>
      </c>
      <c r="AY328">
        <v>1</v>
      </c>
      <c r="AZ328">
        <v>0</v>
      </c>
      <c r="BA328">
        <v>309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B328">
        <v>0</v>
      </c>
    </row>
    <row r="329" spans="1:80">
      <c r="A329">
        <f>ROW(Source!A129)</f>
        <v>129</v>
      </c>
      <c r="B329">
        <v>22723180</v>
      </c>
      <c r="C329">
        <v>22720885</v>
      </c>
      <c r="D329">
        <v>21285419</v>
      </c>
      <c r="E329">
        <v>1</v>
      </c>
      <c r="F329">
        <v>1</v>
      </c>
      <c r="G329">
        <v>1</v>
      </c>
      <c r="H329">
        <v>2</v>
      </c>
      <c r="I329" t="s">
        <v>858</v>
      </c>
      <c r="J329" t="s">
        <v>859</v>
      </c>
      <c r="K329" t="s">
        <v>860</v>
      </c>
      <c r="L329">
        <v>1368</v>
      </c>
      <c r="N329">
        <v>1011</v>
      </c>
      <c r="O329" t="s">
        <v>790</v>
      </c>
      <c r="P329" t="s">
        <v>790</v>
      </c>
      <c r="Q329">
        <v>1</v>
      </c>
      <c r="Y329">
        <v>0.12</v>
      </c>
      <c r="AA329">
        <v>0</v>
      </c>
      <c r="AB329">
        <v>8.1</v>
      </c>
      <c r="AC329">
        <v>0</v>
      </c>
      <c r="AD329">
        <v>0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0.12</v>
      </c>
      <c r="AU329" t="s">
        <v>3</v>
      </c>
      <c r="AV329">
        <v>0</v>
      </c>
      <c r="AW329">
        <v>2</v>
      </c>
      <c r="AX329">
        <v>22720894</v>
      </c>
      <c r="AY329">
        <v>1</v>
      </c>
      <c r="AZ329">
        <v>0</v>
      </c>
      <c r="BA329">
        <v>310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B329">
        <v>0</v>
      </c>
    </row>
    <row r="330" spans="1:80">
      <c r="A330">
        <f>ROW(Source!A129)</f>
        <v>129</v>
      </c>
      <c r="B330">
        <v>22723180</v>
      </c>
      <c r="C330">
        <v>22720885</v>
      </c>
      <c r="D330">
        <v>21299880</v>
      </c>
      <c r="E330">
        <v>1</v>
      </c>
      <c r="F330">
        <v>1</v>
      </c>
      <c r="G330">
        <v>1</v>
      </c>
      <c r="H330">
        <v>2</v>
      </c>
      <c r="I330" t="s">
        <v>806</v>
      </c>
      <c r="J330" t="s">
        <v>807</v>
      </c>
      <c r="K330" t="s">
        <v>808</v>
      </c>
      <c r="L330">
        <v>1368</v>
      </c>
      <c r="N330">
        <v>1011</v>
      </c>
      <c r="O330" t="s">
        <v>790</v>
      </c>
      <c r="P330" t="s">
        <v>790</v>
      </c>
      <c r="Q330">
        <v>1</v>
      </c>
      <c r="Y330">
        <v>0.27</v>
      </c>
      <c r="AA330">
        <v>0</v>
      </c>
      <c r="AB330">
        <v>1.95</v>
      </c>
      <c r="AC330">
        <v>0</v>
      </c>
      <c r="AD330">
        <v>0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0.27</v>
      </c>
      <c r="AU330" t="s">
        <v>3</v>
      </c>
      <c r="AV330">
        <v>0</v>
      </c>
      <c r="AW330">
        <v>2</v>
      </c>
      <c r="AX330">
        <v>22720895</v>
      </c>
      <c r="AY330">
        <v>1</v>
      </c>
      <c r="AZ330">
        <v>0</v>
      </c>
      <c r="BA330">
        <v>311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B330">
        <v>0</v>
      </c>
    </row>
    <row r="331" spans="1:80">
      <c r="A331">
        <f>ROW(Source!A129)</f>
        <v>129</v>
      </c>
      <c r="B331">
        <v>22723180</v>
      </c>
      <c r="C331">
        <v>22720885</v>
      </c>
      <c r="D331">
        <v>21280770</v>
      </c>
      <c r="E331">
        <v>1</v>
      </c>
      <c r="F331">
        <v>1</v>
      </c>
      <c r="G331">
        <v>1</v>
      </c>
      <c r="H331">
        <v>2</v>
      </c>
      <c r="I331" t="s">
        <v>850</v>
      </c>
      <c r="J331" t="s">
        <v>851</v>
      </c>
      <c r="K331" t="s">
        <v>852</v>
      </c>
      <c r="L331">
        <v>1368</v>
      </c>
      <c r="N331">
        <v>1011</v>
      </c>
      <c r="O331" t="s">
        <v>790</v>
      </c>
      <c r="P331" t="s">
        <v>790</v>
      </c>
      <c r="Q331">
        <v>1</v>
      </c>
      <c r="Y331">
        <v>0.01</v>
      </c>
      <c r="AA331">
        <v>0</v>
      </c>
      <c r="AB331">
        <v>87.17</v>
      </c>
      <c r="AC331">
        <v>11.6</v>
      </c>
      <c r="AD331">
        <v>0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0.01</v>
      </c>
      <c r="AU331" t="s">
        <v>3</v>
      </c>
      <c r="AV331">
        <v>0</v>
      </c>
      <c r="AW331">
        <v>2</v>
      </c>
      <c r="AX331">
        <v>22720896</v>
      </c>
      <c r="AY331">
        <v>1</v>
      </c>
      <c r="AZ331">
        <v>0</v>
      </c>
      <c r="BA331">
        <v>312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B331">
        <v>0</v>
      </c>
    </row>
    <row r="332" spans="1:80">
      <c r="A332">
        <f>ROW(Source!A129)</f>
        <v>129</v>
      </c>
      <c r="B332">
        <v>22723180</v>
      </c>
      <c r="C332">
        <v>22720885</v>
      </c>
      <c r="D332">
        <v>21304502</v>
      </c>
      <c r="E332">
        <v>1</v>
      </c>
      <c r="F332">
        <v>1</v>
      </c>
      <c r="G332">
        <v>1</v>
      </c>
      <c r="H332">
        <v>3</v>
      </c>
      <c r="I332" t="s">
        <v>827</v>
      </c>
      <c r="J332" t="s">
        <v>828</v>
      </c>
      <c r="K332" t="s">
        <v>829</v>
      </c>
      <c r="L332">
        <v>1348</v>
      </c>
      <c r="N332">
        <v>1009</v>
      </c>
      <c r="O332" t="s">
        <v>34</v>
      </c>
      <c r="P332" t="s">
        <v>34</v>
      </c>
      <c r="Q332">
        <v>1000</v>
      </c>
      <c r="Y332">
        <v>1.1E-4</v>
      </c>
      <c r="AA332">
        <v>10362</v>
      </c>
      <c r="AB332">
        <v>0</v>
      </c>
      <c r="AC332">
        <v>0</v>
      </c>
      <c r="AD332">
        <v>0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1.1E-4</v>
      </c>
      <c r="AU332" t="s">
        <v>3</v>
      </c>
      <c r="AV332">
        <v>0</v>
      </c>
      <c r="AW332">
        <v>2</v>
      </c>
      <c r="AX332">
        <v>22720897</v>
      </c>
      <c r="AY332">
        <v>1</v>
      </c>
      <c r="AZ332">
        <v>0</v>
      </c>
      <c r="BA332">
        <v>313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B332">
        <v>0</v>
      </c>
    </row>
    <row r="333" spans="1:80">
      <c r="A333">
        <f>ROW(Source!A129)</f>
        <v>129</v>
      </c>
      <c r="B333">
        <v>22723180</v>
      </c>
      <c r="C333">
        <v>22720885</v>
      </c>
      <c r="D333">
        <v>21312040</v>
      </c>
      <c r="E333">
        <v>1</v>
      </c>
      <c r="F333">
        <v>1</v>
      </c>
      <c r="G333">
        <v>1</v>
      </c>
      <c r="H333">
        <v>3</v>
      </c>
      <c r="I333" t="s">
        <v>1055</v>
      </c>
      <c r="J333" t="s">
        <v>1056</v>
      </c>
      <c r="K333" t="s">
        <v>1057</v>
      </c>
      <c r="L333">
        <v>1348</v>
      </c>
      <c r="N333">
        <v>1009</v>
      </c>
      <c r="O333" t="s">
        <v>34</v>
      </c>
      <c r="P333" t="s">
        <v>34</v>
      </c>
      <c r="Q333">
        <v>1000</v>
      </c>
      <c r="Y333">
        <v>4.2999999999999999E-4</v>
      </c>
      <c r="AA333">
        <v>6508.75</v>
      </c>
      <c r="AB333">
        <v>0</v>
      </c>
      <c r="AC333">
        <v>0</v>
      </c>
      <c r="AD333">
        <v>0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4.2999999999999999E-4</v>
      </c>
      <c r="AU333" t="s">
        <v>3</v>
      </c>
      <c r="AV333">
        <v>0</v>
      </c>
      <c r="AW333">
        <v>2</v>
      </c>
      <c r="AX333">
        <v>22720898</v>
      </c>
      <c r="AY333">
        <v>1</v>
      </c>
      <c r="AZ333">
        <v>0</v>
      </c>
      <c r="BA333">
        <v>314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B333">
        <v>0</v>
      </c>
    </row>
    <row r="334" spans="1:80">
      <c r="A334">
        <f>ROW(Source!A129)</f>
        <v>129</v>
      </c>
      <c r="B334">
        <v>22723180</v>
      </c>
      <c r="C334">
        <v>22720885</v>
      </c>
      <c r="D334">
        <v>21805789</v>
      </c>
      <c r="E334">
        <v>1</v>
      </c>
      <c r="F334">
        <v>1</v>
      </c>
      <c r="G334">
        <v>1</v>
      </c>
      <c r="H334">
        <v>3</v>
      </c>
      <c r="I334" t="s">
        <v>349</v>
      </c>
      <c r="J334" t="s">
        <v>351</v>
      </c>
      <c r="K334" t="s">
        <v>350</v>
      </c>
      <c r="L334">
        <v>1354</v>
      </c>
      <c r="N334">
        <v>1010</v>
      </c>
      <c r="O334" t="s">
        <v>28</v>
      </c>
      <c r="P334" t="s">
        <v>28</v>
      </c>
      <c r="Q334">
        <v>1</v>
      </c>
      <c r="Y334">
        <v>1</v>
      </c>
      <c r="AA334">
        <v>1581.2</v>
      </c>
      <c r="AB334">
        <v>0</v>
      </c>
      <c r="AC334">
        <v>0</v>
      </c>
      <c r="AD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1</v>
      </c>
      <c r="AU334" t="s">
        <v>3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B334">
        <v>0</v>
      </c>
    </row>
    <row r="335" spans="1:80">
      <c r="A335">
        <f>ROW(Source!A129)</f>
        <v>129</v>
      </c>
      <c r="B335">
        <v>22723180</v>
      </c>
      <c r="C335">
        <v>22720885</v>
      </c>
      <c r="D335">
        <v>21323239</v>
      </c>
      <c r="E335">
        <v>1</v>
      </c>
      <c r="F335">
        <v>1</v>
      </c>
      <c r="G335">
        <v>1</v>
      </c>
      <c r="H335">
        <v>3</v>
      </c>
      <c r="I335" t="s">
        <v>1058</v>
      </c>
      <c r="J335" t="s">
        <v>1059</v>
      </c>
      <c r="K335" t="s">
        <v>1060</v>
      </c>
      <c r="L335">
        <v>1339</v>
      </c>
      <c r="N335">
        <v>1007</v>
      </c>
      <c r="O335" t="s">
        <v>43</v>
      </c>
      <c r="P335" t="s">
        <v>43</v>
      </c>
      <c r="Q335">
        <v>1</v>
      </c>
      <c r="Y335">
        <v>2.9999999999999997E-4</v>
      </c>
      <c r="AA335">
        <v>519.79999999999995</v>
      </c>
      <c r="AB335">
        <v>0</v>
      </c>
      <c r="AC335">
        <v>0</v>
      </c>
      <c r="AD335">
        <v>0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3</v>
      </c>
      <c r="AT335">
        <v>2.9999999999999997E-4</v>
      </c>
      <c r="AU335" t="s">
        <v>3</v>
      </c>
      <c r="AV335">
        <v>0</v>
      </c>
      <c r="AW335">
        <v>2</v>
      </c>
      <c r="AX335">
        <v>22720900</v>
      </c>
      <c r="AY335">
        <v>1</v>
      </c>
      <c r="AZ335">
        <v>0</v>
      </c>
      <c r="BA335">
        <v>316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B335">
        <v>0</v>
      </c>
    </row>
    <row r="336" spans="1:80">
      <c r="A336">
        <f>ROW(Source!A131)</f>
        <v>131</v>
      </c>
      <c r="B336">
        <v>22723180</v>
      </c>
      <c r="C336">
        <v>22720903</v>
      </c>
      <c r="D336">
        <v>9430710</v>
      </c>
      <c r="E336">
        <v>1</v>
      </c>
      <c r="F336">
        <v>1</v>
      </c>
      <c r="G336">
        <v>1</v>
      </c>
      <c r="H336">
        <v>1</v>
      </c>
      <c r="I336" t="s">
        <v>895</v>
      </c>
      <c r="J336" t="s">
        <v>3</v>
      </c>
      <c r="K336" t="s">
        <v>896</v>
      </c>
      <c r="L336">
        <v>1369</v>
      </c>
      <c r="N336">
        <v>1013</v>
      </c>
      <c r="O336" t="s">
        <v>784</v>
      </c>
      <c r="P336" t="s">
        <v>784</v>
      </c>
      <c r="Q336">
        <v>1</v>
      </c>
      <c r="Y336">
        <v>10.9</v>
      </c>
      <c r="AA336">
        <v>0</v>
      </c>
      <c r="AB336">
        <v>0</v>
      </c>
      <c r="AC336">
        <v>0</v>
      </c>
      <c r="AD336">
        <v>9.6199999999999992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10.9</v>
      </c>
      <c r="AU336" t="s">
        <v>3</v>
      </c>
      <c r="AV336">
        <v>1</v>
      </c>
      <c r="AW336">
        <v>2</v>
      </c>
      <c r="AX336">
        <v>22720916</v>
      </c>
      <c r="AY336">
        <v>1</v>
      </c>
      <c r="AZ336">
        <v>0</v>
      </c>
      <c r="BA336">
        <v>317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B336">
        <v>0</v>
      </c>
    </row>
    <row r="337" spans="1:80">
      <c r="A337">
        <f>ROW(Source!A131)</f>
        <v>131</v>
      </c>
      <c r="B337">
        <v>22723180</v>
      </c>
      <c r="C337">
        <v>22720903</v>
      </c>
      <c r="D337">
        <v>121548</v>
      </c>
      <c r="E337">
        <v>1</v>
      </c>
      <c r="F337">
        <v>1</v>
      </c>
      <c r="G337">
        <v>1</v>
      </c>
      <c r="H337">
        <v>1</v>
      </c>
      <c r="I337" t="s">
        <v>36</v>
      </c>
      <c r="J337" t="s">
        <v>3</v>
      </c>
      <c r="K337" t="s">
        <v>785</v>
      </c>
      <c r="L337">
        <v>608254</v>
      </c>
      <c r="N337">
        <v>1013</v>
      </c>
      <c r="O337" t="s">
        <v>786</v>
      </c>
      <c r="P337" t="s">
        <v>786</v>
      </c>
      <c r="Q337">
        <v>1</v>
      </c>
      <c r="Y337">
        <v>0.01</v>
      </c>
      <c r="AA337">
        <v>0</v>
      </c>
      <c r="AB337">
        <v>0</v>
      </c>
      <c r="AC337">
        <v>0</v>
      </c>
      <c r="AD337">
        <v>0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3</v>
      </c>
      <c r="AT337">
        <v>0.01</v>
      </c>
      <c r="AU337" t="s">
        <v>3</v>
      </c>
      <c r="AV337">
        <v>2</v>
      </c>
      <c r="AW337">
        <v>2</v>
      </c>
      <c r="AX337">
        <v>22720917</v>
      </c>
      <c r="AY337">
        <v>1</v>
      </c>
      <c r="AZ337">
        <v>0</v>
      </c>
      <c r="BA337">
        <v>318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B337">
        <v>0</v>
      </c>
    </row>
    <row r="338" spans="1:80">
      <c r="A338">
        <f>ROW(Source!A131)</f>
        <v>131</v>
      </c>
      <c r="B338">
        <v>22723180</v>
      </c>
      <c r="C338">
        <v>22720903</v>
      </c>
      <c r="D338">
        <v>21334659</v>
      </c>
      <c r="E338">
        <v>1</v>
      </c>
      <c r="F338">
        <v>1</v>
      </c>
      <c r="G338">
        <v>1</v>
      </c>
      <c r="H338">
        <v>2</v>
      </c>
      <c r="I338" t="s">
        <v>897</v>
      </c>
      <c r="J338" t="s">
        <v>898</v>
      </c>
      <c r="K338" t="s">
        <v>899</v>
      </c>
      <c r="L338">
        <v>1368</v>
      </c>
      <c r="N338">
        <v>1011</v>
      </c>
      <c r="O338" t="s">
        <v>790</v>
      </c>
      <c r="P338" t="s">
        <v>790</v>
      </c>
      <c r="Q338">
        <v>1</v>
      </c>
      <c r="Y338">
        <v>0.01</v>
      </c>
      <c r="AA338">
        <v>0</v>
      </c>
      <c r="AB338">
        <v>134.65</v>
      </c>
      <c r="AC338">
        <v>13.5</v>
      </c>
      <c r="AD338">
        <v>0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0.01</v>
      </c>
      <c r="AU338" t="s">
        <v>3</v>
      </c>
      <c r="AV338">
        <v>0</v>
      </c>
      <c r="AW338">
        <v>2</v>
      </c>
      <c r="AX338">
        <v>22720918</v>
      </c>
      <c r="AY338">
        <v>1</v>
      </c>
      <c r="AZ338">
        <v>0</v>
      </c>
      <c r="BA338">
        <v>319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B338">
        <v>0</v>
      </c>
    </row>
    <row r="339" spans="1:80">
      <c r="A339">
        <f>ROW(Source!A131)</f>
        <v>131</v>
      </c>
      <c r="B339">
        <v>22723180</v>
      </c>
      <c r="C339">
        <v>22720903</v>
      </c>
      <c r="D339">
        <v>21340707</v>
      </c>
      <c r="E339">
        <v>1</v>
      </c>
      <c r="F339">
        <v>1</v>
      </c>
      <c r="G339">
        <v>1</v>
      </c>
      <c r="H339">
        <v>2</v>
      </c>
      <c r="I339" t="s">
        <v>1040</v>
      </c>
      <c r="J339" t="s">
        <v>1041</v>
      </c>
      <c r="K339" t="s">
        <v>1042</v>
      </c>
      <c r="L339">
        <v>1368</v>
      </c>
      <c r="N339">
        <v>1011</v>
      </c>
      <c r="O339" t="s">
        <v>790</v>
      </c>
      <c r="P339" t="s">
        <v>790</v>
      </c>
      <c r="Q339">
        <v>1</v>
      </c>
      <c r="Y339">
        <v>1.51</v>
      </c>
      <c r="AA339">
        <v>0</v>
      </c>
      <c r="AB339">
        <v>6.66</v>
      </c>
      <c r="AC339">
        <v>0</v>
      </c>
      <c r="AD339">
        <v>0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3</v>
      </c>
      <c r="AT339">
        <v>1.51</v>
      </c>
      <c r="AU339" t="s">
        <v>3</v>
      </c>
      <c r="AV339">
        <v>0</v>
      </c>
      <c r="AW339">
        <v>2</v>
      </c>
      <c r="AX339">
        <v>22720919</v>
      </c>
      <c r="AY339">
        <v>1</v>
      </c>
      <c r="AZ339">
        <v>0</v>
      </c>
      <c r="BA339">
        <v>320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B339">
        <v>0</v>
      </c>
    </row>
    <row r="340" spans="1:80">
      <c r="A340">
        <f>ROW(Source!A131)</f>
        <v>131</v>
      </c>
      <c r="B340">
        <v>22723180</v>
      </c>
      <c r="C340">
        <v>22720903</v>
      </c>
      <c r="D340">
        <v>21285419</v>
      </c>
      <c r="E340">
        <v>1</v>
      </c>
      <c r="F340">
        <v>1</v>
      </c>
      <c r="G340">
        <v>1</v>
      </c>
      <c r="H340">
        <v>2</v>
      </c>
      <c r="I340" t="s">
        <v>858</v>
      </c>
      <c r="J340" t="s">
        <v>859</v>
      </c>
      <c r="K340" t="s">
        <v>860</v>
      </c>
      <c r="L340">
        <v>1368</v>
      </c>
      <c r="N340">
        <v>1011</v>
      </c>
      <c r="O340" t="s">
        <v>790</v>
      </c>
      <c r="P340" t="s">
        <v>790</v>
      </c>
      <c r="Q340">
        <v>1</v>
      </c>
      <c r="Y340">
        <v>0.06</v>
      </c>
      <c r="AA340">
        <v>0</v>
      </c>
      <c r="AB340">
        <v>8.1</v>
      </c>
      <c r="AC340">
        <v>0</v>
      </c>
      <c r="AD340">
        <v>0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3</v>
      </c>
      <c r="AT340">
        <v>0.06</v>
      </c>
      <c r="AU340" t="s">
        <v>3</v>
      </c>
      <c r="AV340">
        <v>0</v>
      </c>
      <c r="AW340">
        <v>2</v>
      </c>
      <c r="AX340">
        <v>22720920</v>
      </c>
      <c r="AY340">
        <v>1</v>
      </c>
      <c r="AZ340">
        <v>0</v>
      </c>
      <c r="BA340">
        <v>321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B340">
        <v>0</v>
      </c>
    </row>
    <row r="341" spans="1:80">
      <c r="A341">
        <f>ROW(Source!A131)</f>
        <v>131</v>
      </c>
      <c r="B341">
        <v>22723180</v>
      </c>
      <c r="C341">
        <v>22720903</v>
      </c>
      <c r="D341">
        <v>21350306</v>
      </c>
      <c r="E341">
        <v>1</v>
      </c>
      <c r="F341">
        <v>1</v>
      </c>
      <c r="G341">
        <v>1</v>
      </c>
      <c r="H341">
        <v>2</v>
      </c>
      <c r="I341" t="s">
        <v>1061</v>
      </c>
      <c r="J341" t="s">
        <v>1062</v>
      </c>
      <c r="K341" t="s">
        <v>1063</v>
      </c>
      <c r="L341">
        <v>1368</v>
      </c>
      <c r="N341">
        <v>1011</v>
      </c>
      <c r="O341" t="s">
        <v>790</v>
      </c>
      <c r="P341" t="s">
        <v>790</v>
      </c>
      <c r="Q341">
        <v>1</v>
      </c>
      <c r="Y341">
        <v>0.09</v>
      </c>
      <c r="AA341">
        <v>0</v>
      </c>
      <c r="AB341">
        <v>2.36</v>
      </c>
      <c r="AC341">
        <v>0</v>
      </c>
      <c r="AD341">
        <v>0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0.09</v>
      </c>
      <c r="AU341" t="s">
        <v>3</v>
      </c>
      <c r="AV341">
        <v>0</v>
      </c>
      <c r="AW341">
        <v>2</v>
      </c>
      <c r="AX341">
        <v>22720921</v>
      </c>
      <c r="AY341">
        <v>1</v>
      </c>
      <c r="AZ341">
        <v>0</v>
      </c>
      <c r="BA341">
        <v>322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B341">
        <v>0</v>
      </c>
    </row>
    <row r="342" spans="1:80">
      <c r="A342">
        <f>ROW(Source!A131)</f>
        <v>131</v>
      </c>
      <c r="B342">
        <v>22723180</v>
      </c>
      <c r="C342">
        <v>22720903</v>
      </c>
      <c r="D342">
        <v>21323012</v>
      </c>
      <c r="E342">
        <v>1</v>
      </c>
      <c r="F342">
        <v>1</v>
      </c>
      <c r="G342">
        <v>1</v>
      </c>
      <c r="H342">
        <v>2</v>
      </c>
      <c r="I342" t="s">
        <v>1064</v>
      </c>
      <c r="J342" t="s">
        <v>1065</v>
      </c>
      <c r="K342" t="s">
        <v>1066</v>
      </c>
      <c r="L342">
        <v>1368</v>
      </c>
      <c r="N342">
        <v>1011</v>
      </c>
      <c r="O342" t="s">
        <v>790</v>
      </c>
      <c r="P342" t="s">
        <v>790</v>
      </c>
      <c r="Q342">
        <v>1</v>
      </c>
      <c r="Y342">
        <v>0.14000000000000001</v>
      </c>
      <c r="AA342">
        <v>0</v>
      </c>
      <c r="AB342">
        <v>0.95</v>
      </c>
      <c r="AC342">
        <v>0</v>
      </c>
      <c r="AD342">
        <v>0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0.14000000000000001</v>
      </c>
      <c r="AU342" t="s">
        <v>3</v>
      </c>
      <c r="AV342">
        <v>0</v>
      </c>
      <c r="AW342">
        <v>2</v>
      </c>
      <c r="AX342">
        <v>22720922</v>
      </c>
      <c r="AY342">
        <v>1</v>
      </c>
      <c r="AZ342">
        <v>0</v>
      </c>
      <c r="BA342">
        <v>323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B342">
        <v>0</v>
      </c>
    </row>
    <row r="343" spans="1:80">
      <c r="A343">
        <f>ROW(Source!A131)</f>
        <v>131</v>
      </c>
      <c r="B343">
        <v>22723180</v>
      </c>
      <c r="C343">
        <v>22720903</v>
      </c>
      <c r="D343">
        <v>21569197</v>
      </c>
      <c r="E343">
        <v>1</v>
      </c>
      <c r="F343">
        <v>1</v>
      </c>
      <c r="G343">
        <v>1</v>
      </c>
      <c r="H343">
        <v>2</v>
      </c>
      <c r="I343" t="s">
        <v>1067</v>
      </c>
      <c r="J343" t="s">
        <v>1068</v>
      </c>
      <c r="K343" t="s">
        <v>1069</v>
      </c>
      <c r="L343">
        <v>1368</v>
      </c>
      <c r="N343">
        <v>1011</v>
      </c>
      <c r="O343" t="s">
        <v>790</v>
      </c>
      <c r="P343" t="s">
        <v>790</v>
      </c>
      <c r="Q343">
        <v>1</v>
      </c>
      <c r="Y343">
        <v>0.45</v>
      </c>
      <c r="AA343">
        <v>0</v>
      </c>
      <c r="AB343">
        <v>18.68</v>
      </c>
      <c r="AC343">
        <v>0</v>
      </c>
      <c r="AD343">
        <v>0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3</v>
      </c>
      <c r="AT343">
        <v>0.45</v>
      </c>
      <c r="AU343" t="s">
        <v>3</v>
      </c>
      <c r="AV343">
        <v>0</v>
      </c>
      <c r="AW343">
        <v>2</v>
      </c>
      <c r="AX343">
        <v>22720923</v>
      </c>
      <c r="AY343">
        <v>1</v>
      </c>
      <c r="AZ343">
        <v>0</v>
      </c>
      <c r="BA343">
        <v>324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B343">
        <v>0</v>
      </c>
    </row>
    <row r="344" spans="1:80">
      <c r="A344">
        <f>ROW(Source!A131)</f>
        <v>131</v>
      </c>
      <c r="B344">
        <v>22723180</v>
      </c>
      <c r="C344">
        <v>22720903</v>
      </c>
      <c r="D344">
        <v>21280770</v>
      </c>
      <c r="E344">
        <v>1</v>
      </c>
      <c r="F344">
        <v>1</v>
      </c>
      <c r="G344">
        <v>1</v>
      </c>
      <c r="H344">
        <v>2</v>
      </c>
      <c r="I344" t="s">
        <v>850</v>
      </c>
      <c r="J344" t="s">
        <v>851</v>
      </c>
      <c r="K344" t="s">
        <v>852</v>
      </c>
      <c r="L344">
        <v>1368</v>
      </c>
      <c r="N344">
        <v>1011</v>
      </c>
      <c r="O344" t="s">
        <v>790</v>
      </c>
      <c r="P344" t="s">
        <v>790</v>
      </c>
      <c r="Q344">
        <v>1</v>
      </c>
      <c r="Y344">
        <v>0.01</v>
      </c>
      <c r="AA344">
        <v>0</v>
      </c>
      <c r="AB344">
        <v>87.17</v>
      </c>
      <c r="AC344">
        <v>11.6</v>
      </c>
      <c r="AD344">
        <v>0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0.01</v>
      </c>
      <c r="AU344" t="s">
        <v>3</v>
      </c>
      <c r="AV344">
        <v>0</v>
      </c>
      <c r="AW344">
        <v>2</v>
      </c>
      <c r="AX344">
        <v>22720924</v>
      </c>
      <c r="AY344">
        <v>1</v>
      </c>
      <c r="AZ344">
        <v>0</v>
      </c>
      <c r="BA344">
        <v>325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B344">
        <v>0</v>
      </c>
    </row>
    <row r="345" spans="1:80">
      <c r="A345">
        <f>ROW(Source!A131)</f>
        <v>131</v>
      </c>
      <c r="B345">
        <v>22723180</v>
      </c>
      <c r="C345">
        <v>22720903</v>
      </c>
      <c r="D345">
        <v>21815575</v>
      </c>
      <c r="E345">
        <v>1</v>
      </c>
      <c r="F345">
        <v>1</v>
      </c>
      <c r="G345">
        <v>1</v>
      </c>
      <c r="H345">
        <v>3</v>
      </c>
      <c r="I345" t="s">
        <v>358</v>
      </c>
      <c r="J345" t="s">
        <v>360</v>
      </c>
      <c r="K345" t="s">
        <v>359</v>
      </c>
      <c r="L345">
        <v>1301</v>
      </c>
      <c r="N345">
        <v>1003</v>
      </c>
      <c r="O345" t="s">
        <v>117</v>
      </c>
      <c r="P345" t="s">
        <v>117</v>
      </c>
      <c r="Q345">
        <v>1</v>
      </c>
      <c r="Y345">
        <v>1.8681319999999999</v>
      </c>
      <c r="AA345">
        <v>18.55</v>
      </c>
      <c r="AB345">
        <v>0</v>
      </c>
      <c r="AC345">
        <v>0</v>
      </c>
      <c r="AD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 t="s">
        <v>3</v>
      </c>
      <c r="AT345">
        <v>1.8681319999999999</v>
      </c>
      <c r="AU345" t="s">
        <v>3</v>
      </c>
      <c r="AV345">
        <v>0</v>
      </c>
      <c r="AW345">
        <v>1</v>
      </c>
      <c r="AX345">
        <v>-1</v>
      </c>
      <c r="AY345">
        <v>0</v>
      </c>
      <c r="AZ345">
        <v>0</v>
      </c>
      <c r="BA345" t="s">
        <v>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B345">
        <v>0</v>
      </c>
    </row>
    <row r="346" spans="1:80">
      <c r="A346">
        <f>ROW(Source!A131)</f>
        <v>131</v>
      </c>
      <c r="B346">
        <v>22723180</v>
      </c>
      <c r="C346">
        <v>22720903</v>
      </c>
      <c r="D346">
        <v>21815577</v>
      </c>
      <c r="E346">
        <v>1</v>
      </c>
      <c r="F346">
        <v>1</v>
      </c>
      <c r="G346">
        <v>1</v>
      </c>
      <c r="H346">
        <v>3</v>
      </c>
      <c r="I346" t="s">
        <v>362</v>
      </c>
      <c r="J346" t="s">
        <v>364</v>
      </c>
      <c r="K346" t="s">
        <v>363</v>
      </c>
      <c r="L346">
        <v>1301</v>
      </c>
      <c r="N346">
        <v>1003</v>
      </c>
      <c r="O346" t="s">
        <v>117</v>
      </c>
      <c r="P346" t="s">
        <v>117</v>
      </c>
      <c r="Q346">
        <v>1</v>
      </c>
      <c r="Y346">
        <v>4.2857139999999996</v>
      </c>
      <c r="AA346">
        <v>24.96</v>
      </c>
      <c r="AB346">
        <v>0</v>
      </c>
      <c r="AC346">
        <v>0</v>
      </c>
      <c r="AD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3</v>
      </c>
      <c r="AT346">
        <v>4.2857139999999996</v>
      </c>
      <c r="AU346" t="s">
        <v>3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B346">
        <v>0</v>
      </c>
    </row>
    <row r="347" spans="1:80">
      <c r="A347">
        <f>ROW(Source!A131)</f>
        <v>131</v>
      </c>
      <c r="B347">
        <v>22723180</v>
      </c>
      <c r="C347">
        <v>22720903</v>
      </c>
      <c r="D347">
        <v>21815579</v>
      </c>
      <c r="E347">
        <v>1</v>
      </c>
      <c r="F347">
        <v>1</v>
      </c>
      <c r="G347">
        <v>1</v>
      </c>
      <c r="H347">
        <v>3</v>
      </c>
      <c r="I347" t="s">
        <v>366</v>
      </c>
      <c r="J347" t="s">
        <v>368</v>
      </c>
      <c r="K347" t="s">
        <v>367</v>
      </c>
      <c r="L347">
        <v>1301</v>
      </c>
      <c r="N347">
        <v>1003</v>
      </c>
      <c r="O347" t="s">
        <v>117</v>
      </c>
      <c r="P347" t="s">
        <v>117</v>
      </c>
      <c r="Q347">
        <v>1</v>
      </c>
      <c r="Y347">
        <v>1.8681319999999999</v>
      </c>
      <c r="AA347">
        <v>26.68</v>
      </c>
      <c r="AB347">
        <v>0</v>
      </c>
      <c r="AC347">
        <v>0</v>
      </c>
      <c r="AD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3</v>
      </c>
      <c r="AT347">
        <v>1.8681319999999999</v>
      </c>
      <c r="AU347" t="s">
        <v>3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B347">
        <v>0</v>
      </c>
    </row>
    <row r="348" spans="1:80">
      <c r="A348">
        <f>ROW(Source!A131)</f>
        <v>131</v>
      </c>
      <c r="B348">
        <v>22723180</v>
      </c>
      <c r="C348">
        <v>22720903</v>
      </c>
      <c r="D348">
        <v>21815581</v>
      </c>
      <c r="E348">
        <v>1</v>
      </c>
      <c r="F348">
        <v>1</v>
      </c>
      <c r="G348">
        <v>1</v>
      </c>
      <c r="H348">
        <v>3</v>
      </c>
      <c r="I348" t="s">
        <v>370</v>
      </c>
      <c r="J348" t="s">
        <v>372</v>
      </c>
      <c r="K348" t="s">
        <v>371</v>
      </c>
      <c r="L348">
        <v>1301</v>
      </c>
      <c r="N348">
        <v>1003</v>
      </c>
      <c r="O348" t="s">
        <v>117</v>
      </c>
      <c r="P348" t="s">
        <v>117</v>
      </c>
      <c r="Q348">
        <v>1</v>
      </c>
      <c r="Y348">
        <v>1.2087909999999999</v>
      </c>
      <c r="AA348">
        <v>39.56</v>
      </c>
      <c r="AB348">
        <v>0</v>
      </c>
      <c r="AC348">
        <v>0</v>
      </c>
      <c r="AD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3</v>
      </c>
      <c r="AT348">
        <v>1.2087909999999999</v>
      </c>
      <c r="AU348" t="s">
        <v>3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B348">
        <v>0</v>
      </c>
    </row>
    <row r="349" spans="1:80">
      <c r="A349">
        <f>ROW(Source!A131)</f>
        <v>131</v>
      </c>
      <c r="B349">
        <v>22723180</v>
      </c>
      <c r="C349">
        <v>22720903</v>
      </c>
      <c r="D349">
        <v>21815583</v>
      </c>
      <c r="E349">
        <v>1</v>
      </c>
      <c r="F349">
        <v>1</v>
      </c>
      <c r="G349">
        <v>1</v>
      </c>
      <c r="H349">
        <v>3</v>
      </c>
      <c r="I349" t="s">
        <v>374</v>
      </c>
      <c r="J349" t="s">
        <v>376</v>
      </c>
      <c r="K349" t="s">
        <v>375</v>
      </c>
      <c r="L349">
        <v>1301</v>
      </c>
      <c r="N349">
        <v>1003</v>
      </c>
      <c r="O349" t="s">
        <v>117</v>
      </c>
      <c r="P349" t="s">
        <v>117</v>
      </c>
      <c r="Q349">
        <v>1</v>
      </c>
      <c r="Y349">
        <v>0.769231</v>
      </c>
      <c r="AA349">
        <v>60.9</v>
      </c>
      <c r="AB349">
        <v>0</v>
      </c>
      <c r="AC349">
        <v>0</v>
      </c>
      <c r="AD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3</v>
      </c>
      <c r="AT349">
        <v>0.769231</v>
      </c>
      <c r="AU349" t="s">
        <v>3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3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B349">
        <v>0</v>
      </c>
    </row>
    <row r="350" spans="1:80">
      <c r="A350">
        <f>ROW(Source!A131)</f>
        <v>131</v>
      </c>
      <c r="B350">
        <v>22723180</v>
      </c>
      <c r="C350">
        <v>22720903</v>
      </c>
      <c r="D350">
        <v>21336294</v>
      </c>
      <c r="E350">
        <v>1</v>
      </c>
      <c r="F350">
        <v>1</v>
      </c>
      <c r="G350">
        <v>1</v>
      </c>
      <c r="H350">
        <v>3</v>
      </c>
      <c r="I350" t="s">
        <v>936</v>
      </c>
      <c r="J350" t="s">
        <v>937</v>
      </c>
      <c r="K350" t="s">
        <v>938</v>
      </c>
      <c r="L350">
        <v>1339</v>
      </c>
      <c r="N350">
        <v>1007</v>
      </c>
      <c r="O350" t="s">
        <v>43</v>
      </c>
      <c r="P350" t="s">
        <v>43</v>
      </c>
      <c r="Q350">
        <v>1</v>
      </c>
      <c r="Y350">
        <v>8.2000000000000003E-2</v>
      </c>
      <c r="AA350">
        <v>3.15</v>
      </c>
      <c r="AB350">
        <v>0</v>
      </c>
      <c r="AC350">
        <v>0</v>
      </c>
      <c r="AD350">
        <v>0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8.2000000000000003E-2</v>
      </c>
      <c r="AU350" t="s">
        <v>3</v>
      </c>
      <c r="AV350">
        <v>0</v>
      </c>
      <c r="AW350">
        <v>2</v>
      </c>
      <c r="AX350">
        <v>22720925</v>
      </c>
      <c r="AY350">
        <v>1</v>
      </c>
      <c r="AZ350">
        <v>0</v>
      </c>
      <c r="BA350">
        <v>326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B350">
        <v>0</v>
      </c>
    </row>
    <row r="351" spans="1:80">
      <c r="A351">
        <f>ROW(Source!A131)</f>
        <v>131</v>
      </c>
      <c r="B351">
        <v>22723180</v>
      </c>
      <c r="C351">
        <v>22720903</v>
      </c>
      <c r="D351">
        <v>21547716</v>
      </c>
      <c r="E351">
        <v>1</v>
      </c>
      <c r="F351">
        <v>1</v>
      </c>
      <c r="G351">
        <v>1</v>
      </c>
      <c r="H351">
        <v>3</v>
      </c>
      <c r="I351" t="s">
        <v>990</v>
      </c>
      <c r="J351" t="s">
        <v>991</v>
      </c>
      <c r="K351" t="s">
        <v>992</v>
      </c>
      <c r="L351">
        <v>1346</v>
      </c>
      <c r="N351">
        <v>1009</v>
      </c>
      <c r="O351" t="s">
        <v>870</v>
      </c>
      <c r="P351" t="s">
        <v>870</v>
      </c>
      <c r="Q351">
        <v>1</v>
      </c>
      <c r="Y351">
        <v>0.14000000000000001</v>
      </c>
      <c r="AA351">
        <v>26.44</v>
      </c>
      <c r="AB351">
        <v>0</v>
      </c>
      <c r="AC351">
        <v>0</v>
      </c>
      <c r="AD351">
        <v>0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3</v>
      </c>
      <c r="AT351">
        <v>0.14000000000000001</v>
      </c>
      <c r="AU351" t="s">
        <v>3</v>
      </c>
      <c r="AV351">
        <v>0</v>
      </c>
      <c r="AW351">
        <v>2</v>
      </c>
      <c r="AX351">
        <v>22720926</v>
      </c>
      <c r="AY351">
        <v>1</v>
      </c>
      <c r="AZ351">
        <v>0</v>
      </c>
      <c r="BA351">
        <v>327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B351">
        <v>0</v>
      </c>
    </row>
    <row r="352" spans="1:80">
      <c r="A352">
        <f>ROW(Source!A131)</f>
        <v>131</v>
      </c>
      <c r="B352">
        <v>22723180</v>
      </c>
      <c r="C352">
        <v>22720903</v>
      </c>
      <c r="D352">
        <v>21532219</v>
      </c>
      <c r="E352">
        <v>1</v>
      </c>
      <c r="F352">
        <v>1</v>
      </c>
      <c r="G352">
        <v>1</v>
      </c>
      <c r="H352">
        <v>3</v>
      </c>
      <c r="I352" t="s">
        <v>945</v>
      </c>
      <c r="J352" t="s">
        <v>946</v>
      </c>
      <c r="K352" t="s">
        <v>947</v>
      </c>
      <c r="L352">
        <v>1344</v>
      </c>
      <c r="N352">
        <v>1008</v>
      </c>
      <c r="O352" t="s">
        <v>948</v>
      </c>
      <c r="P352" t="s">
        <v>948</v>
      </c>
      <c r="Q352">
        <v>1</v>
      </c>
      <c r="Y352">
        <v>2.1</v>
      </c>
      <c r="AA352">
        <v>1</v>
      </c>
      <c r="AB352">
        <v>0</v>
      </c>
      <c r="AC352">
        <v>0</v>
      </c>
      <c r="AD352">
        <v>0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2.1</v>
      </c>
      <c r="AU352" t="s">
        <v>3</v>
      </c>
      <c r="AV352">
        <v>0</v>
      </c>
      <c r="AW352">
        <v>2</v>
      </c>
      <c r="AX352">
        <v>22720927</v>
      </c>
      <c r="AY352">
        <v>1</v>
      </c>
      <c r="AZ352">
        <v>0</v>
      </c>
      <c r="BA352">
        <v>328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B352">
        <v>0</v>
      </c>
    </row>
    <row r="353" spans="1:80">
      <c r="A353">
        <f>ROW(Source!A137)</f>
        <v>137</v>
      </c>
      <c r="B353">
        <v>22723180</v>
      </c>
      <c r="C353">
        <v>22720938</v>
      </c>
      <c r="D353">
        <v>9415735</v>
      </c>
      <c r="E353">
        <v>1</v>
      </c>
      <c r="F353">
        <v>1</v>
      </c>
      <c r="G353">
        <v>1</v>
      </c>
      <c r="H353">
        <v>1</v>
      </c>
      <c r="I353" t="s">
        <v>970</v>
      </c>
      <c r="J353" t="s">
        <v>3</v>
      </c>
      <c r="K353" t="s">
        <v>971</v>
      </c>
      <c r="L353">
        <v>1369</v>
      </c>
      <c r="N353">
        <v>1013</v>
      </c>
      <c r="O353" t="s">
        <v>784</v>
      </c>
      <c r="P353" t="s">
        <v>784</v>
      </c>
      <c r="Q353">
        <v>1</v>
      </c>
      <c r="Y353">
        <v>4.8</v>
      </c>
      <c r="AA353">
        <v>0</v>
      </c>
      <c r="AB353">
        <v>0</v>
      </c>
      <c r="AC353">
        <v>0</v>
      </c>
      <c r="AD353">
        <v>9.07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4.8</v>
      </c>
      <c r="AU353" t="s">
        <v>3</v>
      </c>
      <c r="AV353">
        <v>1</v>
      </c>
      <c r="AW353">
        <v>2</v>
      </c>
      <c r="AX353">
        <v>22720944</v>
      </c>
      <c r="AY353">
        <v>1</v>
      </c>
      <c r="AZ353">
        <v>0</v>
      </c>
      <c r="BA353">
        <v>329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B353">
        <v>0</v>
      </c>
    </row>
    <row r="354" spans="1:80">
      <c r="A354">
        <f>ROW(Source!A137)</f>
        <v>137</v>
      </c>
      <c r="B354">
        <v>22723180</v>
      </c>
      <c r="C354">
        <v>22720938</v>
      </c>
      <c r="D354">
        <v>121548</v>
      </c>
      <c r="E354">
        <v>1</v>
      </c>
      <c r="F354">
        <v>1</v>
      </c>
      <c r="G354">
        <v>1</v>
      </c>
      <c r="H354">
        <v>1</v>
      </c>
      <c r="I354" t="s">
        <v>36</v>
      </c>
      <c r="J354" t="s">
        <v>3</v>
      </c>
      <c r="K354" t="s">
        <v>785</v>
      </c>
      <c r="L354">
        <v>608254</v>
      </c>
      <c r="N354">
        <v>1013</v>
      </c>
      <c r="O354" t="s">
        <v>786</v>
      </c>
      <c r="P354" t="s">
        <v>786</v>
      </c>
      <c r="Q354">
        <v>1</v>
      </c>
      <c r="Y354">
        <v>2.61</v>
      </c>
      <c r="AA354">
        <v>0</v>
      </c>
      <c r="AB354">
        <v>0</v>
      </c>
      <c r="AC354">
        <v>0</v>
      </c>
      <c r="AD354">
        <v>0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2.61</v>
      </c>
      <c r="AU354" t="s">
        <v>3</v>
      </c>
      <c r="AV354">
        <v>2</v>
      </c>
      <c r="AW354">
        <v>2</v>
      </c>
      <c r="AX354">
        <v>22720945</v>
      </c>
      <c r="AY354">
        <v>1</v>
      </c>
      <c r="AZ354">
        <v>0</v>
      </c>
      <c r="BA354">
        <v>330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B354">
        <v>0</v>
      </c>
    </row>
    <row r="355" spans="1:80">
      <c r="A355">
        <f>ROW(Source!A137)</f>
        <v>137</v>
      </c>
      <c r="B355">
        <v>22723180</v>
      </c>
      <c r="C355">
        <v>22720938</v>
      </c>
      <c r="D355">
        <v>21280827</v>
      </c>
      <c r="E355">
        <v>1</v>
      </c>
      <c r="F355">
        <v>1</v>
      </c>
      <c r="G355">
        <v>1</v>
      </c>
      <c r="H355">
        <v>2</v>
      </c>
      <c r="I355" t="s">
        <v>787</v>
      </c>
      <c r="J355" t="s">
        <v>788</v>
      </c>
      <c r="K355" t="s">
        <v>789</v>
      </c>
      <c r="L355">
        <v>1368</v>
      </c>
      <c r="N355">
        <v>1011</v>
      </c>
      <c r="O355" t="s">
        <v>790</v>
      </c>
      <c r="P355" t="s">
        <v>790</v>
      </c>
      <c r="Q355">
        <v>1</v>
      </c>
      <c r="Y355">
        <v>0.01</v>
      </c>
      <c r="AA355">
        <v>0</v>
      </c>
      <c r="AB355">
        <v>111.99</v>
      </c>
      <c r="AC355">
        <v>13.5</v>
      </c>
      <c r="AD355">
        <v>0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0.01</v>
      </c>
      <c r="AU355" t="s">
        <v>3</v>
      </c>
      <c r="AV355">
        <v>0</v>
      </c>
      <c r="AW355">
        <v>2</v>
      </c>
      <c r="AX355">
        <v>22720946</v>
      </c>
      <c r="AY355">
        <v>1</v>
      </c>
      <c r="AZ355">
        <v>0</v>
      </c>
      <c r="BA355">
        <v>331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B355">
        <v>0</v>
      </c>
    </row>
    <row r="356" spans="1:80">
      <c r="A356">
        <f>ROW(Source!A137)</f>
        <v>137</v>
      </c>
      <c r="B356">
        <v>22723180</v>
      </c>
      <c r="C356">
        <v>22720938</v>
      </c>
      <c r="D356">
        <v>21363407</v>
      </c>
      <c r="E356">
        <v>1</v>
      </c>
      <c r="F356">
        <v>1</v>
      </c>
      <c r="G356">
        <v>1</v>
      </c>
      <c r="H356">
        <v>2</v>
      </c>
      <c r="I356" t="s">
        <v>1070</v>
      </c>
      <c r="J356" t="s">
        <v>1071</v>
      </c>
      <c r="K356" t="s">
        <v>1072</v>
      </c>
      <c r="L356">
        <v>1368</v>
      </c>
      <c r="N356">
        <v>1011</v>
      </c>
      <c r="O356" t="s">
        <v>790</v>
      </c>
      <c r="P356" t="s">
        <v>790</v>
      </c>
      <c r="Q356">
        <v>1</v>
      </c>
      <c r="Y356">
        <v>2.6</v>
      </c>
      <c r="AA356">
        <v>0</v>
      </c>
      <c r="AB356">
        <v>100.1</v>
      </c>
      <c r="AC356">
        <v>13.5</v>
      </c>
      <c r="AD356">
        <v>0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2.6</v>
      </c>
      <c r="AU356" t="s">
        <v>3</v>
      </c>
      <c r="AV356">
        <v>0</v>
      </c>
      <c r="AW356">
        <v>2</v>
      </c>
      <c r="AX356">
        <v>22720947</v>
      </c>
      <c r="AY356">
        <v>1</v>
      </c>
      <c r="AZ356">
        <v>0</v>
      </c>
      <c r="BA356">
        <v>332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B356">
        <v>0</v>
      </c>
    </row>
    <row r="357" spans="1:80">
      <c r="A357">
        <f>ROW(Source!A137)</f>
        <v>137</v>
      </c>
      <c r="B357">
        <v>22723180</v>
      </c>
      <c r="C357">
        <v>22720938</v>
      </c>
      <c r="D357">
        <v>21280770</v>
      </c>
      <c r="E357">
        <v>1</v>
      </c>
      <c r="F357">
        <v>1</v>
      </c>
      <c r="G357">
        <v>1</v>
      </c>
      <c r="H357">
        <v>2</v>
      </c>
      <c r="I357" t="s">
        <v>850</v>
      </c>
      <c r="J357" t="s">
        <v>851</v>
      </c>
      <c r="K357" t="s">
        <v>852</v>
      </c>
      <c r="L357">
        <v>1368</v>
      </c>
      <c r="N357">
        <v>1011</v>
      </c>
      <c r="O357" t="s">
        <v>790</v>
      </c>
      <c r="P357" t="s">
        <v>790</v>
      </c>
      <c r="Q357">
        <v>1</v>
      </c>
      <c r="Y357">
        <v>0.01</v>
      </c>
      <c r="AA357">
        <v>0</v>
      </c>
      <c r="AB357">
        <v>87.17</v>
      </c>
      <c r="AC357">
        <v>11.6</v>
      </c>
      <c r="AD357">
        <v>0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0.01</v>
      </c>
      <c r="AU357" t="s">
        <v>3</v>
      </c>
      <c r="AV357">
        <v>0</v>
      </c>
      <c r="AW357">
        <v>2</v>
      </c>
      <c r="AX357">
        <v>22720948</v>
      </c>
      <c r="AY357">
        <v>1</v>
      </c>
      <c r="AZ357">
        <v>0</v>
      </c>
      <c r="BA357">
        <v>333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B357">
        <v>0</v>
      </c>
    </row>
    <row r="358" spans="1:80">
      <c r="A358">
        <f>ROW(Source!A137)</f>
        <v>137</v>
      </c>
      <c r="B358">
        <v>22723180</v>
      </c>
      <c r="C358">
        <v>22720938</v>
      </c>
      <c r="D358">
        <v>21839384</v>
      </c>
      <c r="E358">
        <v>1</v>
      </c>
      <c r="F358">
        <v>1</v>
      </c>
      <c r="G358">
        <v>1</v>
      </c>
      <c r="H358">
        <v>3</v>
      </c>
      <c r="I358" t="s">
        <v>411</v>
      </c>
      <c r="J358" t="s">
        <v>414</v>
      </c>
      <c r="K358" t="s">
        <v>412</v>
      </c>
      <c r="L358">
        <v>1358</v>
      </c>
      <c r="N358">
        <v>1010</v>
      </c>
      <c r="O358" t="s">
        <v>413</v>
      </c>
      <c r="P358" t="s">
        <v>413</v>
      </c>
      <c r="Q358">
        <v>10</v>
      </c>
      <c r="Y358">
        <v>-1</v>
      </c>
      <c r="AA358">
        <v>82.56</v>
      </c>
      <c r="AB358">
        <v>0</v>
      </c>
      <c r="AC358">
        <v>0</v>
      </c>
      <c r="AD358">
        <v>0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3</v>
      </c>
      <c r="AT358">
        <v>-1</v>
      </c>
      <c r="AU358" t="s">
        <v>3</v>
      </c>
      <c r="AV358">
        <v>0</v>
      </c>
      <c r="AW358">
        <v>2</v>
      </c>
      <c r="AX358">
        <v>22720949</v>
      </c>
      <c r="AY358">
        <v>2</v>
      </c>
      <c r="AZ358">
        <v>12288</v>
      </c>
      <c r="BA358">
        <v>334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B358">
        <v>0</v>
      </c>
    </row>
    <row r="359" spans="1:80">
      <c r="A359">
        <f>ROW(Source!A137)</f>
        <v>137</v>
      </c>
      <c r="B359">
        <v>22723180</v>
      </c>
      <c r="C359">
        <v>22720938</v>
      </c>
      <c r="D359">
        <v>21842893</v>
      </c>
      <c r="E359">
        <v>1</v>
      </c>
      <c r="F359">
        <v>1</v>
      </c>
      <c r="G359">
        <v>1</v>
      </c>
      <c r="H359">
        <v>3</v>
      </c>
      <c r="I359" t="s">
        <v>407</v>
      </c>
      <c r="J359" t="s">
        <v>409</v>
      </c>
      <c r="K359" t="s">
        <v>408</v>
      </c>
      <c r="L359">
        <v>1354</v>
      </c>
      <c r="N359">
        <v>1010</v>
      </c>
      <c r="O359" t="s">
        <v>28</v>
      </c>
      <c r="P359" t="s">
        <v>28</v>
      </c>
      <c r="Q359">
        <v>1</v>
      </c>
      <c r="Y359">
        <v>0.97244699999999995</v>
      </c>
      <c r="AA359">
        <v>44.3</v>
      </c>
      <c r="AB359">
        <v>0</v>
      </c>
      <c r="AC359">
        <v>0</v>
      </c>
      <c r="AD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3</v>
      </c>
      <c r="AT359">
        <v>0.97244699999999995</v>
      </c>
      <c r="AU359" t="s">
        <v>3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B359">
        <v>0</v>
      </c>
    </row>
    <row r="360" spans="1:80">
      <c r="A360">
        <f>ROW(Source!A137)</f>
        <v>137</v>
      </c>
      <c r="B360">
        <v>22723180</v>
      </c>
      <c r="C360">
        <v>22720938</v>
      </c>
      <c r="D360">
        <v>21840558</v>
      </c>
      <c r="E360">
        <v>1</v>
      </c>
      <c r="F360">
        <v>1</v>
      </c>
      <c r="G360">
        <v>1</v>
      </c>
      <c r="H360">
        <v>3</v>
      </c>
      <c r="I360" t="s">
        <v>399</v>
      </c>
      <c r="J360" t="s">
        <v>401</v>
      </c>
      <c r="K360" t="s">
        <v>400</v>
      </c>
      <c r="L360">
        <v>1354</v>
      </c>
      <c r="N360">
        <v>1010</v>
      </c>
      <c r="O360" t="s">
        <v>28</v>
      </c>
      <c r="P360" t="s">
        <v>28</v>
      </c>
      <c r="Q360">
        <v>1</v>
      </c>
      <c r="Y360">
        <v>0.68071300000000001</v>
      </c>
      <c r="AA360">
        <v>11.27</v>
      </c>
      <c r="AB360">
        <v>0</v>
      </c>
      <c r="AC360">
        <v>0</v>
      </c>
      <c r="AD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3</v>
      </c>
      <c r="AT360">
        <v>0.68071300000000001</v>
      </c>
      <c r="AU360" t="s">
        <v>3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B360">
        <v>0</v>
      </c>
    </row>
    <row r="361" spans="1:80">
      <c r="A361">
        <f>ROW(Source!A137)</f>
        <v>137</v>
      </c>
      <c r="B361">
        <v>22723180</v>
      </c>
      <c r="C361">
        <v>22720938</v>
      </c>
      <c r="D361">
        <v>21840575</v>
      </c>
      <c r="E361">
        <v>1</v>
      </c>
      <c r="F361">
        <v>1</v>
      </c>
      <c r="G361">
        <v>1</v>
      </c>
      <c r="H361">
        <v>3</v>
      </c>
      <c r="I361" t="s">
        <v>403</v>
      </c>
      <c r="J361" t="s">
        <v>405</v>
      </c>
      <c r="K361" t="s">
        <v>404</v>
      </c>
      <c r="L361">
        <v>1354</v>
      </c>
      <c r="N361">
        <v>1010</v>
      </c>
      <c r="O361" t="s">
        <v>28</v>
      </c>
      <c r="P361" t="s">
        <v>28</v>
      </c>
      <c r="Q361">
        <v>1</v>
      </c>
      <c r="Y361">
        <v>2.3500809999999999</v>
      </c>
      <c r="AA361">
        <v>3.61</v>
      </c>
      <c r="AB361">
        <v>0</v>
      </c>
      <c r="AC361">
        <v>0</v>
      </c>
      <c r="AD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3</v>
      </c>
      <c r="AT361">
        <v>2.3500809999999999</v>
      </c>
      <c r="AU361" t="s">
        <v>3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3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B361">
        <v>0</v>
      </c>
    </row>
    <row r="362" spans="1:80">
      <c r="A362">
        <f>ROW(Source!A137)</f>
        <v>137</v>
      </c>
      <c r="B362">
        <v>22723180</v>
      </c>
      <c r="C362">
        <v>22720938</v>
      </c>
      <c r="D362">
        <v>21839010</v>
      </c>
      <c r="E362">
        <v>1</v>
      </c>
      <c r="F362">
        <v>1</v>
      </c>
      <c r="G362">
        <v>1</v>
      </c>
      <c r="H362">
        <v>3</v>
      </c>
      <c r="I362" t="s">
        <v>391</v>
      </c>
      <c r="J362" t="s">
        <v>393</v>
      </c>
      <c r="K362" t="s">
        <v>392</v>
      </c>
      <c r="L362">
        <v>1354</v>
      </c>
      <c r="N362">
        <v>1010</v>
      </c>
      <c r="O362" t="s">
        <v>28</v>
      </c>
      <c r="P362" t="s">
        <v>28</v>
      </c>
      <c r="Q362">
        <v>1</v>
      </c>
      <c r="Y362">
        <v>1.944895</v>
      </c>
      <c r="AA362">
        <v>0.94</v>
      </c>
      <c r="AB362">
        <v>0</v>
      </c>
      <c r="AC362">
        <v>0</v>
      </c>
      <c r="AD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1.944895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B362">
        <v>0</v>
      </c>
    </row>
    <row r="363" spans="1:80">
      <c r="A363">
        <f>ROW(Source!A137)</f>
        <v>137</v>
      </c>
      <c r="B363">
        <v>22723180</v>
      </c>
      <c r="C363">
        <v>22720938</v>
      </c>
      <c r="D363">
        <v>21839012</v>
      </c>
      <c r="E363">
        <v>1</v>
      </c>
      <c r="F363">
        <v>1</v>
      </c>
      <c r="G363">
        <v>1</v>
      </c>
      <c r="H363">
        <v>3</v>
      </c>
      <c r="I363" t="s">
        <v>387</v>
      </c>
      <c r="J363" t="s">
        <v>389</v>
      </c>
      <c r="K363" t="s">
        <v>388</v>
      </c>
      <c r="L363">
        <v>1354</v>
      </c>
      <c r="N363">
        <v>1010</v>
      </c>
      <c r="O363" t="s">
        <v>28</v>
      </c>
      <c r="P363" t="s">
        <v>28</v>
      </c>
      <c r="Q363">
        <v>1</v>
      </c>
      <c r="Y363">
        <v>1.944895</v>
      </c>
      <c r="AA363">
        <v>1.29</v>
      </c>
      <c r="AB363">
        <v>0</v>
      </c>
      <c r="AC363">
        <v>0</v>
      </c>
      <c r="AD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1.944895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B363">
        <v>0</v>
      </c>
    </row>
    <row r="364" spans="1:80">
      <c r="A364">
        <f>ROW(Source!A137)</f>
        <v>137</v>
      </c>
      <c r="B364">
        <v>22723180</v>
      </c>
      <c r="C364">
        <v>22720938</v>
      </c>
      <c r="D364">
        <v>21839016</v>
      </c>
      <c r="E364">
        <v>1</v>
      </c>
      <c r="F364">
        <v>1</v>
      </c>
      <c r="G364">
        <v>1</v>
      </c>
      <c r="H364">
        <v>3</v>
      </c>
      <c r="I364" t="s">
        <v>383</v>
      </c>
      <c r="J364" t="s">
        <v>385</v>
      </c>
      <c r="K364" t="s">
        <v>384</v>
      </c>
      <c r="L364">
        <v>1354</v>
      </c>
      <c r="N364">
        <v>1010</v>
      </c>
      <c r="O364" t="s">
        <v>28</v>
      </c>
      <c r="P364" t="s">
        <v>28</v>
      </c>
      <c r="Q364">
        <v>1</v>
      </c>
      <c r="Y364">
        <v>1.134522</v>
      </c>
      <c r="AA364">
        <v>4.51</v>
      </c>
      <c r="AB364">
        <v>0</v>
      </c>
      <c r="AC364">
        <v>0</v>
      </c>
      <c r="AD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3</v>
      </c>
      <c r="AT364">
        <v>1.134522</v>
      </c>
      <c r="AU364" t="s">
        <v>3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3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B364">
        <v>0</v>
      </c>
    </row>
    <row r="365" spans="1:80">
      <c r="A365">
        <f>ROW(Source!A137)</f>
        <v>137</v>
      </c>
      <c r="B365">
        <v>22723180</v>
      </c>
      <c r="C365">
        <v>22720938</v>
      </c>
      <c r="D365">
        <v>21839094</v>
      </c>
      <c r="E365">
        <v>1</v>
      </c>
      <c r="F365">
        <v>1</v>
      </c>
      <c r="G365">
        <v>1</v>
      </c>
      <c r="H365">
        <v>3</v>
      </c>
      <c r="I365" t="s">
        <v>395</v>
      </c>
      <c r="J365" t="s">
        <v>397</v>
      </c>
      <c r="K365" t="s">
        <v>396</v>
      </c>
      <c r="L365">
        <v>1354</v>
      </c>
      <c r="N365">
        <v>1010</v>
      </c>
      <c r="O365" t="s">
        <v>28</v>
      </c>
      <c r="P365" t="s">
        <v>28</v>
      </c>
      <c r="Q365">
        <v>1</v>
      </c>
      <c r="Y365">
        <v>0.97244699999999995</v>
      </c>
      <c r="AA365">
        <v>23.25</v>
      </c>
      <c r="AB365">
        <v>0</v>
      </c>
      <c r="AC365">
        <v>0</v>
      </c>
      <c r="AD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 t="s">
        <v>3</v>
      </c>
      <c r="AT365">
        <v>0.97244699999999995</v>
      </c>
      <c r="AU365" t="s">
        <v>3</v>
      </c>
      <c r="AV365">
        <v>0</v>
      </c>
      <c r="AW365">
        <v>1</v>
      </c>
      <c r="AX365">
        <v>-1</v>
      </c>
      <c r="AY365">
        <v>0</v>
      </c>
      <c r="AZ365">
        <v>0</v>
      </c>
      <c r="BA365" t="s">
        <v>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B365">
        <v>0</v>
      </c>
    </row>
    <row r="366" spans="1:80">
      <c r="A366">
        <f>ROW(Source!A146)</f>
        <v>146</v>
      </c>
      <c r="B366">
        <v>22723180</v>
      </c>
      <c r="C366">
        <v>22720966</v>
      </c>
      <c r="D366">
        <v>9415735</v>
      </c>
      <c r="E366">
        <v>1</v>
      </c>
      <c r="F366">
        <v>1</v>
      </c>
      <c r="G366">
        <v>1</v>
      </c>
      <c r="H366">
        <v>1</v>
      </c>
      <c r="I366" t="s">
        <v>970</v>
      </c>
      <c r="J366" t="s">
        <v>3</v>
      </c>
      <c r="K366" t="s">
        <v>971</v>
      </c>
      <c r="L366">
        <v>1369</v>
      </c>
      <c r="N366">
        <v>1013</v>
      </c>
      <c r="O366" t="s">
        <v>784</v>
      </c>
      <c r="P366" t="s">
        <v>784</v>
      </c>
      <c r="Q366">
        <v>1</v>
      </c>
      <c r="Y366">
        <v>7.09</v>
      </c>
      <c r="AA366">
        <v>0</v>
      </c>
      <c r="AB366">
        <v>0</v>
      </c>
      <c r="AC366">
        <v>0</v>
      </c>
      <c r="AD366">
        <v>9.07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7.09</v>
      </c>
      <c r="AU366" t="s">
        <v>3</v>
      </c>
      <c r="AV366">
        <v>1</v>
      </c>
      <c r="AW366">
        <v>2</v>
      </c>
      <c r="AX366">
        <v>22720972</v>
      </c>
      <c r="AY366">
        <v>1</v>
      </c>
      <c r="AZ366">
        <v>0</v>
      </c>
      <c r="BA366">
        <v>335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B366">
        <v>0</v>
      </c>
    </row>
    <row r="367" spans="1:80">
      <c r="A367">
        <f>ROW(Source!A146)</f>
        <v>146</v>
      </c>
      <c r="B367">
        <v>22723180</v>
      </c>
      <c r="C367">
        <v>22720966</v>
      </c>
      <c r="D367">
        <v>121548</v>
      </c>
      <c r="E367">
        <v>1</v>
      </c>
      <c r="F367">
        <v>1</v>
      </c>
      <c r="G367">
        <v>1</v>
      </c>
      <c r="H367">
        <v>1</v>
      </c>
      <c r="I367" t="s">
        <v>36</v>
      </c>
      <c r="J367" t="s">
        <v>3</v>
      </c>
      <c r="K367" t="s">
        <v>785</v>
      </c>
      <c r="L367">
        <v>608254</v>
      </c>
      <c r="N367">
        <v>1013</v>
      </c>
      <c r="O367" t="s">
        <v>786</v>
      </c>
      <c r="P367" t="s">
        <v>786</v>
      </c>
      <c r="Q367">
        <v>1</v>
      </c>
      <c r="Y367">
        <v>3.84</v>
      </c>
      <c r="AA367">
        <v>0</v>
      </c>
      <c r="AB367">
        <v>0</v>
      </c>
      <c r="AC367">
        <v>0</v>
      </c>
      <c r="AD367">
        <v>0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3</v>
      </c>
      <c r="AT367">
        <v>3.84</v>
      </c>
      <c r="AU367" t="s">
        <v>3</v>
      </c>
      <c r="AV367">
        <v>2</v>
      </c>
      <c r="AW367">
        <v>2</v>
      </c>
      <c r="AX367">
        <v>22720973</v>
      </c>
      <c r="AY367">
        <v>1</v>
      </c>
      <c r="AZ367">
        <v>0</v>
      </c>
      <c r="BA367">
        <v>336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B367">
        <v>0</v>
      </c>
    </row>
    <row r="368" spans="1:80">
      <c r="A368">
        <f>ROW(Source!A146)</f>
        <v>146</v>
      </c>
      <c r="B368">
        <v>22723180</v>
      </c>
      <c r="C368">
        <v>22720966</v>
      </c>
      <c r="D368">
        <v>21280827</v>
      </c>
      <c r="E368">
        <v>1</v>
      </c>
      <c r="F368">
        <v>1</v>
      </c>
      <c r="G368">
        <v>1</v>
      </c>
      <c r="H368">
        <v>2</v>
      </c>
      <c r="I368" t="s">
        <v>787</v>
      </c>
      <c r="J368" t="s">
        <v>788</v>
      </c>
      <c r="K368" t="s">
        <v>789</v>
      </c>
      <c r="L368">
        <v>1368</v>
      </c>
      <c r="N368">
        <v>1011</v>
      </c>
      <c r="O368" t="s">
        <v>790</v>
      </c>
      <c r="P368" t="s">
        <v>790</v>
      </c>
      <c r="Q368">
        <v>1</v>
      </c>
      <c r="Y368">
        <v>0.01</v>
      </c>
      <c r="AA368">
        <v>0</v>
      </c>
      <c r="AB368">
        <v>111.99</v>
      </c>
      <c r="AC368">
        <v>13.5</v>
      </c>
      <c r="AD368">
        <v>0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0.01</v>
      </c>
      <c r="AU368" t="s">
        <v>3</v>
      </c>
      <c r="AV368">
        <v>0</v>
      </c>
      <c r="AW368">
        <v>2</v>
      </c>
      <c r="AX368">
        <v>22720974</v>
      </c>
      <c r="AY368">
        <v>1</v>
      </c>
      <c r="AZ368">
        <v>0</v>
      </c>
      <c r="BA368">
        <v>337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B368">
        <v>0</v>
      </c>
    </row>
    <row r="369" spans="1:80">
      <c r="A369">
        <f>ROW(Source!A146)</f>
        <v>146</v>
      </c>
      <c r="B369">
        <v>22723180</v>
      </c>
      <c r="C369">
        <v>22720966</v>
      </c>
      <c r="D369">
        <v>21363407</v>
      </c>
      <c r="E369">
        <v>1</v>
      </c>
      <c r="F369">
        <v>1</v>
      </c>
      <c r="G369">
        <v>1</v>
      </c>
      <c r="H369">
        <v>2</v>
      </c>
      <c r="I369" t="s">
        <v>1070</v>
      </c>
      <c r="J369" t="s">
        <v>1071</v>
      </c>
      <c r="K369" t="s">
        <v>1072</v>
      </c>
      <c r="L369">
        <v>1368</v>
      </c>
      <c r="N369">
        <v>1011</v>
      </c>
      <c r="O369" t="s">
        <v>790</v>
      </c>
      <c r="P369" t="s">
        <v>790</v>
      </c>
      <c r="Q369">
        <v>1</v>
      </c>
      <c r="Y369">
        <v>3.83</v>
      </c>
      <c r="AA369">
        <v>0</v>
      </c>
      <c r="AB369">
        <v>100.1</v>
      </c>
      <c r="AC369">
        <v>13.5</v>
      </c>
      <c r="AD369">
        <v>0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3.83</v>
      </c>
      <c r="AU369" t="s">
        <v>3</v>
      </c>
      <c r="AV369">
        <v>0</v>
      </c>
      <c r="AW369">
        <v>2</v>
      </c>
      <c r="AX369">
        <v>22720975</v>
      </c>
      <c r="AY369">
        <v>1</v>
      </c>
      <c r="AZ369">
        <v>0</v>
      </c>
      <c r="BA369">
        <v>338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B369">
        <v>0</v>
      </c>
    </row>
    <row r="370" spans="1:80">
      <c r="A370">
        <f>ROW(Source!A146)</f>
        <v>146</v>
      </c>
      <c r="B370">
        <v>22723180</v>
      </c>
      <c r="C370">
        <v>22720966</v>
      </c>
      <c r="D370">
        <v>21280770</v>
      </c>
      <c r="E370">
        <v>1</v>
      </c>
      <c r="F370">
        <v>1</v>
      </c>
      <c r="G370">
        <v>1</v>
      </c>
      <c r="H370">
        <v>2</v>
      </c>
      <c r="I370" t="s">
        <v>850</v>
      </c>
      <c r="J370" t="s">
        <v>851</v>
      </c>
      <c r="K370" t="s">
        <v>852</v>
      </c>
      <c r="L370">
        <v>1368</v>
      </c>
      <c r="N370">
        <v>1011</v>
      </c>
      <c r="O370" t="s">
        <v>790</v>
      </c>
      <c r="P370" t="s">
        <v>790</v>
      </c>
      <c r="Q370">
        <v>1</v>
      </c>
      <c r="Y370">
        <v>0.02</v>
      </c>
      <c r="AA370">
        <v>0</v>
      </c>
      <c r="AB370">
        <v>87.17</v>
      </c>
      <c r="AC370">
        <v>11.6</v>
      </c>
      <c r="AD370">
        <v>0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0.02</v>
      </c>
      <c r="AU370" t="s">
        <v>3</v>
      </c>
      <c r="AV370">
        <v>0</v>
      </c>
      <c r="AW370">
        <v>2</v>
      </c>
      <c r="AX370">
        <v>22720976</v>
      </c>
      <c r="AY370">
        <v>1</v>
      </c>
      <c r="AZ370">
        <v>0</v>
      </c>
      <c r="BA370">
        <v>339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B370">
        <v>0</v>
      </c>
    </row>
    <row r="371" spans="1:80">
      <c r="A371">
        <f>ROW(Source!A146)</f>
        <v>146</v>
      </c>
      <c r="B371">
        <v>22723180</v>
      </c>
      <c r="C371">
        <v>22720966</v>
      </c>
      <c r="D371">
        <v>21840154</v>
      </c>
      <c r="E371">
        <v>1</v>
      </c>
      <c r="F371">
        <v>1</v>
      </c>
      <c r="G371">
        <v>1</v>
      </c>
      <c r="H371">
        <v>3</v>
      </c>
      <c r="I371" t="s">
        <v>424</v>
      </c>
      <c r="J371" t="s">
        <v>426</v>
      </c>
      <c r="K371" t="s">
        <v>425</v>
      </c>
      <c r="L371">
        <v>1358</v>
      </c>
      <c r="N371">
        <v>1010</v>
      </c>
      <c r="O371" t="s">
        <v>413</v>
      </c>
      <c r="P371" t="s">
        <v>413</v>
      </c>
      <c r="Q371">
        <v>10</v>
      </c>
      <c r="Y371">
        <v>-1</v>
      </c>
      <c r="AA371">
        <v>374.4</v>
      </c>
      <c r="AB371">
        <v>0</v>
      </c>
      <c r="AC371">
        <v>0</v>
      </c>
      <c r="AD371">
        <v>0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-1</v>
      </c>
      <c r="AU371" t="s">
        <v>3</v>
      </c>
      <c r="AV371">
        <v>0</v>
      </c>
      <c r="AW371">
        <v>2</v>
      </c>
      <c r="AX371">
        <v>22720977</v>
      </c>
      <c r="AY371">
        <v>2</v>
      </c>
      <c r="AZ371">
        <v>12288</v>
      </c>
      <c r="BA371">
        <v>340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B371">
        <v>0</v>
      </c>
    </row>
    <row r="372" spans="1:80">
      <c r="A372">
        <f>ROW(Source!A146)</f>
        <v>146</v>
      </c>
      <c r="B372">
        <v>22723180</v>
      </c>
      <c r="C372">
        <v>22720966</v>
      </c>
      <c r="D372">
        <v>21840399</v>
      </c>
      <c r="E372">
        <v>1</v>
      </c>
      <c r="F372">
        <v>1</v>
      </c>
      <c r="G372">
        <v>1</v>
      </c>
      <c r="H372">
        <v>3</v>
      </c>
      <c r="I372" t="s">
        <v>420</v>
      </c>
      <c r="J372" t="s">
        <v>422</v>
      </c>
      <c r="K372" t="s">
        <v>421</v>
      </c>
      <c r="L372">
        <v>1354</v>
      </c>
      <c r="N372">
        <v>1010</v>
      </c>
      <c r="O372" t="s">
        <v>28</v>
      </c>
      <c r="P372" t="s">
        <v>28</v>
      </c>
      <c r="Q372">
        <v>1</v>
      </c>
      <c r="Y372">
        <v>10</v>
      </c>
      <c r="AA372">
        <v>11.09</v>
      </c>
      <c r="AB372">
        <v>0</v>
      </c>
      <c r="AC372">
        <v>0</v>
      </c>
      <c r="AD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 t="s">
        <v>3</v>
      </c>
      <c r="AT372">
        <v>10</v>
      </c>
      <c r="AU372" t="s">
        <v>3</v>
      </c>
      <c r="AV372">
        <v>0</v>
      </c>
      <c r="AW372">
        <v>1</v>
      </c>
      <c r="AX372">
        <v>-1</v>
      </c>
      <c r="AY372">
        <v>0</v>
      </c>
      <c r="AZ372">
        <v>0</v>
      </c>
      <c r="BA372" t="s">
        <v>3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B372">
        <v>0</v>
      </c>
    </row>
    <row r="373" spans="1:80">
      <c r="A373">
        <f>ROW(Source!A149)</f>
        <v>149</v>
      </c>
      <c r="B373">
        <v>22723180</v>
      </c>
      <c r="C373">
        <v>22720982</v>
      </c>
      <c r="D373">
        <v>9415296</v>
      </c>
      <c r="E373">
        <v>1</v>
      </c>
      <c r="F373">
        <v>1</v>
      </c>
      <c r="G373">
        <v>1</v>
      </c>
      <c r="H373">
        <v>1</v>
      </c>
      <c r="I373" t="s">
        <v>951</v>
      </c>
      <c r="J373" t="s">
        <v>3</v>
      </c>
      <c r="K373" t="s">
        <v>952</v>
      </c>
      <c r="L373">
        <v>1369</v>
      </c>
      <c r="N373">
        <v>1013</v>
      </c>
      <c r="O373" t="s">
        <v>784</v>
      </c>
      <c r="P373" t="s">
        <v>784</v>
      </c>
      <c r="Q373">
        <v>1</v>
      </c>
      <c r="Y373">
        <v>0.31</v>
      </c>
      <c r="AA373">
        <v>0</v>
      </c>
      <c r="AB373">
        <v>0</v>
      </c>
      <c r="AC373">
        <v>0</v>
      </c>
      <c r="AD373">
        <v>9.76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0.31</v>
      </c>
      <c r="AU373" t="s">
        <v>3</v>
      </c>
      <c r="AV373">
        <v>1</v>
      </c>
      <c r="AW373">
        <v>2</v>
      </c>
      <c r="AX373">
        <v>22720988</v>
      </c>
      <c r="AY373">
        <v>1</v>
      </c>
      <c r="AZ373">
        <v>0</v>
      </c>
      <c r="BA373">
        <v>341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B373">
        <v>0</v>
      </c>
    </row>
    <row r="374" spans="1:80">
      <c r="A374">
        <f>ROW(Source!A149)</f>
        <v>149</v>
      </c>
      <c r="B374">
        <v>22723180</v>
      </c>
      <c r="C374">
        <v>22720982</v>
      </c>
      <c r="D374">
        <v>21288798</v>
      </c>
      <c r="E374">
        <v>1</v>
      </c>
      <c r="F374">
        <v>1</v>
      </c>
      <c r="G374">
        <v>1</v>
      </c>
      <c r="H374">
        <v>3</v>
      </c>
      <c r="I374" t="s">
        <v>818</v>
      </c>
      <c r="J374" t="s">
        <v>819</v>
      </c>
      <c r="K374" t="s">
        <v>820</v>
      </c>
      <c r="L374">
        <v>1348</v>
      </c>
      <c r="N374">
        <v>1009</v>
      </c>
      <c r="O374" t="s">
        <v>34</v>
      </c>
      <c r="P374" t="s">
        <v>34</v>
      </c>
      <c r="Q374">
        <v>1000</v>
      </c>
      <c r="Y374">
        <v>2.0000000000000002E-5</v>
      </c>
      <c r="AA374">
        <v>15119</v>
      </c>
      <c r="AB374">
        <v>0</v>
      </c>
      <c r="AC374">
        <v>0</v>
      </c>
      <c r="AD374">
        <v>0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2.0000000000000002E-5</v>
      </c>
      <c r="AU374" t="s">
        <v>3</v>
      </c>
      <c r="AV374">
        <v>0</v>
      </c>
      <c r="AW374">
        <v>2</v>
      </c>
      <c r="AX374">
        <v>22720989</v>
      </c>
      <c r="AY374">
        <v>1</v>
      </c>
      <c r="AZ374">
        <v>0</v>
      </c>
      <c r="BA374">
        <v>342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B374">
        <v>0</v>
      </c>
    </row>
    <row r="375" spans="1:80">
      <c r="A375">
        <f>ROW(Source!A149)</f>
        <v>149</v>
      </c>
      <c r="B375">
        <v>22723180</v>
      </c>
      <c r="C375">
        <v>22720982</v>
      </c>
      <c r="D375">
        <v>21362285</v>
      </c>
      <c r="E375">
        <v>1</v>
      </c>
      <c r="F375">
        <v>1</v>
      </c>
      <c r="G375">
        <v>1</v>
      </c>
      <c r="H375">
        <v>3</v>
      </c>
      <c r="I375" t="s">
        <v>864</v>
      </c>
      <c r="J375" t="s">
        <v>865</v>
      </c>
      <c r="K375" t="s">
        <v>866</v>
      </c>
      <c r="L375">
        <v>1348</v>
      </c>
      <c r="N375">
        <v>1009</v>
      </c>
      <c r="O375" t="s">
        <v>34</v>
      </c>
      <c r="P375" t="s">
        <v>34</v>
      </c>
      <c r="Q375">
        <v>1000</v>
      </c>
      <c r="Y375">
        <v>1.0000000000000001E-5</v>
      </c>
      <c r="AA375">
        <v>16950</v>
      </c>
      <c r="AB375">
        <v>0</v>
      </c>
      <c r="AC375">
        <v>0</v>
      </c>
      <c r="AD375">
        <v>0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1.0000000000000001E-5</v>
      </c>
      <c r="AU375" t="s">
        <v>3</v>
      </c>
      <c r="AV375">
        <v>0</v>
      </c>
      <c r="AW375">
        <v>2</v>
      </c>
      <c r="AX375">
        <v>22720990</v>
      </c>
      <c r="AY375">
        <v>1</v>
      </c>
      <c r="AZ375">
        <v>0</v>
      </c>
      <c r="BA375">
        <v>343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B375">
        <v>0</v>
      </c>
    </row>
    <row r="376" spans="1:80">
      <c r="A376">
        <f>ROW(Source!A149)</f>
        <v>149</v>
      </c>
      <c r="B376">
        <v>22723180</v>
      </c>
      <c r="C376">
        <v>22720982</v>
      </c>
      <c r="D376">
        <v>21288800</v>
      </c>
      <c r="E376">
        <v>1</v>
      </c>
      <c r="F376">
        <v>1</v>
      </c>
      <c r="G376">
        <v>1</v>
      </c>
      <c r="H376">
        <v>3</v>
      </c>
      <c r="I376" t="s">
        <v>867</v>
      </c>
      <c r="J376" t="s">
        <v>868</v>
      </c>
      <c r="K376" t="s">
        <v>869</v>
      </c>
      <c r="L376">
        <v>1346</v>
      </c>
      <c r="N376">
        <v>1009</v>
      </c>
      <c r="O376" t="s">
        <v>870</v>
      </c>
      <c r="P376" t="s">
        <v>870</v>
      </c>
      <c r="Q376">
        <v>1</v>
      </c>
      <c r="Y376">
        <v>0.01</v>
      </c>
      <c r="AA376">
        <v>37.29</v>
      </c>
      <c r="AB376">
        <v>0</v>
      </c>
      <c r="AC376">
        <v>0</v>
      </c>
      <c r="AD376">
        <v>0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0.01</v>
      </c>
      <c r="AU376" t="s">
        <v>3</v>
      </c>
      <c r="AV376">
        <v>0</v>
      </c>
      <c r="AW376">
        <v>2</v>
      </c>
      <c r="AX376">
        <v>22720991</v>
      </c>
      <c r="AY376">
        <v>1</v>
      </c>
      <c r="AZ376">
        <v>0</v>
      </c>
      <c r="BA376">
        <v>344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B376">
        <v>0</v>
      </c>
    </row>
    <row r="377" spans="1:80">
      <c r="A377">
        <f>ROW(Source!A149)</f>
        <v>149</v>
      </c>
      <c r="B377">
        <v>22723180</v>
      </c>
      <c r="C377">
        <v>22720982</v>
      </c>
      <c r="D377">
        <v>21810603</v>
      </c>
      <c r="E377">
        <v>1</v>
      </c>
      <c r="F377">
        <v>1</v>
      </c>
      <c r="G377">
        <v>1</v>
      </c>
      <c r="H377">
        <v>3</v>
      </c>
      <c r="I377" t="s">
        <v>1073</v>
      </c>
      <c r="J377" t="s">
        <v>1074</v>
      </c>
      <c r="K377" t="s">
        <v>1075</v>
      </c>
      <c r="L377">
        <v>1035</v>
      </c>
      <c r="N377">
        <v>1013</v>
      </c>
      <c r="O377" t="s">
        <v>623</v>
      </c>
      <c r="P377" t="s">
        <v>623</v>
      </c>
      <c r="Q377">
        <v>1</v>
      </c>
      <c r="Y377">
        <v>1</v>
      </c>
      <c r="AA377">
        <v>250</v>
      </c>
      <c r="AB377">
        <v>0</v>
      </c>
      <c r="AC377">
        <v>0</v>
      </c>
      <c r="AD377">
        <v>0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1</v>
      </c>
      <c r="AU377" t="s">
        <v>3</v>
      </c>
      <c r="AV377">
        <v>0</v>
      </c>
      <c r="AW377">
        <v>2</v>
      </c>
      <c r="AX377">
        <v>22720992</v>
      </c>
      <c r="AY377">
        <v>1</v>
      </c>
      <c r="AZ377">
        <v>0</v>
      </c>
      <c r="BA377">
        <v>345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B377">
        <v>0</v>
      </c>
    </row>
    <row r="378" spans="1:80">
      <c r="A378">
        <f>ROW(Source!A149)</f>
        <v>149</v>
      </c>
      <c r="B378">
        <v>22723180</v>
      </c>
      <c r="C378">
        <v>22720982</v>
      </c>
      <c r="D378">
        <v>21810663</v>
      </c>
      <c r="E378">
        <v>1</v>
      </c>
      <c r="F378">
        <v>1</v>
      </c>
      <c r="G378">
        <v>1</v>
      </c>
      <c r="H378">
        <v>3</v>
      </c>
      <c r="I378" t="s">
        <v>433</v>
      </c>
      <c r="J378" t="s">
        <v>435</v>
      </c>
      <c r="K378" t="s">
        <v>434</v>
      </c>
      <c r="L378">
        <v>1354</v>
      </c>
      <c r="N378">
        <v>1010</v>
      </c>
      <c r="O378" t="s">
        <v>28</v>
      </c>
      <c r="P378" t="s">
        <v>28</v>
      </c>
      <c r="Q378">
        <v>1</v>
      </c>
      <c r="Y378">
        <v>1</v>
      </c>
      <c r="AA378">
        <v>72.510000000000005</v>
      </c>
      <c r="AB378">
        <v>0</v>
      </c>
      <c r="AC378">
        <v>0</v>
      </c>
      <c r="AD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1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B378">
        <v>0</v>
      </c>
    </row>
    <row r="379" spans="1:80">
      <c r="A379">
        <f>ROW(Source!A151)</f>
        <v>151</v>
      </c>
      <c r="B379">
        <v>22723180</v>
      </c>
      <c r="C379">
        <v>22720995</v>
      </c>
      <c r="D379">
        <v>9452170</v>
      </c>
      <c r="E379">
        <v>1</v>
      </c>
      <c r="F379">
        <v>1</v>
      </c>
      <c r="G379">
        <v>1</v>
      </c>
      <c r="H379">
        <v>1</v>
      </c>
      <c r="I379" t="s">
        <v>1076</v>
      </c>
      <c r="J379" t="s">
        <v>3</v>
      </c>
      <c r="K379" t="s">
        <v>1077</v>
      </c>
      <c r="L379">
        <v>1369</v>
      </c>
      <c r="N379">
        <v>1013</v>
      </c>
      <c r="O379" t="s">
        <v>784</v>
      </c>
      <c r="P379" t="s">
        <v>784</v>
      </c>
      <c r="Q379">
        <v>1</v>
      </c>
      <c r="Y379">
        <v>9.2100000000000009</v>
      </c>
      <c r="AA379">
        <v>0</v>
      </c>
      <c r="AB379">
        <v>0</v>
      </c>
      <c r="AC379">
        <v>0</v>
      </c>
      <c r="AD379">
        <v>11.27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9.2100000000000009</v>
      </c>
      <c r="AU379" t="s">
        <v>3</v>
      </c>
      <c r="AV379">
        <v>1</v>
      </c>
      <c r="AW379">
        <v>2</v>
      </c>
      <c r="AX379">
        <v>22721000</v>
      </c>
      <c r="AY379">
        <v>1</v>
      </c>
      <c r="AZ379">
        <v>0</v>
      </c>
      <c r="BA379">
        <v>346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B379">
        <v>0</v>
      </c>
    </row>
    <row r="380" spans="1:80">
      <c r="A380">
        <f>ROW(Source!A151)</f>
        <v>151</v>
      </c>
      <c r="B380">
        <v>22723180</v>
      </c>
      <c r="C380">
        <v>22720995</v>
      </c>
      <c r="D380">
        <v>21573760</v>
      </c>
      <c r="E380">
        <v>1</v>
      </c>
      <c r="F380">
        <v>1</v>
      </c>
      <c r="G380">
        <v>1</v>
      </c>
      <c r="H380">
        <v>3</v>
      </c>
      <c r="I380" t="s">
        <v>1078</v>
      </c>
      <c r="J380" t="s">
        <v>1079</v>
      </c>
      <c r="K380" t="s">
        <v>1080</v>
      </c>
      <c r="L380">
        <v>1301</v>
      </c>
      <c r="N380">
        <v>1003</v>
      </c>
      <c r="O380" t="s">
        <v>117</v>
      </c>
      <c r="P380" t="s">
        <v>117</v>
      </c>
      <c r="Q380">
        <v>1</v>
      </c>
      <c r="Y380">
        <v>0.5</v>
      </c>
      <c r="AA380">
        <v>26.5</v>
      </c>
      <c r="AB380">
        <v>0</v>
      </c>
      <c r="AC380">
        <v>0</v>
      </c>
      <c r="AD380">
        <v>0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0.5</v>
      </c>
      <c r="AU380" t="s">
        <v>3</v>
      </c>
      <c r="AV380">
        <v>0</v>
      </c>
      <c r="AW380">
        <v>2</v>
      </c>
      <c r="AX380">
        <v>22721001</v>
      </c>
      <c r="AY380">
        <v>1</v>
      </c>
      <c r="AZ380">
        <v>0</v>
      </c>
      <c r="BA380">
        <v>347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B380">
        <v>0</v>
      </c>
    </row>
    <row r="381" spans="1:80">
      <c r="A381">
        <f>ROW(Source!A151)</f>
        <v>151</v>
      </c>
      <c r="B381">
        <v>22723180</v>
      </c>
      <c r="C381">
        <v>22720995</v>
      </c>
      <c r="D381">
        <v>21441219</v>
      </c>
      <c r="E381">
        <v>1</v>
      </c>
      <c r="F381">
        <v>1</v>
      </c>
      <c r="G381">
        <v>1</v>
      </c>
      <c r="H381">
        <v>3</v>
      </c>
      <c r="I381" t="s">
        <v>1081</v>
      </c>
      <c r="J381" t="s">
        <v>1082</v>
      </c>
      <c r="K381" t="s">
        <v>1083</v>
      </c>
      <c r="L381">
        <v>1301</v>
      </c>
      <c r="N381">
        <v>1003</v>
      </c>
      <c r="O381" t="s">
        <v>117</v>
      </c>
      <c r="P381" t="s">
        <v>117</v>
      </c>
      <c r="Q381">
        <v>1</v>
      </c>
      <c r="Y381">
        <v>1.25</v>
      </c>
      <c r="AA381">
        <v>39.6</v>
      </c>
      <c r="AB381">
        <v>0</v>
      </c>
      <c r="AC381">
        <v>0</v>
      </c>
      <c r="AD381">
        <v>0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1.25</v>
      </c>
      <c r="AU381" t="s">
        <v>3</v>
      </c>
      <c r="AV381">
        <v>0</v>
      </c>
      <c r="AW381">
        <v>2</v>
      </c>
      <c r="AX381">
        <v>22721002</v>
      </c>
      <c r="AY381">
        <v>1</v>
      </c>
      <c r="AZ381">
        <v>0</v>
      </c>
      <c r="BA381">
        <v>348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B381">
        <v>0</v>
      </c>
    </row>
    <row r="382" spans="1:80">
      <c r="A382">
        <f>ROW(Source!A151)</f>
        <v>151</v>
      </c>
      <c r="B382">
        <v>22723180</v>
      </c>
      <c r="C382">
        <v>22720995</v>
      </c>
      <c r="D382">
        <v>21532219</v>
      </c>
      <c r="E382">
        <v>1</v>
      </c>
      <c r="F382">
        <v>1</v>
      </c>
      <c r="G382">
        <v>1</v>
      </c>
      <c r="H382">
        <v>3</v>
      </c>
      <c r="I382" t="s">
        <v>945</v>
      </c>
      <c r="J382" t="s">
        <v>946</v>
      </c>
      <c r="K382" t="s">
        <v>947</v>
      </c>
      <c r="L382">
        <v>1344</v>
      </c>
      <c r="N382">
        <v>1008</v>
      </c>
      <c r="O382" t="s">
        <v>948</v>
      </c>
      <c r="P382" t="s">
        <v>948</v>
      </c>
      <c r="Q382">
        <v>1</v>
      </c>
      <c r="Y382">
        <v>2.08</v>
      </c>
      <c r="AA382">
        <v>1</v>
      </c>
      <c r="AB382">
        <v>0</v>
      </c>
      <c r="AC382">
        <v>0</v>
      </c>
      <c r="AD382">
        <v>0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2.08</v>
      </c>
      <c r="AU382" t="s">
        <v>3</v>
      </c>
      <c r="AV382">
        <v>0</v>
      </c>
      <c r="AW382">
        <v>2</v>
      </c>
      <c r="AX382">
        <v>22721004</v>
      </c>
      <c r="AY382">
        <v>1</v>
      </c>
      <c r="AZ382">
        <v>0</v>
      </c>
      <c r="BA382">
        <v>350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B382">
        <v>0</v>
      </c>
    </row>
    <row r="383" spans="1:80">
      <c r="A383">
        <f>ROW(Source!A153)</f>
        <v>153</v>
      </c>
      <c r="B383">
        <v>22723180</v>
      </c>
      <c r="C383">
        <v>22721006</v>
      </c>
      <c r="D383">
        <v>9415385</v>
      </c>
      <c r="E383">
        <v>1</v>
      </c>
      <c r="F383">
        <v>1</v>
      </c>
      <c r="G383">
        <v>1</v>
      </c>
      <c r="H383">
        <v>1</v>
      </c>
      <c r="I383" t="s">
        <v>782</v>
      </c>
      <c r="J383" t="s">
        <v>3</v>
      </c>
      <c r="K383" t="s">
        <v>783</v>
      </c>
      <c r="L383">
        <v>1369</v>
      </c>
      <c r="N383">
        <v>1013</v>
      </c>
      <c r="O383" t="s">
        <v>784</v>
      </c>
      <c r="P383" t="s">
        <v>784</v>
      </c>
      <c r="Q383">
        <v>1</v>
      </c>
      <c r="Y383">
        <v>0.31</v>
      </c>
      <c r="AA383">
        <v>0</v>
      </c>
      <c r="AB383">
        <v>0</v>
      </c>
      <c r="AC383">
        <v>0</v>
      </c>
      <c r="AD383">
        <v>9.4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0.31</v>
      </c>
      <c r="AU383" t="s">
        <v>3</v>
      </c>
      <c r="AV383">
        <v>1</v>
      </c>
      <c r="AW383">
        <v>2</v>
      </c>
      <c r="AX383">
        <v>22721013</v>
      </c>
      <c r="AY383">
        <v>1</v>
      </c>
      <c r="AZ383">
        <v>0</v>
      </c>
      <c r="BA383">
        <v>351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B383">
        <v>0</v>
      </c>
    </row>
    <row r="384" spans="1:80">
      <c r="A384">
        <f>ROW(Source!A153)</f>
        <v>153</v>
      </c>
      <c r="B384">
        <v>22723180</v>
      </c>
      <c r="C384">
        <v>22721006</v>
      </c>
      <c r="D384">
        <v>21288798</v>
      </c>
      <c r="E384">
        <v>1</v>
      </c>
      <c r="F384">
        <v>1</v>
      </c>
      <c r="G384">
        <v>1</v>
      </c>
      <c r="H384">
        <v>3</v>
      </c>
      <c r="I384" t="s">
        <v>818</v>
      </c>
      <c r="J384" t="s">
        <v>819</v>
      </c>
      <c r="K384" t="s">
        <v>820</v>
      </c>
      <c r="L384">
        <v>1348</v>
      </c>
      <c r="N384">
        <v>1009</v>
      </c>
      <c r="O384" t="s">
        <v>34</v>
      </c>
      <c r="P384" t="s">
        <v>34</v>
      </c>
      <c r="Q384">
        <v>1000</v>
      </c>
      <c r="Y384">
        <v>2.0000000000000002E-5</v>
      </c>
      <c r="AA384">
        <v>15119</v>
      </c>
      <c r="AB384">
        <v>0</v>
      </c>
      <c r="AC384">
        <v>0</v>
      </c>
      <c r="AD384">
        <v>0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2.0000000000000002E-5</v>
      </c>
      <c r="AU384" t="s">
        <v>3</v>
      </c>
      <c r="AV384">
        <v>0</v>
      </c>
      <c r="AW384">
        <v>2</v>
      </c>
      <c r="AX384">
        <v>22721014</v>
      </c>
      <c r="AY384">
        <v>1</v>
      </c>
      <c r="AZ384">
        <v>0</v>
      </c>
      <c r="BA384">
        <v>352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B384">
        <v>0</v>
      </c>
    </row>
    <row r="385" spans="1:80">
      <c r="A385">
        <f>ROW(Source!A153)</f>
        <v>153</v>
      </c>
      <c r="B385">
        <v>22723180</v>
      </c>
      <c r="C385">
        <v>22721006</v>
      </c>
      <c r="D385">
        <v>21365260</v>
      </c>
      <c r="E385">
        <v>1</v>
      </c>
      <c r="F385">
        <v>1</v>
      </c>
      <c r="G385">
        <v>1</v>
      </c>
      <c r="H385">
        <v>3</v>
      </c>
      <c r="I385" t="s">
        <v>1084</v>
      </c>
      <c r="J385" t="s">
        <v>1085</v>
      </c>
      <c r="K385" t="s">
        <v>1086</v>
      </c>
      <c r="L385">
        <v>1348</v>
      </c>
      <c r="N385">
        <v>1009</v>
      </c>
      <c r="O385" t="s">
        <v>34</v>
      </c>
      <c r="P385" t="s">
        <v>34</v>
      </c>
      <c r="Q385">
        <v>1000</v>
      </c>
      <c r="Y385">
        <v>1.1E-4</v>
      </c>
      <c r="AA385">
        <v>9266</v>
      </c>
      <c r="AB385">
        <v>0</v>
      </c>
      <c r="AC385">
        <v>0</v>
      </c>
      <c r="AD385">
        <v>0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1.1E-4</v>
      </c>
      <c r="AU385" t="s">
        <v>3</v>
      </c>
      <c r="AV385">
        <v>0</v>
      </c>
      <c r="AW385">
        <v>2</v>
      </c>
      <c r="AX385">
        <v>22721015</v>
      </c>
      <c r="AY385">
        <v>1</v>
      </c>
      <c r="AZ385">
        <v>0</v>
      </c>
      <c r="BA385">
        <v>353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B385">
        <v>0</v>
      </c>
    </row>
    <row r="386" spans="1:80">
      <c r="A386">
        <f>ROW(Source!A153)</f>
        <v>153</v>
      </c>
      <c r="B386">
        <v>22723180</v>
      </c>
      <c r="C386">
        <v>22721006</v>
      </c>
      <c r="D386">
        <v>21362285</v>
      </c>
      <c r="E386">
        <v>1</v>
      </c>
      <c r="F386">
        <v>1</v>
      </c>
      <c r="G386">
        <v>1</v>
      </c>
      <c r="H386">
        <v>3</v>
      </c>
      <c r="I386" t="s">
        <v>864</v>
      </c>
      <c r="J386" t="s">
        <v>865</v>
      </c>
      <c r="K386" t="s">
        <v>866</v>
      </c>
      <c r="L386">
        <v>1348</v>
      </c>
      <c r="N386">
        <v>1009</v>
      </c>
      <c r="O386" t="s">
        <v>34</v>
      </c>
      <c r="P386" t="s">
        <v>34</v>
      </c>
      <c r="Q386">
        <v>1000</v>
      </c>
      <c r="Y386">
        <v>1.0000000000000001E-5</v>
      </c>
      <c r="AA386">
        <v>16950</v>
      </c>
      <c r="AB386">
        <v>0</v>
      </c>
      <c r="AC386">
        <v>0</v>
      </c>
      <c r="AD386">
        <v>0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3</v>
      </c>
      <c r="AT386">
        <v>1.0000000000000001E-5</v>
      </c>
      <c r="AU386" t="s">
        <v>3</v>
      </c>
      <c r="AV386">
        <v>0</v>
      </c>
      <c r="AW386">
        <v>2</v>
      </c>
      <c r="AX386">
        <v>22721016</v>
      </c>
      <c r="AY386">
        <v>1</v>
      </c>
      <c r="AZ386">
        <v>0</v>
      </c>
      <c r="BA386">
        <v>354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B386">
        <v>0</v>
      </c>
    </row>
    <row r="387" spans="1:80">
      <c r="A387">
        <f>ROW(Source!A153)</f>
        <v>153</v>
      </c>
      <c r="B387">
        <v>22723180</v>
      </c>
      <c r="C387">
        <v>22721006</v>
      </c>
      <c r="D387">
        <v>21288800</v>
      </c>
      <c r="E387">
        <v>1</v>
      </c>
      <c r="F387">
        <v>1</v>
      </c>
      <c r="G387">
        <v>1</v>
      </c>
      <c r="H387">
        <v>3</v>
      </c>
      <c r="I387" t="s">
        <v>867</v>
      </c>
      <c r="J387" t="s">
        <v>868</v>
      </c>
      <c r="K387" t="s">
        <v>869</v>
      </c>
      <c r="L387">
        <v>1346</v>
      </c>
      <c r="N387">
        <v>1009</v>
      </c>
      <c r="O387" t="s">
        <v>870</v>
      </c>
      <c r="P387" t="s">
        <v>870</v>
      </c>
      <c r="Q387">
        <v>1</v>
      </c>
      <c r="Y387">
        <v>0.01</v>
      </c>
      <c r="AA387">
        <v>37.29</v>
      </c>
      <c r="AB387">
        <v>0</v>
      </c>
      <c r="AC387">
        <v>0</v>
      </c>
      <c r="AD387">
        <v>0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0.01</v>
      </c>
      <c r="AU387" t="s">
        <v>3</v>
      </c>
      <c r="AV387">
        <v>0</v>
      </c>
      <c r="AW387">
        <v>2</v>
      </c>
      <c r="AX387">
        <v>22721017</v>
      </c>
      <c r="AY387">
        <v>1</v>
      </c>
      <c r="AZ387">
        <v>0</v>
      </c>
      <c r="BA387">
        <v>355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B387">
        <v>0</v>
      </c>
    </row>
    <row r="388" spans="1:80">
      <c r="A388">
        <f>ROW(Source!A153)</f>
        <v>153</v>
      </c>
      <c r="B388">
        <v>22723180</v>
      </c>
      <c r="C388">
        <v>22721006</v>
      </c>
      <c r="D388">
        <v>21810621</v>
      </c>
      <c r="E388">
        <v>1</v>
      </c>
      <c r="F388">
        <v>1</v>
      </c>
      <c r="G388">
        <v>1</v>
      </c>
      <c r="H388">
        <v>3</v>
      </c>
      <c r="I388" t="s">
        <v>1087</v>
      </c>
      <c r="J388" t="s">
        <v>1088</v>
      </c>
      <c r="K388" t="s">
        <v>1089</v>
      </c>
      <c r="L388">
        <v>1035</v>
      </c>
      <c r="N388">
        <v>1013</v>
      </c>
      <c r="O388" t="s">
        <v>623</v>
      </c>
      <c r="P388" t="s">
        <v>623</v>
      </c>
      <c r="Q388">
        <v>1</v>
      </c>
      <c r="Y388">
        <v>1</v>
      </c>
      <c r="AA388">
        <v>334.1</v>
      </c>
      <c r="AB388">
        <v>0</v>
      </c>
      <c r="AC388">
        <v>0</v>
      </c>
      <c r="AD388">
        <v>0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3</v>
      </c>
      <c r="AT388">
        <v>1</v>
      </c>
      <c r="AU388" t="s">
        <v>3</v>
      </c>
      <c r="AV388">
        <v>0</v>
      </c>
      <c r="AW388">
        <v>2</v>
      </c>
      <c r="AX388">
        <v>22721018</v>
      </c>
      <c r="AY388">
        <v>1</v>
      </c>
      <c r="AZ388">
        <v>0</v>
      </c>
      <c r="BA388">
        <v>356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B388">
        <v>0</v>
      </c>
    </row>
    <row r="389" spans="1:80">
      <c r="A389">
        <f>ROW(Source!A180)</f>
        <v>180</v>
      </c>
      <c r="B389">
        <v>22723180</v>
      </c>
      <c r="C389">
        <v>22721059</v>
      </c>
      <c r="D389">
        <v>9431548</v>
      </c>
      <c r="E389">
        <v>1</v>
      </c>
      <c r="F389">
        <v>1</v>
      </c>
      <c r="G389">
        <v>1</v>
      </c>
      <c r="H389">
        <v>1</v>
      </c>
      <c r="I389" t="s">
        <v>1090</v>
      </c>
      <c r="J389" t="s">
        <v>3</v>
      </c>
      <c r="K389" t="s">
        <v>1091</v>
      </c>
      <c r="L389">
        <v>1369</v>
      </c>
      <c r="N389">
        <v>1013</v>
      </c>
      <c r="O389" t="s">
        <v>784</v>
      </c>
      <c r="P389" t="s">
        <v>784</v>
      </c>
      <c r="Q389">
        <v>1</v>
      </c>
      <c r="Y389">
        <v>31.4</v>
      </c>
      <c r="AA389">
        <v>0</v>
      </c>
      <c r="AB389">
        <v>0</v>
      </c>
      <c r="AC389">
        <v>0</v>
      </c>
      <c r="AD389">
        <v>9.92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31.4</v>
      </c>
      <c r="AU389" t="s">
        <v>3</v>
      </c>
      <c r="AV389">
        <v>1</v>
      </c>
      <c r="AW389">
        <v>2</v>
      </c>
      <c r="AX389">
        <v>22721068</v>
      </c>
      <c r="AY389">
        <v>1</v>
      </c>
      <c r="AZ389">
        <v>0</v>
      </c>
      <c r="BA389">
        <v>357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B389">
        <v>0</v>
      </c>
    </row>
    <row r="390" spans="1:80">
      <c r="A390">
        <f>ROW(Source!A180)</f>
        <v>180</v>
      </c>
      <c r="B390">
        <v>22723180</v>
      </c>
      <c r="C390">
        <v>22721059</v>
      </c>
      <c r="D390">
        <v>121548</v>
      </c>
      <c r="E390">
        <v>1</v>
      </c>
      <c r="F390">
        <v>1</v>
      </c>
      <c r="G390">
        <v>1</v>
      </c>
      <c r="H390">
        <v>1</v>
      </c>
      <c r="I390" t="s">
        <v>36</v>
      </c>
      <c r="J390" t="s">
        <v>3</v>
      </c>
      <c r="K390" t="s">
        <v>785</v>
      </c>
      <c r="L390">
        <v>608254</v>
      </c>
      <c r="N390">
        <v>1013</v>
      </c>
      <c r="O390" t="s">
        <v>786</v>
      </c>
      <c r="P390" t="s">
        <v>786</v>
      </c>
      <c r="Q390">
        <v>1</v>
      </c>
      <c r="Y390">
        <v>0.12</v>
      </c>
      <c r="AA390">
        <v>0</v>
      </c>
      <c r="AB390">
        <v>0</v>
      </c>
      <c r="AC390">
        <v>0</v>
      </c>
      <c r="AD390">
        <v>0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0.12</v>
      </c>
      <c r="AU390" t="s">
        <v>3</v>
      </c>
      <c r="AV390">
        <v>2</v>
      </c>
      <c r="AW390">
        <v>2</v>
      </c>
      <c r="AX390">
        <v>22721069</v>
      </c>
      <c r="AY390">
        <v>1</v>
      </c>
      <c r="AZ390">
        <v>0</v>
      </c>
      <c r="BA390">
        <v>358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B390">
        <v>0</v>
      </c>
    </row>
    <row r="391" spans="1:80">
      <c r="A391">
        <f>ROW(Source!A180)</f>
        <v>180</v>
      </c>
      <c r="B391">
        <v>22723180</v>
      </c>
      <c r="C391">
        <v>22721059</v>
      </c>
      <c r="D391">
        <v>21334659</v>
      </c>
      <c r="E391">
        <v>1</v>
      </c>
      <c r="F391">
        <v>1</v>
      </c>
      <c r="G391">
        <v>1</v>
      </c>
      <c r="H391">
        <v>2</v>
      </c>
      <c r="I391" t="s">
        <v>897</v>
      </c>
      <c r="J391" t="s">
        <v>898</v>
      </c>
      <c r="K391" t="s">
        <v>899</v>
      </c>
      <c r="L391">
        <v>1368</v>
      </c>
      <c r="N391">
        <v>1011</v>
      </c>
      <c r="O391" t="s">
        <v>790</v>
      </c>
      <c r="P391" t="s">
        <v>790</v>
      </c>
      <c r="Q391">
        <v>1</v>
      </c>
      <c r="Y391">
        <v>0.12</v>
      </c>
      <c r="AA391">
        <v>0</v>
      </c>
      <c r="AB391">
        <v>134.65</v>
      </c>
      <c r="AC391">
        <v>13.5</v>
      </c>
      <c r="AD391">
        <v>0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0.12</v>
      </c>
      <c r="AU391" t="s">
        <v>3</v>
      </c>
      <c r="AV391">
        <v>0</v>
      </c>
      <c r="AW391">
        <v>2</v>
      </c>
      <c r="AX391">
        <v>22721070</v>
      </c>
      <c r="AY391">
        <v>1</v>
      </c>
      <c r="AZ391">
        <v>0</v>
      </c>
      <c r="BA391">
        <v>359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B391">
        <v>0</v>
      </c>
    </row>
    <row r="392" spans="1:80">
      <c r="A392">
        <f>ROW(Source!A180)</f>
        <v>180</v>
      </c>
      <c r="B392">
        <v>22723180</v>
      </c>
      <c r="C392">
        <v>22721059</v>
      </c>
      <c r="D392">
        <v>21315965</v>
      </c>
      <c r="E392">
        <v>1</v>
      </c>
      <c r="F392">
        <v>1</v>
      </c>
      <c r="G392">
        <v>1</v>
      </c>
      <c r="H392">
        <v>2</v>
      </c>
      <c r="I392" t="s">
        <v>1092</v>
      </c>
      <c r="J392" t="s">
        <v>1093</v>
      </c>
      <c r="K392" t="s">
        <v>1094</v>
      </c>
      <c r="L392">
        <v>1368</v>
      </c>
      <c r="N392">
        <v>1011</v>
      </c>
      <c r="O392" t="s">
        <v>790</v>
      </c>
      <c r="P392" t="s">
        <v>790</v>
      </c>
      <c r="Q392">
        <v>1</v>
      </c>
      <c r="Y392">
        <v>0.73</v>
      </c>
      <c r="AA392">
        <v>0</v>
      </c>
      <c r="AB392">
        <v>6.9</v>
      </c>
      <c r="AC392">
        <v>0</v>
      </c>
      <c r="AD392">
        <v>0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0.73</v>
      </c>
      <c r="AU392" t="s">
        <v>3</v>
      </c>
      <c r="AV392">
        <v>0</v>
      </c>
      <c r="AW392">
        <v>2</v>
      </c>
      <c r="AX392">
        <v>22721071</v>
      </c>
      <c r="AY392">
        <v>1</v>
      </c>
      <c r="AZ392">
        <v>0</v>
      </c>
      <c r="BA392">
        <v>360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B392">
        <v>0</v>
      </c>
    </row>
    <row r="393" spans="1:80">
      <c r="A393">
        <f>ROW(Source!A180)</f>
        <v>180</v>
      </c>
      <c r="B393">
        <v>22723180</v>
      </c>
      <c r="C393">
        <v>22721059</v>
      </c>
      <c r="D393">
        <v>21280770</v>
      </c>
      <c r="E393">
        <v>1</v>
      </c>
      <c r="F393">
        <v>1</v>
      </c>
      <c r="G393">
        <v>1</v>
      </c>
      <c r="H393">
        <v>2</v>
      </c>
      <c r="I393" t="s">
        <v>850</v>
      </c>
      <c r="J393" t="s">
        <v>851</v>
      </c>
      <c r="K393" t="s">
        <v>852</v>
      </c>
      <c r="L393">
        <v>1368</v>
      </c>
      <c r="N393">
        <v>1011</v>
      </c>
      <c r="O393" t="s">
        <v>790</v>
      </c>
      <c r="P393" t="s">
        <v>790</v>
      </c>
      <c r="Q393">
        <v>1</v>
      </c>
      <c r="Y393">
        <v>0.12</v>
      </c>
      <c r="AA393">
        <v>0</v>
      </c>
      <c r="AB393">
        <v>87.17</v>
      </c>
      <c r="AC393">
        <v>11.6</v>
      </c>
      <c r="AD393">
        <v>0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0.12</v>
      </c>
      <c r="AU393" t="s">
        <v>3</v>
      </c>
      <c r="AV393">
        <v>0</v>
      </c>
      <c r="AW393">
        <v>2</v>
      </c>
      <c r="AX393">
        <v>22721072</v>
      </c>
      <c r="AY393">
        <v>1</v>
      </c>
      <c r="AZ393">
        <v>0</v>
      </c>
      <c r="BA393">
        <v>361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B393">
        <v>0</v>
      </c>
    </row>
    <row r="394" spans="1:80">
      <c r="A394">
        <f>ROW(Source!A180)</f>
        <v>180</v>
      </c>
      <c r="B394">
        <v>22723180</v>
      </c>
      <c r="C394">
        <v>22721059</v>
      </c>
      <c r="D394">
        <v>21424010</v>
      </c>
      <c r="E394">
        <v>1</v>
      </c>
      <c r="F394">
        <v>1</v>
      </c>
      <c r="G394">
        <v>1</v>
      </c>
      <c r="H394">
        <v>3</v>
      </c>
      <c r="I394" t="s">
        <v>1095</v>
      </c>
      <c r="J394" t="s">
        <v>1096</v>
      </c>
      <c r="K394" t="s">
        <v>1097</v>
      </c>
      <c r="L394">
        <v>1346</v>
      </c>
      <c r="N394">
        <v>1009</v>
      </c>
      <c r="O394" t="s">
        <v>870</v>
      </c>
      <c r="P394" t="s">
        <v>870</v>
      </c>
      <c r="Q394">
        <v>1</v>
      </c>
      <c r="Y394">
        <v>0.6</v>
      </c>
      <c r="AA394">
        <v>15.14</v>
      </c>
      <c r="AB394">
        <v>0</v>
      </c>
      <c r="AC394">
        <v>0</v>
      </c>
      <c r="AD394">
        <v>0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3</v>
      </c>
      <c r="AT394">
        <v>0.6</v>
      </c>
      <c r="AU394" t="s">
        <v>3</v>
      </c>
      <c r="AV394">
        <v>0</v>
      </c>
      <c r="AW394">
        <v>2</v>
      </c>
      <c r="AX394">
        <v>22721073</v>
      </c>
      <c r="AY394">
        <v>1</v>
      </c>
      <c r="AZ394">
        <v>0</v>
      </c>
      <c r="BA394">
        <v>362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B394">
        <v>0</v>
      </c>
    </row>
    <row r="395" spans="1:80">
      <c r="A395">
        <f>ROW(Source!A180)</f>
        <v>180</v>
      </c>
      <c r="B395">
        <v>22723180</v>
      </c>
      <c r="C395">
        <v>22721059</v>
      </c>
      <c r="D395">
        <v>21451862</v>
      </c>
      <c r="E395">
        <v>1</v>
      </c>
      <c r="F395">
        <v>1</v>
      </c>
      <c r="G395">
        <v>1</v>
      </c>
      <c r="H395">
        <v>3</v>
      </c>
      <c r="I395" t="s">
        <v>1098</v>
      </c>
      <c r="J395" t="s">
        <v>1099</v>
      </c>
      <c r="K395" t="s">
        <v>1100</v>
      </c>
      <c r="L395">
        <v>1354</v>
      </c>
      <c r="N395">
        <v>1010</v>
      </c>
      <c r="O395" t="s">
        <v>28</v>
      </c>
      <c r="P395" t="s">
        <v>28</v>
      </c>
      <c r="Q395">
        <v>1</v>
      </c>
      <c r="Y395">
        <v>1</v>
      </c>
      <c r="AA395">
        <v>266.67</v>
      </c>
      <c r="AB395">
        <v>0</v>
      </c>
      <c r="AC395">
        <v>0</v>
      </c>
      <c r="AD395">
        <v>0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3</v>
      </c>
      <c r="AT395">
        <v>1</v>
      </c>
      <c r="AU395" t="s">
        <v>3</v>
      </c>
      <c r="AV395">
        <v>0</v>
      </c>
      <c r="AW395">
        <v>2</v>
      </c>
      <c r="AX395">
        <v>22721074</v>
      </c>
      <c r="AY395">
        <v>1</v>
      </c>
      <c r="AZ395">
        <v>0</v>
      </c>
      <c r="BA395">
        <v>363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B395">
        <v>0</v>
      </c>
    </row>
    <row r="396" spans="1:80">
      <c r="A396">
        <f>ROW(Source!A180)</f>
        <v>180</v>
      </c>
      <c r="B396">
        <v>22723180</v>
      </c>
      <c r="C396">
        <v>22721059</v>
      </c>
      <c r="D396">
        <v>21532219</v>
      </c>
      <c r="E396">
        <v>1</v>
      </c>
      <c r="F396">
        <v>1</v>
      </c>
      <c r="G396">
        <v>1</v>
      </c>
      <c r="H396">
        <v>3</v>
      </c>
      <c r="I396" t="s">
        <v>945</v>
      </c>
      <c r="J396" t="s">
        <v>946</v>
      </c>
      <c r="K396" t="s">
        <v>947</v>
      </c>
      <c r="L396">
        <v>1344</v>
      </c>
      <c r="N396">
        <v>1008</v>
      </c>
      <c r="O396" t="s">
        <v>948</v>
      </c>
      <c r="P396" t="s">
        <v>948</v>
      </c>
      <c r="Q396">
        <v>1</v>
      </c>
      <c r="Y396">
        <v>6.23</v>
      </c>
      <c r="AA396">
        <v>1</v>
      </c>
      <c r="AB396">
        <v>0</v>
      </c>
      <c r="AC396">
        <v>0</v>
      </c>
      <c r="AD396">
        <v>0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6.23</v>
      </c>
      <c r="AU396" t="s">
        <v>3</v>
      </c>
      <c r="AV396">
        <v>0</v>
      </c>
      <c r="AW396">
        <v>2</v>
      </c>
      <c r="AX396">
        <v>22721075</v>
      </c>
      <c r="AY396">
        <v>1</v>
      </c>
      <c r="AZ396">
        <v>0</v>
      </c>
      <c r="BA396">
        <v>364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B396">
        <v>0</v>
      </c>
    </row>
    <row r="397" spans="1:80">
      <c r="A397">
        <f>ROW(Source!A187)</f>
        <v>187</v>
      </c>
      <c r="B397">
        <v>22723180</v>
      </c>
      <c r="C397">
        <v>22721082</v>
      </c>
      <c r="D397">
        <v>9431559</v>
      </c>
      <c r="E397">
        <v>1</v>
      </c>
      <c r="F397">
        <v>1</v>
      </c>
      <c r="G397">
        <v>1</v>
      </c>
      <c r="H397">
        <v>1</v>
      </c>
      <c r="I397" t="s">
        <v>1101</v>
      </c>
      <c r="J397" t="s">
        <v>3</v>
      </c>
      <c r="K397" t="s">
        <v>1102</v>
      </c>
      <c r="L397">
        <v>1369</v>
      </c>
      <c r="N397">
        <v>1013</v>
      </c>
      <c r="O397" t="s">
        <v>784</v>
      </c>
      <c r="P397" t="s">
        <v>784</v>
      </c>
      <c r="Q397">
        <v>1</v>
      </c>
      <c r="Y397">
        <v>459</v>
      </c>
      <c r="AA397">
        <v>0</v>
      </c>
      <c r="AB397">
        <v>0</v>
      </c>
      <c r="AC397">
        <v>0</v>
      </c>
      <c r="AD397">
        <v>10.06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459</v>
      </c>
      <c r="AU397" t="s">
        <v>3</v>
      </c>
      <c r="AV397">
        <v>1</v>
      </c>
      <c r="AW397">
        <v>2</v>
      </c>
      <c r="AX397">
        <v>22721101</v>
      </c>
      <c r="AY397">
        <v>1</v>
      </c>
      <c r="AZ397">
        <v>0</v>
      </c>
      <c r="BA397">
        <v>365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B397">
        <v>0</v>
      </c>
    </row>
    <row r="398" spans="1:80">
      <c r="A398">
        <f>ROW(Source!A187)</f>
        <v>187</v>
      </c>
      <c r="B398">
        <v>22723180</v>
      </c>
      <c r="C398">
        <v>22721082</v>
      </c>
      <c r="D398">
        <v>121548</v>
      </c>
      <c r="E398">
        <v>1</v>
      </c>
      <c r="F398">
        <v>1</v>
      </c>
      <c r="G398">
        <v>1</v>
      </c>
      <c r="H398">
        <v>1</v>
      </c>
      <c r="I398" t="s">
        <v>36</v>
      </c>
      <c r="J398" t="s">
        <v>3</v>
      </c>
      <c r="K398" t="s">
        <v>785</v>
      </c>
      <c r="L398">
        <v>608254</v>
      </c>
      <c r="N398">
        <v>1013</v>
      </c>
      <c r="O398" t="s">
        <v>786</v>
      </c>
      <c r="P398" t="s">
        <v>786</v>
      </c>
      <c r="Q398">
        <v>1</v>
      </c>
      <c r="Y398">
        <v>31.86</v>
      </c>
      <c r="AA398">
        <v>0</v>
      </c>
      <c r="AB398">
        <v>0</v>
      </c>
      <c r="AC398">
        <v>0</v>
      </c>
      <c r="AD398">
        <v>0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31.86</v>
      </c>
      <c r="AU398" t="s">
        <v>3</v>
      </c>
      <c r="AV398">
        <v>2</v>
      </c>
      <c r="AW398">
        <v>2</v>
      </c>
      <c r="AX398">
        <v>22721102</v>
      </c>
      <c r="AY398">
        <v>1</v>
      </c>
      <c r="AZ398">
        <v>0</v>
      </c>
      <c r="BA398">
        <v>366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B398">
        <v>0</v>
      </c>
    </row>
    <row r="399" spans="1:80">
      <c r="A399">
        <f>ROW(Source!A187)</f>
        <v>187</v>
      </c>
      <c r="B399">
        <v>22723180</v>
      </c>
      <c r="C399">
        <v>22721082</v>
      </c>
      <c r="D399">
        <v>21281551</v>
      </c>
      <c r="E399">
        <v>1</v>
      </c>
      <c r="F399">
        <v>1</v>
      </c>
      <c r="G399">
        <v>1</v>
      </c>
      <c r="H399">
        <v>2</v>
      </c>
      <c r="I399" t="s">
        <v>1103</v>
      </c>
      <c r="J399" t="s">
        <v>1104</v>
      </c>
      <c r="K399" t="s">
        <v>1105</v>
      </c>
      <c r="L399">
        <v>1368</v>
      </c>
      <c r="N399">
        <v>1011</v>
      </c>
      <c r="O399" t="s">
        <v>790</v>
      </c>
      <c r="P399" t="s">
        <v>790</v>
      </c>
      <c r="Q399">
        <v>1</v>
      </c>
      <c r="Y399">
        <v>1.87</v>
      </c>
      <c r="AA399">
        <v>0</v>
      </c>
      <c r="AB399">
        <v>83.1</v>
      </c>
      <c r="AC399">
        <v>14.4</v>
      </c>
      <c r="AD399">
        <v>0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1.87</v>
      </c>
      <c r="AU399" t="s">
        <v>3</v>
      </c>
      <c r="AV399">
        <v>0</v>
      </c>
      <c r="AW399">
        <v>2</v>
      </c>
      <c r="AX399">
        <v>22721103</v>
      </c>
      <c r="AY399">
        <v>1</v>
      </c>
      <c r="AZ399">
        <v>0</v>
      </c>
      <c r="BA399">
        <v>367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B399">
        <v>0</v>
      </c>
    </row>
    <row r="400" spans="1:80">
      <c r="A400">
        <f>ROW(Source!A187)</f>
        <v>187</v>
      </c>
      <c r="B400">
        <v>22723180</v>
      </c>
      <c r="C400">
        <v>22721082</v>
      </c>
      <c r="D400">
        <v>21341183</v>
      </c>
      <c r="E400">
        <v>1</v>
      </c>
      <c r="F400">
        <v>1</v>
      </c>
      <c r="G400">
        <v>1</v>
      </c>
      <c r="H400">
        <v>2</v>
      </c>
      <c r="I400" t="s">
        <v>1106</v>
      </c>
      <c r="J400" t="s">
        <v>1107</v>
      </c>
      <c r="K400" t="s">
        <v>1108</v>
      </c>
      <c r="L400">
        <v>1368</v>
      </c>
      <c r="N400">
        <v>1011</v>
      </c>
      <c r="O400" t="s">
        <v>790</v>
      </c>
      <c r="P400" t="s">
        <v>790</v>
      </c>
      <c r="Q400">
        <v>1</v>
      </c>
      <c r="Y400">
        <v>23.8</v>
      </c>
      <c r="AA400">
        <v>0</v>
      </c>
      <c r="AB400">
        <v>73.12</v>
      </c>
      <c r="AC400">
        <v>13.5</v>
      </c>
      <c r="AD400">
        <v>0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23.8</v>
      </c>
      <c r="AU400" t="s">
        <v>3</v>
      </c>
      <c r="AV400">
        <v>0</v>
      </c>
      <c r="AW400">
        <v>2</v>
      </c>
      <c r="AX400">
        <v>22721104</v>
      </c>
      <c r="AY400">
        <v>1</v>
      </c>
      <c r="AZ400">
        <v>0</v>
      </c>
      <c r="BA400">
        <v>368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B400">
        <v>0</v>
      </c>
    </row>
    <row r="401" spans="1:80">
      <c r="A401">
        <f>ROW(Source!A187)</f>
        <v>187</v>
      </c>
      <c r="B401">
        <v>22723180</v>
      </c>
      <c r="C401">
        <v>22721082</v>
      </c>
      <c r="D401">
        <v>21535669</v>
      </c>
      <c r="E401">
        <v>1</v>
      </c>
      <c r="F401">
        <v>1</v>
      </c>
      <c r="G401">
        <v>1</v>
      </c>
      <c r="H401">
        <v>2</v>
      </c>
      <c r="I401" t="s">
        <v>1109</v>
      </c>
      <c r="J401" t="s">
        <v>1110</v>
      </c>
      <c r="K401" t="s">
        <v>1111</v>
      </c>
      <c r="L401">
        <v>1368</v>
      </c>
      <c r="N401">
        <v>1011</v>
      </c>
      <c r="O401" t="s">
        <v>790</v>
      </c>
      <c r="P401" t="s">
        <v>790</v>
      </c>
      <c r="Q401">
        <v>1</v>
      </c>
      <c r="Y401">
        <v>1.9</v>
      </c>
      <c r="AA401">
        <v>0</v>
      </c>
      <c r="AB401">
        <v>99.78</v>
      </c>
      <c r="AC401">
        <v>13.5</v>
      </c>
      <c r="AD401">
        <v>0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1.9</v>
      </c>
      <c r="AU401" t="s">
        <v>3</v>
      </c>
      <c r="AV401">
        <v>0</v>
      </c>
      <c r="AW401">
        <v>2</v>
      </c>
      <c r="AX401">
        <v>22721105</v>
      </c>
      <c r="AY401">
        <v>1</v>
      </c>
      <c r="AZ401">
        <v>0</v>
      </c>
      <c r="BA401">
        <v>369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B401">
        <v>0</v>
      </c>
    </row>
    <row r="402" spans="1:80">
      <c r="A402">
        <f>ROW(Source!A187)</f>
        <v>187</v>
      </c>
      <c r="B402">
        <v>22723180</v>
      </c>
      <c r="C402">
        <v>22721082</v>
      </c>
      <c r="D402">
        <v>21285419</v>
      </c>
      <c r="E402">
        <v>1</v>
      </c>
      <c r="F402">
        <v>1</v>
      </c>
      <c r="G402">
        <v>1</v>
      </c>
      <c r="H402">
        <v>2</v>
      </c>
      <c r="I402" t="s">
        <v>858</v>
      </c>
      <c r="J402" t="s">
        <v>859</v>
      </c>
      <c r="K402" t="s">
        <v>860</v>
      </c>
      <c r="L402">
        <v>1368</v>
      </c>
      <c r="N402">
        <v>1011</v>
      </c>
      <c r="O402" t="s">
        <v>790</v>
      </c>
      <c r="P402" t="s">
        <v>790</v>
      </c>
      <c r="Q402">
        <v>1</v>
      </c>
      <c r="Y402">
        <v>11.31</v>
      </c>
      <c r="AA402">
        <v>0</v>
      </c>
      <c r="AB402">
        <v>8.1</v>
      </c>
      <c r="AC402">
        <v>0</v>
      </c>
      <c r="AD402">
        <v>0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11.31</v>
      </c>
      <c r="AU402" t="s">
        <v>3</v>
      </c>
      <c r="AV402">
        <v>0</v>
      </c>
      <c r="AW402">
        <v>2</v>
      </c>
      <c r="AX402">
        <v>22721106</v>
      </c>
      <c r="AY402">
        <v>1</v>
      </c>
      <c r="AZ402">
        <v>0</v>
      </c>
      <c r="BA402">
        <v>370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B402">
        <v>0</v>
      </c>
    </row>
    <row r="403" spans="1:80">
      <c r="A403">
        <f>ROW(Source!A187)</f>
        <v>187</v>
      </c>
      <c r="B403">
        <v>22723180</v>
      </c>
      <c r="C403">
        <v>22721082</v>
      </c>
      <c r="D403">
        <v>21288557</v>
      </c>
      <c r="E403">
        <v>1</v>
      </c>
      <c r="F403">
        <v>1</v>
      </c>
      <c r="G403">
        <v>1</v>
      </c>
      <c r="H403">
        <v>2</v>
      </c>
      <c r="I403" t="s">
        <v>797</v>
      </c>
      <c r="J403" t="s">
        <v>798</v>
      </c>
      <c r="K403" t="s">
        <v>799</v>
      </c>
      <c r="L403">
        <v>1368</v>
      </c>
      <c r="N403">
        <v>1011</v>
      </c>
      <c r="O403" t="s">
        <v>790</v>
      </c>
      <c r="P403" t="s">
        <v>790</v>
      </c>
      <c r="Q403">
        <v>1</v>
      </c>
      <c r="Y403">
        <v>0.4</v>
      </c>
      <c r="AA403">
        <v>0</v>
      </c>
      <c r="AB403">
        <v>1.2</v>
      </c>
      <c r="AC403">
        <v>0</v>
      </c>
      <c r="AD403">
        <v>0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0.4</v>
      </c>
      <c r="AU403" t="s">
        <v>3</v>
      </c>
      <c r="AV403">
        <v>0</v>
      </c>
      <c r="AW403">
        <v>2</v>
      </c>
      <c r="AX403">
        <v>22721107</v>
      </c>
      <c r="AY403">
        <v>1</v>
      </c>
      <c r="AZ403">
        <v>0</v>
      </c>
      <c r="BA403">
        <v>371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B403">
        <v>0</v>
      </c>
    </row>
    <row r="404" spans="1:80">
      <c r="A404">
        <f>ROW(Source!A187)</f>
        <v>187</v>
      </c>
      <c r="B404">
        <v>22723180</v>
      </c>
      <c r="C404">
        <v>22721082</v>
      </c>
      <c r="D404">
        <v>21285802</v>
      </c>
      <c r="E404">
        <v>1</v>
      </c>
      <c r="F404">
        <v>1</v>
      </c>
      <c r="G404">
        <v>1</v>
      </c>
      <c r="H404">
        <v>2</v>
      </c>
      <c r="I404" t="s">
        <v>1112</v>
      </c>
      <c r="J404" t="s">
        <v>1113</v>
      </c>
      <c r="K404" t="s">
        <v>1114</v>
      </c>
      <c r="L404">
        <v>1368</v>
      </c>
      <c r="N404">
        <v>1011</v>
      </c>
      <c r="O404" t="s">
        <v>790</v>
      </c>
      <c r="P404" t="s">
        <v>790</v>
      </c>
      <c r="Q404">
        <v>1</v>
      </c>
      <c r="Y404">
        <v>4.29</v>
      </c>
      <c r="AA404">
        <v>0</v>
      </c>
      <c r="AB404">
        <v>129.80000000000001</v>
      </c>
      <c r="AC404">
        <v>10.06</v>
      </c>
      <c r="AD404">
        <v>0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4.29</v>
      </c>
      <c r="AU404" t="s">
        <v>3</v>
      </c>
      <c r="AV404">
        <v>0</v>
      </c>
      <c r="AW404">
        <v>2</v>
      </c>
      <c r="AX404">
        <v>22721108</v>
      </c>
      <c r="AY404">
        <v>1</v>
      </c>
      <c r="AZ404">
        <v>0</v>
      </c>
      <c r="BA404">
        <v>372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B404">
        <v>0</v>
      </c>
    </row>
    <row r="405" spans="1:80">
      <c r="A405">
        <f>ROW(Source!A187)</f>
        <v>187</v>
      </c>
      <c r="B405">
        <v>22723180</v>
      </c>
      <c r="C405">
        <v>22721082</v>
      </c>
      <c r="D405">
        <v>21313522</v>
      </c>
      <c r="E405">
        <v>1</v>
      </c>
      <c r="F405">
        <v>1</v>
      </c>
      <c r="G405">
        <v>1</v>
      </c>
      <c r="H405">
        <v>2</v>
      </c>
      <c r="I405" t="s">
        <v>1037</v>
      </c>
      <c r="J405" t="s">
        <v>1038</v>
      </c>
      <c r="K405" t="s">
        <v>1039</v>
      </c>
      <c r="L405">
        <v>1368</v>
      </c>
      <c r="N405">
        <v>1011</v>
      </c>
      <c r="O405" t="s">
        <v>790</v>
      </c>
      <c r="P405" t="s">
        <v>790</v>
      </c>
      <c r="Q405">
        <v>1</v>
      </c>
      <c r="Y405">
        <v>6.6</v>
      </c>
      <c r="AA405">
        <v>0</v>
      </c>
      <c r="AB405">
        <v>5.13</v>
      </c>
      <c r="AC405">
        <v>0</v>
      </c>
      <c r="AD405">
        <v>0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3</v>
      </c>
      <c r="AT405">
        <v>6.6</v>
      </c>
      <c r="AU405" t="s">
        <v>3</v>
      </c>
      <c r="AV405">
        <v>0</v>
      </c>
      <c r="AW405">
        <v>2</v>
      </c>
      <c r="AX405">
        <v>22721109</v>
      </c>
      <c r="AY405">
        <v>1</v>
      </c>
      <c r="AZ405">
        <v>0</v>
      </c>
      <c r="BA405">
        <v>373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B405">
        <v>0</v>
      </c>
    </row>
    <row r="406" spans="1:80">
      <c r="A406">
        <f>ROW(Source!A187)</f>
        <v>187</v>
      </c>
      <c r="B406">
        <v>22723180</v>
      </c>
      <c r="C406">
        <v>22721082</v>
      </c>
      <c r="D406">
        <v>21332092</v>
      </c>
      <c r="E406">
        <v>1</v>
      </c>
      <c r="F406">
        <v>1</v>
      </c>
      <c r="G406">
        <v>1</v>
      </c>
      <c r="H406">
        <v>3</v>
      </c>
      <c r="I406" t="s">
        <v>1115</v>
      </c>
      <c r="J406" t="s">
        <v>1116</v>
      </c>
      <c r="K406" t="s">
        <v>1117</v>
      </c>
      <c r="L406">
        <v>1348</v>
      </c>
      <c r="N406">
        <v>1009</v>
      </c>
      <c r="O406" t="s">
        <v>34</v>
      </c>
      <c r="P406" t="s">
        <v>34</v>
      </c>
      <c r="Q406">
        <v>1000</v>
      </c>
      <c r="Y406">
        <v>0.1</v>
      </c>
      <c r="AA406">
        <v>2606.9</v>
      </c>
      <c r="AB406">
        <v>0</v>
      </c>
      <c r="AC406">
        <v>0</v>
      </c>
      <c r="AD406">
        <v>0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0.1</v>
      </c>
      <c r="AU406" t="s">
        <v>3</v>
      </c>
      <c r="AV406">
        <v>0</v>
      </c>
      <c r="AW406">
        <v>2</v>
      </c>
      <c r="AX406">
        <v>22721110</v>
      </c>
      <c r="AY406">
        <v>1</v>
      </c>
      <c r="AZ406">
        <v>0</v>
      </c>
      <c r="BA406">
        <v>374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B406">
        <v>0</v>
      </c>
    </row>
    <row r="407" spans="1:80">
      <c r="A407">
        <f>ROW(Source!A187)</f>
        <v>187</v>
      </c>
      <c r="B407">
        <v>22723180</v>
      </c>
      <c r="C407">
        <v>22721082</v>
      </c>
      <c r="D407">
        <v>21288561</v>
      </c>
      <c r="E407">
        <v>1</v>
      </c>
      <c r="F407">
        <v>1</v>
      </c>
      <c r="G407">
        <v>1</v>
      </c>
      <c r="H407">
        <v>3</v>
      </c>
      <c r="I407" t="s">
        <v>815</v>
      </c>
      <c r="J407" t="s">
        <v>816</v>
      </c>
      <c r="K407" t="s">
        <v>817</v>
      </c>
      <c r="L407">
        <v>1339</v>
      </c>
      <c r="N407">
        <v>1007</v>
      </c>
      <c r="O407" t="s">
        <v>43</v>
      </c>
      <c r="P407" t="s">
        <v>43</v>
      </c>
      <c r="Q407">
        <v>1</v>
      </c>
      <c r="Y407">
        <v>3.3</v>
      </c>
      <c r="AA407">
        <v>6.22</v>
      </c>
      <c r="AB407">
        <v>0</v>
      </c>
      <c r="AC407">
        <v>0</v>
      </c>
      <c r="AD407">
        <v>0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3.3</v>
      </c>
      <c r="AU407" t="s">
        <v>3</v>
      </c>
      <c r="AV407">
        <v>0</v>
      </c>
      <c r="AW407">
        <v>2</v>
      </c>
      <c r="AX407">
        <v>22721111</v>
      </c>
      <c r="AY407">
        <v>1</v>
      </c>
      <c r="AZ407">
        <v>0</v>
      </c>
      <c r="BA407">
        <v>375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B407">
        <v>0</v>
      </c>
    </row>
    <row r="408" spans="1:80">
      <c r="A408">
        <f>ROW(Source!A187)</f>
        <v>187</v>
      </c>
      <c r="B408">
        <v>22723180</v>
      </c>
      <c r="C408">
        <v>22721082</v>
      </c>
      <c r="D408">
        <v>21302554</v>
      </c>
      <c r="E408">
        <v>1</v>
      </c>
      <c r="F408">
        <v>1</v>
      </c>
      <c r="G408">
        <v>1</v>
      </c>
      <c r="H408">
        <v>3</v>
      </c>
      <c r="I408" t="s">
        <v>1118</v>
      </c>
      <c r="J408" t="s">
        <v>1119</v>
      </c>
      <c r="K408" t="s">
        <v>1120</v>
      </c>
      <c r="L408">
        <v>1348</v>
      </c>
      <c r="N408">
        <v>1009</v>
      </c>
      <c r="O408" t="s">
        <v>34</v>
      </c>
      <c r="P408" t="s">
        <v>34</v>
      </c>
      <c r="Q408">
        <v>1000</v>
      </c>
      <c r="Y408">
        <v>6.7000000000000002E-3</v>
      </c>
      <c r="AA408">
        <v>11524</v>
      </c>
      <c r="AB408">
        <v>0</v>
      </c>
      <c r="AC408">
        <v>0</v>
      </c>
      <c r="AD408">
        <v>0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3</v>
      </c>
      <c r="AT408">
        <v>6.7000000000000002E-3</v>
      </c>
      <c r="AU408" t="s">
        <v>3</v>
      </c>
      <c r="AV408">
        <v>0</v>
      </c>
      <c r="AW408">
        <v>2</v>
      </c>
      <c r="AX408">
        <v>22721112</v>
      </c>
      <c r="AY408">
        <v>1</v>
      </c>
      <c r="AZ408">
        <v>0</v>
      </c>
      <c r="BA408">
        <v>376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B408">
        <v>0</v>
      </c>
    </row>
    <row r="409" spans="1:80">
      <c r="A409">
        <f>ROW(Source!A187)</f>
        <v>187</v>
      </c>
      <c r="B409">
        <v>22723180</v>
      </c>
      <c r="C409">
        <v>22721082</v>
      </c>
      <c r="D409">
        <v>21424010</v>
      </c>
      <c r="E409">
        <v>1</v>
      </c>
      <c r="F409">
        <v>1</v>
      </c>
      <c r="G409">
        <v>1</v>
      </c>
      <c r="H409">
        <v>3</v>
      </c>
      <c r="I409" t="s">
        <v>1095</v>
      </c>
      <c r="J409" t="s">
        <v>1096</v>
      </c>
      <c r="K409" t="s">
        <v>1097</v>
      </c>
      <c r="L409">
        <v>1346</v>
      </c>
      <c r="N409">
        <v>1009</v>
      </c>
      <c r="O409" t="s">
        <v>870</v>
      </c>
      <c r="P409" t="s">
        <v>870</v>
      </c>
      <c r="Q409">
        <v>1</v>
      </c>
      <c r="Y409">
        <v>3</v>
      </c>
      <c r="AA409">
        <v>15.14</v>
      </c>
      <c r="AB409">
        <v>0</v>
      </c>
      <c r="AC409">
        <v>0</v>
      </c>
      <c r="AD409">
        <v>0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3</v>
      </c>
      <c r="AT409">
        <v>3</v>
      </c>
      <c r="AU409" t="s">
        <v>3</v>
      </c>
      <c r="AV409">
        <v>0</v>
      </c>
      <c r="AW409">
        <v>2</v>
      </c>
      <c r="AX409">
        <v>22721113</v>
      </c>
      <c r="AY409">
        <v>1</v>
      </c>
      <c r="AZ409">
        <v>0</v>
      </c>
      <c r="BA409">
        <v>377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B409">
        <v>0</v>
      </c>
    </row>
    <row r="410" spans="1:80">
      <c r="A410">
        <f>ROW(Source!A187)</f>
        <v>187</v>
      </c>
      <c r="B410">
        <v>22723180</v>
      </c>
      <c r="C410">
        <v>22721082</v>
      </c>
      <c r="D410">
        <v>21303341</v>
      </c>
      <c r="E410">
        <v>1</v>
      </c>
      <c r="F410">
        <v>1</v>
      </c>
      <c r="G410">
        <v>1</v>
      </c>
      <c r="H410">
        <v>3</v>
      </c>
      <c r="I410" t="s">
        <v>1121</v>
      </c>
      <c r="J410" t="s">
        <v>1122</v>
      </c>
      <c r="K410" t="s">
        <v>1123</v>
      </c>
      <c r="L410">
        <v>1346</v>
      </c>
      <c r="N410">
        <v>1009</v>
      </c>
      <c r="O410" t="s">
        <v>870</v>
      </c>
      <c r="P410" t="s">
        <v>870</v>
      </c>
      <c r="Q410">
        <v>1</v>
      </c>
      <c r="Y410">
        <v>0.6</v>
      </c>
      <c r="AA410">
        <v>6.09</v>
      </c>
      <c r="AB410">
        <v>0</v>
      </c>
      <c r="AC410">
        <v>0</v>
      </c>
      <c r="AD410">
        <v>0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0.6</v>
      </c>
      <c r="AU410" t="s">
        <v>3</v>
      </c>
      <c r="AV410">
        <v>0</v>
      </c>
      <c r="AW410">
        <v>2</v>
      </c>
      <c r="AX410">
        <v>22721114</v>
      </c>
      <c r="AY410">
        <v>1</v>
      </c>
      <c r="AZ410">
        <v>0</v>
      </c>
      <c r="BA410">
        <v>378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B410">
        <v>0</v>
      </c>
    </row>
    <row r="411" spans="1:80">
      <c r="A411">
        <f>ROW(Source!A187)</f>
        <v>187</v>
      </c>
      <c r="B411">
        <v>22723180</v>
      </c>
      <c r="C411">
        <v>22721082</v>
      </c>
      <c r="D411">
        <v>21451862</v>
      </c>
      <c r="E411">
        <v>1</v>
      </c>
      <c r="F411">
        <v>1</v>
      </c>
      <c r="G411">
        <v>1</v>
      </c>
      <c r="H411">
        <v>3</v>
      </c>
      <c r="I411" t="s">
        <v>1098</v>
      </c>
      <c r="J411" t="s">
        <v>1099</v>
      </c>
      <c r="K411" t="s">
        <v>1100</v>
      </c>
      <c r="L411">
        <v>1354</v>
      </c>
      <c r="N411">
        <v>1010</v>
      </c>
      <c r="O411" t="s">
        <v>28</v>
      </c>
      <c r="P411" t="s">
        <v>28</v>
      </c>
      <c r="Q411">
        <v>1</v>
      </c>
      <c r="Y411">
        <v>3</v>
      </c>
      <c r="AA411">
        <v>266.67</v>
      </c>
      <c r="AB411">
        <v>0</v>
      </c>
      <c r="AC411">
        <v>0</v>
      </c>
      <c r="AD411">
        <v>0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3</v>
      </c>
      <c r="AU411" t="s">
        <v>3</v>
      </c>
      <c r="AV411">
        <v>0</v>
      </c>
      <c r="AW411">
        <v>2</v>
      </c>
      <c r="AX411">
        <v>22721115</v>
      </c>
      <c r="AY411">
        <v>1</v>
      </c>
      <c r="AZ411">
        <v>0</v>
      </c>
      <c r="BA411">
        <v>379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B411">
        <v>0</v>
      </c>
    </row>
    <row r="412" spans="1:80">
      <c r="A412">
        <f>ROW(Source!A187)</f>
        <v>187</v>
      </c>
      <c r="B412">
        <v>22723180</v>
      </c>
      <c r="C412">
        <v>22721082</v>
      </c>
      <c r="D412">
        <v>21312039</v>
      </c>
      <c r="E412">
        <v>1</v>
      </c>
      <c r="F412">
        <v>1</v>
      </c>
      <c r="G412">
        <v>1</v>
      </c>
      <c r="H412">
        <v>3</v>
      </c>
      <c r="I412" t="s">
        <v>1124</v>
      </c>
      <c r="J412" t="s">
        <v>1125</v>
      </c>
      <c r="K412" t="s">
        <v>1126</v>
      </c>
      <c r="L412">
        <v>1346</v>
      </c>
      <c r="N412">
        <v>1009</v>
      </c>
      <c r="O412" t="s">
        <v>870</v>
      </c>
      <c r="P412" t="s">
        <v>870</v>
      </c>
      <c r="Q412">
        <v>1</v>
      </c>
      <c r="Y412">
        <v>63</v>
      </c>
      <c r="AA412">
        <v>12.6</v>
      </c>
      <c r="AB412">
        <v>0</v>
      </c>
      <c r="AC412">
        <v>0</v>
      </c>
      <c r="AD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63</v>
      </c>
      <c r="AU412" t="s">
        <v>3</v>
      </c>
      <c r="AV412">
        <v>0</v>
      </c>
      <c r="AW412">
        <v>2</v>
      </c>
      <c r="AX412">
        <v>22721116</v>
      </c>
      <c r="AY412">
        <v>1</v>
      </c>
      <c r="AZ412">
        <v>0</v>
      </c>
      <c r="BA412">
        <v>380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B412">
        <v>0</v>
      </c>
    </row>
    <row r="413" spans="1:80">
      <c r="A413">
        <f>ROW(Source!A187)</f>
        <v>187</v>
      </c>
      <c r="B413">
        <v>22723180</v>
      </c>
      <c r="C413">
        <v>22721082</v>
      </c>
      <c r="D413">
        <v>21548191</v>
      </c>
      <c r="E413">
        <v>1</v>
      </c>
      <c r="F413">
        <v>1</v>
      </c>
      <c r="G413">
        <v>1</v>
      </c>
      <c r="H413">
        <v>3</v>
      </c>
      <c r="I413" t="s">
        <v>1127</v>
      </c>
      <c r="J413" t="s">
        <v>1128</v>
      </c>
      <c r="K413" t="s">
        <v>1129</v>
      </c>
      <c r="L413">
        <v>1339</v>
      </c>
      <c r="N413">
        <v>1007</v>
      </c>
      <c r="O413" t="s">
        <v>43</v>
      </c>
      <c r="P413" t="s">
        <v>43</v>
      </c>
      <c r="Q413">
        <v>1</v>
      </c>
      <c r="Y413">
        <v>0.7</v>
      </c>
      <c r="AA413">
        <v>10.67</v>
      </c>
      <c r="AB413">
        <v>0</v>
      </c>
      <c r="AC413">
        <v>0</v>
      </c>
      <c r="AD413">
        <v>0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0.7</v>
      </c>
      <c r="AU413" t="s">
        <v>3</v>
      </c>
      <c r="AV413">
        <v>0</v>
      </c>
      <c r="AW413">
        <v>2</v>
      </c>
      <c r="AX413">
        <v>22721117</v>
      </c>
      <c r="AY413">
        <v>1</v>
      </c>
      <c r="AZ413">
        <v>0</v>
      </c>
      <c r="BA413">
        <v>381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B413">
        <v>0</v>
      </c>
    </row>
    <row r="414" spans="1:80">
      <c r="A414">
        <f>ROW(Source!A187)</f>
        <v>187</v>
      </c>
      <c r="B414">
        <v>22723180</v>
      </c>
      <c r="C414">
        <v>22721082</v>
      </c>
      <c r="D414">
        <v>21532219</v>
      </c>
      <c r="E414">
        <v>1</v>
      </c>
      <c r="F414">
        <v>1</v>
      </c>
      <c r="G414">
        <v>1</v>
      </c>
      <c r="H414">
        <v>3</v>
      </c>
      <c r="I414" t="s">
        <v>945</v>
      </c>
      <c r="J414" t="s">
        <v>946</v>
      </c>
      <c r="K414" t="s">
        <v>947</v>
      </c>
      <c r="L414">
        <v>1344</v>
      </c>
      <c r="N414">
        <v>1008</v>
      </c>
      <c r="O414" t="s">
        <v>948</v>
      </c>
      <c r="P414" t="s">
        <v>948</v>
      </c>
      <c r="Q414">
        <v>1</v>
      </c>
      <c r="Y414">
        <v>92.35</v>
      </c>
      <c r="AA414">
        <v>1</v>
      </c>
      <c r="AB414">
        <v>0</v>
      </c>
      <c r="AC414">
        <v>0</v>
      </c>
      <c r="AD414">
        <v>0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92.35</v>
      </c>
      <c r="AU414" t="s">
        <v>3</v>
      </c>
      <c r="AV414">
        <v>0</v>
      </c>
      <c r="AW414">
        <v>2</v>
      </c>
      <c r="AX414">
        <v>22721118</v>
      </c>
      <c r="AY414">
        <v>1</v>
      </c>
      <c r="AZ414">
        <v>0</v>
      </c>
      <c r="BA414">
        <v>382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B414">
        <v>0</v>
      </c>
    </row>
    <row r="415" spans="1:80">
      <c r="A415">
        <f>ROW(Source!A190)</f>
        <v>190</v>
      </c>
      <c r="B415">
        <v>22723180</v>
      </c>
      <c r="C415">
        <v>22721121</v>
      </c>
      <c r="D415">
        <v>9430710</v>
      </c>
      <c r="E415">
        <v>1</v>
      </c>
      <c r="F415">
        <v>1</v>
      </c>
      <c r="G415">
        <v>1</v>
      </c>
      <c r="H415">
        <v>1</v>
      </c>
      <c r="I415" t="s">
        <v>895</v>
      </c>
      <c r="J415" t="s">
        <v>3</v>
      </c>
      <c r="K415" t="s">
        <v>896</v>
      </c>
      <c r="L415">
        <v>1369</v>
      </c>
      <c r="N415">
        <v>1013</v>
      </c>
      <c r="O415" t="s">
        <v>784</v>
      </c>
      <c r="P415" t="s">
        <v>784</v>
      </c>
      <c r="Q415">
        <v>1</v>
      </c>
      <c r="Y415">
        <v>12.3</v>
      </c>
      <c r="AA415">
        <v>0</v>
      </c>
      <c r="AB415">
        <v>0</v>
      </c>
      <c r="AC415">
        <v>0</v>
      </c>
      <c r="AD415">
        <v>9.6199999999999992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12.3</v>
      </c>
      <c r="AU415" t="s">
        <v>3</v>
      </c>
      <c r="AV415">
        <v>1</v>
      </c>
      <c r="AW415">
        <v>2</v>
      </c>
      <c r="AX415">
        <v>22721129</v>
      </c>
      <c r="AY415">
        <v>1</v>
      </c>
      <c r="AZ415">
        <v>0</v>
      </c>
      <c r="BA415">
        <v>383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B415">
        <v>0</v>
      </c>
    </row>
    <row r="416" spans="1:80">
      <c r="A416">
        <f>ROW(Source!A190)</f>
        <v>190</v>
      </c>
      <c r="B416">
        <v>22723180</v>
      </c>
      <c r="C416">
        <v>22721121</v>
      </c>
      <c r="D416">
        <v>121548</v>
      </c>
      <c r="E416">
        <v>1</v>
      </c>
      <c r="F416">
        <v>1</v>
      </c>
      <c r="G416">
        <v>1</v>
      </c>
      <c r="H416">
        <v>1</v>
      </c>
      <c r="I416" t="s">
        <v>36</v>
      </c>
      <c r="J416" t="s">
        <v>3</v>
      </c>
      <c r="K416" t="s">
        <v>785</v>
      </c>
      <c r="L416">
        <v>608254</v>
      </c>
      <c r="N416">
        <v>1013</v>
      </c>
      <c r="O416" t="s">
        <v>786</v>
      </c>
      <c r="P416" t="s">
        <v>786</v>
      </c>
      <c r="Q416">
        <v>1</v>
      </c>
      <c r="Y416">
        <v>5.01</v>
      </c>
      <c r="AA416">
        <v>0</v>
      </c>
      <c r="AB416">
        <v>0</v>
      </c>
      <c r="AC416">
        <v>0</v>
      </c>
      <c r="AD416">
        <v>0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5.01</v>
      </c>
      <c r="AU416" t="s">
        <v>3</v>
      </c>
      <c r="AV416">
        <v>2</v>
      </c>
      <c r="AW416">
        <v>2</v>
      </c>
      <c r="AX416">
        <v>22721130</v>
      </c>
      <c r="AY416">
        <v>1</v>
      </c>
      <c r="AZ416">
        <v>0</v>
      </c>
      <c r="BA416">
        <v>384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B416">
        <v>0</v>
      </c>
    </row>
    <row r="417" spans="1:80">
      <c r="A417">
        <f>ROW(Source!A190)</f>
        <v>190</v>
      </c>
      <c r="B417">
        <v>22723180</v>
      </c>
      <c r="C417">
        <v>22721121</v>
      </c>
      <c r="D417">
        <v>21334659</v>
      </c>
      <c r="E417">
        <v>1</v>
      </c>
      <c r="F417">
        <v>1</v>
      </c>
      <c r="G417">
        <v>1</v>
      </c>
      <c r="H417">
        <v>2</v>
      </c>
      <c r="I417" t="s">
        <v>897</v>
      </c>
      <c r="J417" t="s">
        <v>898</v>
      </c>
      <c r="K417" t="s">
        <v>899</v>
      </c>
      <c r="L417">
        <v>1368</v>
      </c>
      <c r="N417">
        <v>1011</v>
      </c>
      <c r="O417" t="s">
        <v>790</v>
      </c>
      <c r="P417" t="s">
        <v>790</v>
      </c>
      <c r="Q417">
        <v>1</v>
      </c>
      <c r="Y417">
        <v>5.01</v>
      </c>
      <c r="AA417">
        <v>0</v>
      </c>
      <c r="AB417">
        <v>134.65</v>
      </c>
      <c r="AC417">
        <v>13.5</v>
      </c>
      <c r="AD417">
        <v>0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5.01</v>
      </c>
      <c r="AU417" t="s">
        <v>3</v>
      </c>
      <c r="AV417">
        <v>0</v>
      </c>
      <c r="AW417">
        <v>2</v>
      </c>
      <c r="AX417">
        <v>22721131</v>
      </c>
      <c r="AY417">
        <v>1</v>
      </c>
      <c r="AZ417">
        <v>0</v>
      </c>
      <c r="BA417">
        <v>385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B417">
        <v>0</v>
      </c>
    </row>
    <row r="418" spans="1:80">
      <c r="A418">
        <f>ROW(Source!A190)</f>
        <v>190</v>
      </c>
      <c r="B418">
        <v>22723180</v>
      </c>
      <c r="C418">
        <v>22721121</v>
      </c>
      <c r="D418">
        <v>21280770</v>
      </c>
      <c r="E418">
        <v>1</v>
      </c>
      <c r="F418">
        <v>1</v>
      </c>
      <c r="G418">
        <v>1</v>
      </c>
      <c r="H418">
        <v>2</v>
      </c>
      <c r="I418" t="s">
        <v>850</v>
      </c>
      <c r="J418" t="s">
        <v>851</v>
      </c>
      <c r="K418" t="s">
        <v>852</v>
      </c>
      <c r="L418">
        <v>1368</v>
      </c>
      <c r="N418">
        <v>1011</v>
      </c>
      <c r="O418" t="s">
        <v>790</v>
      </c>
      <c r="P418" t="s">
        <v>790</v>
      </c>
      <c r="Q418">
        <v>1</v>
      </c>
      <c r="Y418">
        <v>0.19</v>
      </c>
      <c r="AA418">
        <v>0</v>
      </c>
      <c r="AB418">
        <v>87.17</v>
      </c>
      <c r="AC418">
        <v>11.6</v>
      </c>
      <c r="AD418">
        <v>0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0.19</v>
      </c>
      <c r="AU418" t="s">
        <v>3</v>
      </c>
      <c r="AV418">
        <v>0</v>
      </c>
      <c r="AW418">
        <v>2</v>
      </c>
      <c r="AX418">
        <v>22721132</v>
      </c>
      <c r="AY418">
        <v>1</v>
      </c>
      <c r="AZ418">
        <v>0</v>
      </c>
      <c r="BA418">
        <v>386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B418">
        <v>0</v>
      </c>
    </row>
    <row r="419" spans="1:80">
      <c r="A419">
        <f>ROW(Source!A190)</f>
        <v>190</v>
      </c>
      <c r="B419">
        <v>22723180</v>
      </c>
      <c r="C419">
        <v>22721121</v>
      </c>
      <c r="D419">
        <v>21312039</v>
      </c>
      <c r="E419">
        <v>1</v>
      </c>
      <c r="F419">
        <v>1</v>
      </c>
      <c r="G419">
        <v>1</v>
      </c>
      <c r="H419">
        <v>3</v>
      </c>
      <c r="I419" t="s">
        <v>1124</v>
      </c>
      <c r="J419" t="s">
        <v>1125</v>
      </c>
      <c r="K419" t="s">
        <v>1126</v>
      </c>
      <c r="L419">
        <v>1346</v>
      </c>
      <c r="N419">
        <v>1009</v>
      </c>
      <c r="O419" t="s">
        <v>870</v>
      </c>
      <c r="P419" t="s">
        <v>870</v>
      </c>
      <c r="Q419">
        <v>1</v>
      </c>
      <c r="Y419">
        <v>10</v>
      </c>
      <c r="AA419">
        <v>12.6</v>
      </c>
      <c r="AB419">
        <v>0</v>
      </c>
      <c r="AC419">
        <v>0</v>
      </c>
      <c r="AD419">
        <v>0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10</v>
      </c>
      <c r="AU419" t="s">
        <v>3</v>
      </c>
      <c r="AV419">
        <v>0</v>
      </c>
      <c r="AW419">
        <v>2</v>
      </c>
      <c r="AX419">
        <v>22721133</v>
      </c>
      <c r="AY419">
        <v>1</v>
      </c>
      <c r="AZ419">
        <v>0</v>
      </c>
      <c r="BA419">
        <v>387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B419">
        <v>0</v>
      </c>
    </row>
    <row r="420" spans="1:80">
      <c r="A420">
        <f>ROW(Source!A190)</f>
        <v>190</v>
      </c>
      <c r="B420">
        <v>22723180</v>
      </c>
      <c r="C420">
        <v>22721121</v>
      </c>
      <c r="D420">
        <v>21376944</v>
      </c>
      <c r="E420">
        <v>1</v>
      </c>
      <c r="F420">
        <v>1</v>
      </c>
      <c r="G420">
        <v>1</v>
      </c>
      <c r="H420">
        <v>3</v>
      </c>
      <c r="I420" t="s">
        <v>1130</v>
      </c>
      <c r="J420" t="s">
        <v>1131</v>
      </c>
      <c r="K420" t="s">
        <v>1132</v>
      </c>
      <c r="L420">
        <v>1383</v>
      </c>
      <c r="N420">
        <v>1013</v>
      </c>
      <c r="O420" t="s">
        <v>1133</v>
      </c>
      <c r="P420" t="s">
        <v>1133</v>
      </c>
      <c r="Q420">
        <v>1</v>
      </c>
      <c r="Y420">
        <v>7.1</v>
      </c>
      <c r="AA420">
        <v>0.4</v>
      </c>
      <c r="AB420">
        <v>0</v>
      </c>
      <c r="AC420">
        <v>0</v>
      </c>
      <c r="AD420">
        <v>0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7.1</v>
      </c>
      <c r="AU420" t="s">
        <v>3</v>
      </c>
      <c r="AV420">
        <v>0</v>
      </c>
      <c r="AW420">
        <v>2</v>
      </c>
      <c r="AX420">
        <v>22721134</v>
      </c>
      <c r="AY420">
        <v>1</v>
      </c>
      <c r="AZ420">
        <v>0</v>
      </c>
      <c r="BA420">
        <v>388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B420">
        <v>0</v>
      </c>
    </row>
    <row r="421" spans="1:80">
      <c r="A421">
        <f>ROW(Source!A190)</f>
        <v>190</v>
      </c>
      <c r="B421">
        <v>22723180</v>
      </c>
      <c r="C421">
        <v>22721121</v>
      </c>
      <c r="D421">
        <v>21532219</v>
      </c>
      <c r="E421">
        <v>1</v>
      </c>
      <c r="F421">
        <v>1</v>
      </c>
      <c r="G421">
        <v>1</v>
      </c>
      <c r="H421">
        <v>3</v>
      </c>
      <c r="I421" t="s">
        <v>945</v>
      </c>
      <c r="J421" t="s">
        <v>946</v>
      </c>
      <c r="K421" t="s">
        <v>947</v>
      </c>
      <c r="L421">
        <v>1344</v>
      </c>
      <c r="N421">
        <v>1008</v>
      </c>
      <c r="O421" t="s">
        <v>948</v>
      </c>
      <c r="P421" t="s">
        <v>948</v>
      </c>
      <c r="Q421">
        <v>1</v>
      </c>
      <c r="Y421">
        <v>2.37</v>
      </c>
      <c r="AA421">
        <v>1</v>
      </c>
      <c r="AB421">
        <v>0</v>
      </c>
      <c r="AC421">
        <v>0</v>
      </c>
      <c r="AD421">
        <v>0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2.37</v>
      </c>
      <c r="AU421" t="s">
        <v>3</v>
      </c>
      <c r="AV421">
        <v>0</v>
      </c>
      <c r="AW421">
        <v>2</v>
      </c>
      <c r="AX421">
        <v>22721135</v>
      </c>
      <c r="AY421">
        <v>1</v>
      </c>
      <c r="AZ421">
        <v>0</v>
      </c>
      <c r="BA421">
        <v>389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B421">
        <v>0</v>
      </c>
    </row>
    <row r="422" spans="1:80">
      <c r="A422">
        <f>ROW(Source!A192)</f>
        <v>192</v>
      </c>
      <c r="B422">
        <v>22723180</v>
      </c>
      <c r="C422">
        <v>22721137</v>
      </c>
      <c r="D422">
        <v>9430883</v>
      </c>
      <c r="E422">
        <v>1</v>
      </c>
      <c r="F422">
        <v>1</v>
      </c>
      <c r="G422">
        <v>1</v>
      </c>
      <c r="H422">
        <v>1</v>
      </c>
      <c r="I422" t="s">
        <v>1134</v>
      </c>
      <c r="J422" t="s">
        <v>3</v>
      </c>
      <c r="K422" t="s">
        <v>1135</v>
      </c>
      <c r="L422">
        <v>1369</v>
      </c>
      <c r="N422">
        <v>1013</v>
      </c>
      <c r="O422" t="s">
        <v>784</v>
      </c>
      <c r="P422" t="s">
        <v>784</v>
      </c>
      <c r="Q422">
        <v>1</v>
      </c>
      <c r="Y422">
        <v>431</v>
      </c>
      <c r="AA422">
        <v>0</v>
      </c>
      <c r="AB422">
        <v>0</v>
      </c>
      <c r="AC422">
        <v>0</v>
      </c>
      <c r="AD422">
        <v>9.18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431</v>
      </c>
      <c r="AU422" t="s">
        <v>3</v>
      </c>
      <c r="AV422">
        <v>1</v>
      </c>
      <c r="AW422">
        <v>2</v>
      </c>
      <c r="AX422">
        <v>22721154</v>
      </c>
      <c r="AY422">
        <v>1</v>
      </c>
      <c r="AZ422">
        <v>0</v>
      </c>
      <c r="BA422">
        <v>390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B422">
        <v>0</v>
      </c>
    </row>
    <row r="423" spans="1:80">
      <c r="A423">
        <f>ROW(Source!A192)</f>
        <v>192</v>
      </c>
      <c r="B423">
        <v>22723180</v>
      </c>
      <c r="C423">
        <v>22721137</v>
      </c>
      <c r="D423">
        <v>121548</v>
      </c>
      <c r="E423">
        <v>1</v>
      </c>
      <c r="F423">
        <v>1</v>
      </c>
      <c r="G423">
        <v>1</v>
      </c>
      <c r="H423">
        <v>1</v>
      </c>
      <c r="I423" t="s">
        <v>36</v>
      </c>
      <c r="J423" t="s">
        <v>3</v>
      </c>
      <c r="K423" t="s">
        <v>785</v>
      </c>
      <c r="L423">
        <v>608254</v>
      </c>
      <c r="N423">
        <v>1013</v>
      </c>
      <c r="O423" t="s">
        <v>786</v>
      </c>
      <c r="P423" t="s">
        <v>786</v>
      </c>
      <c r="Q423">
        <v>1</v>
      </c>
      <c r="Y423">
        <v>24.22</v>
      </c>
      <c r="AA423">
        <v>0</v>
      </c>
      <c r="AB423">
        <v>0</v>
      </c>
      <c r="AC423">
        <v>0</v>
      </c>
      <c r="AD423">
        <v>0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24.22</v>
      </c>
      <c r="AU423" t="s">
        <v>3</v>
      </c>
      <c r="AV423">
        <v>2</v>
      </c>
      <c r="AW423">
        <v>2</v>
      </c>
      <c r="AX423">
        <v>22721155</v>
      </c>
      <c r="AY423">
        <v>1</v>
      </c>
      <c r="AZ423">
        <v>0</v>
      </c>
      <c r="BA423">
        <v>391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B423">
        <v>0</v>
      </c>
    </row>
    <row r="424" spans="1:80">
      <c r="A424">
        <f>ROW(Source!A192)</f>
        <v>192</v>
      </c>
      <c r="B424">
        <v>22723180</v>
      </c>
      <c r="C424">
        <v>22721137</v>
      </c>
      <c r="D424">
        <v>21323264</v>
      </c>
      <c r="E424">
        <v>1</v>
      </c>
      <c r="F424">
        <v>1</v>
      </c>
      <c r="G424">
        <v>1</v>
      </c>
      <c r="H424">
        <v>2</v>
      </c>
      <c r="I424" t="s">
        <v>1136</v>
      </c>
      <c r="J424" t="s">
        <v>1137</v>
      </c>
      <c r="K424" t="s">
        <v>1138</v>
      </c>
      <c r="L424">
        <v>1368</v>
      </c>
      <c r="N424">
        <v>1011</v>
      </c>
      <c r="O424" t="s">
        <v>790</v>
      </c>
      <c r="P424" t="s">
        <v>790</v>
      </c>
      <c r="Q424">
        <v>1</v>
      </c>
      <c r="Y424">
        <v>1.32</v>
      </c>
      <c r="AA424">
        <v>0</v>
      </c>
      <c r="AB424">
        <v>166.51</v>
      </c>
      <c r="AC424">
        <v>25.1</v>
      </c>
      <c r="AD424">
        <v>0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1.32</v>
      </c>
      <c r="AU424" t="s">
        <v>3</v>
      </c>
      <c r="AV424">
        <v>0</v>
      </c>
      <c r="AW424">
        <v>2</v>
      </c>
      <c r="AX424">
        <v>22721156</v>
      </c>
      <c r="AY424">
        <v>1</v>
      </c>
      <c r="AZ424">
        <v>0</v>
      </c>
      <c r="BA424">
        <v>392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B424">
        <v>0</v>
      </c>
    </row>
    <row r="425" spans="1:80">
      <c r="A425">
        <f>ROW(Source!A192)</f>
        <v>192</v>
      </c>
      <c r="B425">
        <v>22723180</v>
      </c>
      <c r="C425">
        <v>22721137</v>
      </c>
      <c r="D425">
        <v>21533798</v>
      </c>
      <c r="E425">
        <v>1</v>
      </c>
      <c r="F425">
        <v>1</v>
      </c>
      <c r="G425">
        <v>1</v>
      </c>
      <c r="H425">
        <v>2</v>
      </c>
      <c r="I425" t="s">
        <v>1139</v>
      </c>
      <c r="J425" t="s">
        <v>1140</v>
      </c>
      <c r="K425" t="s">
        <v>1141</v>
      </c>
      <c r="L425">
        <v>1368</v>
      </c>
      <c r="N425">
        <v>1011</v>
      </c>
      <c r="O425" t="s">
        <v>790</v>
      </c>
      <c r="P425" t="s">
        <v>790</v>
      </c>
      <c r="Q425">
        <v>1</v>
      </c>
      <c r="Y425">
        <v>16.899999999999999</v>
      </c>
      <c r="AA425">
        <v>0</v>
      </c>
      <c r="AB425">
        <v>197.01</v>
      </c>
      <c r="AC425">
        <v>14.4</v>
      </c>
      <c r="AD425">
        <v>0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16.899999999999999</v>
      </c>
      <c r="AU425" t="s">
        <v>3</v>
      </c>
      <c r="AV425">
        <v>0</v>
      </c>
      <c r="AW425">
        <v>2</v>
      </c>
      <c r="AX425">
        <v>22721157</v>
      </c>
      <c r="AY425">
        <v>1</v>
      </c>
      <c r="AZ425">
        <v>0</v>
      </c>
      <c r="BA425">
        <v>393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B425">
        <v>0</v>
      </c>
    </row>
    <row r="426" spans="1:80">
      <c r="A426">
        <f>ROW(Source!A192)</f>
        <v>192</v>
      </c>
      <c r="B426">
        <v>22723180</v>
      </c>
      <c r="C426">
        <v>22721137</v>
      </c>
      <c r="D426">
        <v>21314022</v>
      </c>
      <c r="E426">
        <v>1</v>
      </c>
      <c r="F426">
        <v>1</v>
      </c>
      <c r="G426">
        <v>1</v>
      </c>
      <c r="H426">
        <v>2</v>
      </c>
      <c r="I426" t="s">
        <v>1142</v>
      </c>
      <c r="J426" t="s">
        <v>1143</v>
      </c>
      <c r="K426" t="s">
        <v>1144</v>
      </c>
      <c r="L426">
        <v>1368</v>
      </c>
      <c r="N426">
        <v>1011</v>
      </c>
      <c r="O426" t="s">
        <v>790</v>
      </c>
      <c r="P426" t="s">
        <v>790</v>
      </c>
      <c r="Q426">
        <v>1</v>
      </c>
      <c r="Y426">
        <v>25.8</v>
      </c>
      <c r="AA426">
        <v>0</v>
      </c>
      <c r="AB426">
        <v>8.1999999999999993</v>
      </c>
      <c r="AC426">
        <v>0</v>
      </c>
      <c r="AD426">
        <v>0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25.8</v>
      </c>
      <c r="AU426" t="s">
        <v>3</v>
      </c>
      <c r="AV426">
        <v>0</v>
      </c>
      <c r="AW426">
        <v>2</v>
      </c>
      <c r="AX426">
        <v>22721158</v>
      </c>
      <c r="AY426">
        <v>1</v>
      </c>
      <c r="AZ426">
        <v>0</v>
      </c>
      <c r="BA426">
        <v>394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B426">
        <v>0</v>
      </c>
    </row>
    <row r="427" spans="1:80">
      <c r="A427">
        <f>ROW(Source!A192)</f>
        <v>192</v>
      </c>
      <c r="B427">
        <v>22723180</v>
      </c>
      <c r="C427">
        <v>22721137</v>
      </c>
      <c r="D427">
        <v>21285419</v>
      </c>
      <c r="E427">
        <v>1</v>
      </c>
      <c r="F427">
        <v>1</v>
      </c>
      <c r="G427">
        <v>1</v>
      </c>
      <c r="H427">
        <v>2</v>
      </c>
      <c r="I427" t="s">
        <v>858</v>
      </c>
      <c r="J427" t="s">
        <v>859</v>
      </c>
      <c r="K427" t="s">
        <v>860</v>
      </c>
      <c r="L427">
        <v>1368</v>
      </c>
      <c r="N427">
        <v>1011</v>
      </c>
      <c r="O427" t="s">
        <v>790</v>
      </c>
      <c r="P427" t="s">
        <v>790</v>
      </c>
      <c r="Q427">
        <v>1</v>
      </c>
      <c r="Y427">
        <v>4.76</v>
      </c>
      <c r="AA427">
        <v>0</v>
      </c>
      <c r="AB427">
        <v>8.1</v>
      </c>
      <c r="AC427">
        <v>0</v>
      </c>
      <c r="AD427">
        <v>0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4.76</v>
      </c>
      <c r="AU427" t="s">
        <v>3</v>
      </c>
      <c r="AV427">
        <v>0</v>
      </c>
      <c r="AW427">
        <v>2</v>
      </c>
      <c r="AX427">
        <v>22721159</v>
      </c>
      <c r="AY427">
        <v>1</v>
      </c>
      <c r="AZ427">
        <v>0</v>
      </c>
      <c r="BA427">
        <v>395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B427">
        <v>0</v>
      </c>
    </row>
    <row r="428" spans="1:80">
      <c r="A428">
        <f>ROW(Source!A192)</f>
        <v>192</v>
      </c>
      <c r="B428">
        <v>22723180</v>
      </c>
      <c r="C428">
        <v>22721137</v>
      </c>
      <c r="D428">
        <v>21447368</v>
      </c>
      <c r="E428">
        <v>1</v>
      </c>
      <c r="F428">
        <v>1</v>
      </c>
      <c r="G428">
        <v>1</v>
      </c>
      <c r="H428">
        <v>2</v>
      </c>
      <c r="I428" t="s">
        <v>1145</v>
      </c>
      <c r="J428" t="s">
        <v>1146</v>
      </c>
      <c r="K428" t="s">
        <v>1147</v>
      </c>
      <c r="L428">
        <v>1368</v>
      </c>
      <c r="N428">
        <v>1011</v>
      </c>
      <c r="O428" t="s">
        <v>790</v>
      </c>
      <c r="P428" t="s">
        <v>790</v>
      </c>
      <c r="Q428">
        <v>1</v>
      </c>
      <c r="Y428">
        <v>2.2400000000000002</v>
      </c>
      <c r="AA428">
        <v>0</v>
      </c>
      <c r="AB428">
        <v>19.12</v>
      </c>
      <c r="AC428">
        <v>0</v>
      </c>
      <c r="AD428">
        <v>0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2.2400000000000002</v>
      </c>
      <c r="AU428" t="s">
        <v>3</v>
      </c>
      <c r="AV428">
        <v>0</v>
      </c>
      <c r="AW428">
        <v>2</v>
      </c>
      <c r="AX428">
        <v>22721160</v>
      </c>
      <c r="AY428">
        <v>1</v>
      </c>
      <c r="AZ428">
        <v>0</v>
      </c>
      <c r="BA428">
        <v>396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B428">
        <v>0</v>
      </c>
    </row>
    <row r="429" spans="1:80">
      <c r="A429">
        <f>ROW(Source!A192)</f>
        <v>192</v>
      </c>
      <c r="B429">
        <v>22723180</v>
      </c>
      <c r="C429">
        <v>22721137</v>
      </c>
      <c r="D429">
        <v>21281379</v>
      </c>
      <c r="E429">
        <v>1</v>
      </c>
      <c r="F429">
        <v>1</v>
      </c>
      <c r="G429">
        <v>1</v>
      </c>
      <c r="H429">
        <v>2</v>
      </c>
      <c r="I429" t="s">
        <v>1148</v>
      </c>
      <c r="J429" t="s">
        <v>1149</v>
      </c>
      <c r="K429" t="s">
        <v>1150</v>
      </c>
      <c r="L429">
        <v>1368</v>
      </c>
      <c r="N429">
        <v>1011</v>
      </c>
      <c r="O429" t="s">
        <v>790</v>
      </c>
      <c r="P429" t="s">
        <v>790</v>
      </c>
      <c r="Q429">
        <v>1</v>
      </c>
      <c r="Y429">
        <v>3.95</v>
      </c>
      <c r="AA429">
        <v>0</v>
      </c>
      <c r="AB429">
        <v>16.64</v>
      </c>
      <c r="AC429">
        <v>0</v>
      </c>
      <c r="AD429">
        <v>0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3</v>
      </c>
      <c r="AT429">
        <v>3.95</v>
      </c>
      <c r="AU429" t="s">
        <v>3</v>
      </c>
      <c r="AV429">
        <v>0</v>
      </c>
      <c r="AW429">
        <v>2</v>
      </c>
      <c r="AX429">
        <v>22721161</v>
      </c>
      <c r="AY429">
        <v>1</v>
      </c>
      <c r="AZ429">
        <v>0</v>
      </c>
      <c r="BA429">
        <v>397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B429">
        <v>0</v>
      </c>
    </row>
    <row r="430" spans="1:80">
      <c r="A430">
        <f>ROW(Source!A192)</f>
        <v>192</v>
      </c>
      <c r="B430">
        <v>22723180</v>
      </c>
      <c r="C430">
        <v>22721137</v>
      </c>
      <c r="D430">
        <v>21281381</v>
      </c>
      <c r="E430">
        <v>1</v>
      </c>
      <c r="F430">
        <v>1</v>
      </c>
      <c r="G430">
        <v>1</v>
      </c>
      <c r="H430">
        <v>2</v>
      </c>
      <c r="I430" t="s">
        <v>1151</v>
      </c>
      <c r="J430" t="s">
        <v>1152</v>
      </c>
      <c r="K430" t="s">
        <v>1153</v>
      </c>
      <c r="L430">
        <v>1368</v>
      </c>
      <c r="N430">
        <v>1011</v>
      </c>
      <c r="O430" t="s">
        <v>790</v>
      </c>
      <c r="P430" t="s">
        <v>790</v>
      </c>
      <c r="Q430">
        <v>1</v>
      </c>
      <c r="Y430">
        <v>2.34</v>
      </c>
      <c r="AA430">
        <v>0</v>
      </c>
      <c r="AB430">
        <v>480</v>
      </c>
      <c r="AC430">
        <v>23.2</v>
      </c>
      <c r="AD430">
        <v>0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3</v>
      </c>
      <c r="AT430">
        <v>2.34</v>
      </c>
      <c r="AU430" t="s">
        <v>3</v>
      </c>
      <c r="AV430">
        <v>0</v>
      </c>
      <c r="AW430">
        <v>2</v>
      </c>
      <c r="AX430">
        <v>22721162</v>
      </c>
      <c r="AY430">
        <v>1</v>
      </c>
      <c r="AZ430">
        <v>0</v>
      </c>
      <c r="BA430">
        <v>398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B430">
        <v>0</v>
      </c>
    </row>
    <row r="431" spans="1:80">
      <c r="A431">
        <f>ROW(Source!A192)</f>
        <v>192</v>
      </c>
      <c r="B431">
        <v>22723180</v>
      </c>
      <c r="C431">
        <v>22721137</v>
      </c>
      <c r="D431">
        <v>21313523</v>
      </c>
      <c r="E431">
        <v>1</v>
      </c>
      <c r="F431">
        <v>1</v>
      </c>
      <c r="G431">
        <v>1</v>
      </c>
      <c r="H431">
        <v>3</v>
      </c>
      <c r="I431" t="s">
        <v>1154</v>
      </c>
      <c r="J431" t="s">
        <v>1155</v>
      </c>
      <c r="K431" t="s">
        <v>1156</v>
      </c>
      <c r="L431">
        <v>1348</v>
      </c>
      <c r="N431">
        <v>1009</v>
      </c>
      <c r="O431" t="s">
        <v>34</v>
      </c>
      <c r="P431" t="s">
        <v>34</v>
      </c>
      <c r="Q431">
        <v>1000</v>
      </c>
      <c r="Y431">
        <v>1.4499999999999999E-3</v>
      </c>
      <c r="AA431">
        <v>10578</v>
      </c>
      <c r="AB431">
        <v>0</v>
      </c>
      <c r="AC431">
        <v>0</v>
      </c>
      <c r="AD431">
        <v>0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1.4499999999999999E-3</v>
      </c>
      <c r="AU431" t="s">
        <v>3</v>
      </c>
      <c r="AV431">
        <v>0</v>
      </c>
      <c r="AW431">
        <v>2</v>
      </c>
      <c r="AX431">
        <v>22721163</v>
      </c>
      <c r="AY431">
        <v>1</v>
      </c>
      <c r="AZ431">
        <v>0</v>
      </c>
      <c r="BA431">
        <v>399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B431">
        <v>0</v>
      </c>
    </row>
    <row r="432" spans="1:80">
      <c r="A432">
        <f>ROW(Source!A192)</f>
        <v>192</v>
      </c>
      <c r="B432">
        <v>22723180</v>
      </c>
      <c r="C432">
        <v>22721137</v>
      </c>
      <c r="D432">
        <v>21302554</v>
      </c>
      <c r="E432">
        <v>1</v>
      </c>
      <c r="F432">
        <v>1</v>
      </c>
      <c r="G432">
        <v>1</v>
      </c>
      <c r="H432">
        <v>3</v>
      </c>
      <c r="I432" t="s">
        <v>1118</v>
      </c>
      <c r="J432" t="s">
        <v>1119</v>
      </c>
      <c r="K432" t="s">
        <v>1120</v>
      </c>
      <c r="L432">
        <v>1348</v>
      </c>
      <c r="N432">
        <v>1009</v>
      </c>
      <c r="O432" t="s">
        <v>34</v>
      </c>
      <c r="P432" t="s">
        <v>34</v>
      </c>
      <c r="Q432">
        <v>1000</v>
      </c>
      <c r="Y432">
        <v>6.0000000000000001E-3</v>
      </c>
      <c r="AA432">
        <v>11524</v>
      </c>
      <c r="AB432">
        <v>0</v>
      </c>
      <c r="AC432">
        <v>0</v>
      </c>
      <c r="AD432">
        <v>0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6.0000000000000001E-3</v>
      </c>
      <c r="AU432" t="s">
        <v>3</v>
      </c>
      <c r="AV432">
        <v>0</v>
      </c>
      <c r="AW432">
        <v>2</v>
      </c>
      <c r="AX432">
        <v>22721164</v>
      </c>
      <c r="AY432">
        <v>1</v>
      </c>
      <c r="AZ432">
        <v>0</v>
      </c>
      <c r="BA432">
        <v>400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B432">
        <v>0</v>
      </c>
    </row>
    <row r="433" spans="1:80">
      <c r="A433">
        <f>ROW(Source!A192)</f>
        <v>192</v>
      </c>
      <c r="B433">
        <v>22723180</v>
      </c>
      <c r="C433">
        <v>22721137</v>
      </c>
      <c r="D433">
        <v>21547715</v>
      </c>
      <c r="E433">
        <v>1</v>
      </c>
      <c r="F433">
        <v>1</v>
      </c>
      <c r="G433">
        <v>1</v>
      </c>
      <c r="H433">
        <v>3</v>
      </c>
      <c r="I433" t="s">
        <v>1157</v>
      </c>
      <c r="J433" t="s">
        <v>1158</v>
      </c>
      <c r="K433" t="s">
        <v>1159</v>
      </c>
      <c r="L433">
        <v>1346</v>
      </c>
      <c r="N433">
        <v>1009</v>
      </c>
      <c r="O433" t="s">
        <v>870</v>
      </c>
      <c r="P433" t="s">
        <v>870</v>
      </c>
      <c r="Q433">
        <v>1</v>
      </c>
      <c r="Y433">
        <v>2.4300000000000002</v>
      </c>
      <c r="AA433">
        <v>9.75</v>
      </c>
      <c r="AB433">
        <v>0</v>
      </c>
      <c r="AC433">
        <v>0</v>
      </c>
      <c r="AD433">
        <v>0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3</v>
      </c>
      <c r="AT433">
        <v>2.4300000000000002</v>
      </c>
      <c r="AU433" t="s">
        <v>3</v>
      </c>
      <c r="AV433">
        <v>0</v>
      </c>
      <c r="AW433">
        <v>2</v>
      </c>
      <c r="AX433">
        <v>22721165</v>
      </c>
      <c r="AY433">
        <v>1</v>
      </c>
      <c r="AZ433">
        <v>0</v>
      </c>
      <c r="BA433">
        <v>401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B433">
        <v>0</v>
      </c>
    </row>
    <row r="434" spans="1:80">
      <c r="A434">
        <f>ROW(Source!A192)</f>
        <v>192</v>
      </c>
      <c r="B434">
        <v>22723180</v>
      </c>
      <c r="C434">
        <v>22721137</v>
      </c>
      <c r="D434">
        <v>21312039</v>
      </c>
      <c r="E434">
        <v>1</v>
      </c>
      <c r="F434">
        <v>1</v>
      </c>
      <c r="G434">
        <v>1</v>
      </c>
      <c r="H434">
        <v>3</v>
      </c>
      <c r="I434" t="s">
        <v>1124</v>
      </c>
      <c r="J434" t="s">
        <v>1125</v>
      </c>
      <c r="K434" t="s">
        <v>1126</v>
      </c>
      <c r="L434">
        <v>1346</v>
      </c>
      <c r="N434">
        <v>1009</v>
      </c>
      <c r="O434" t="s">
        <v>870</v>
      </c>
      <c r="P434" t="s">
        <v>870</v>
      </c>
      <c r="Q434">
        <v>1</v>
      </c>
      <c r="Y434">
        <v>134</v>
      </c>
      <c r="AA434">
        <v>12.6</v>
      </c>
      <c r="AB434">
        <v>0</v>
      </c>
      <c r="AC434">
        <v>0</v>
      </c>
      <c r="AD434">
        <v>0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134</v>
      </c>
      <c r="AU434" t="s">
        <v>3</v>
      </c>
      <c r="AV434">
        <v>0</v>
      </c>
      <c r="AW434">
        <v>2</v>
      </c>
      <c r="AX434">
        <v>22721166</v>
      </c>
      <c r="AY434">
        <v>1</v>
      </c>
      <c r="AZ434">
        <v>0</v>
      </c>
      <c r="BA434">
        <v>402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B434">
        <v>0</v>
      </c>
    </row>
    <row r="435" spans="1:80">
      <c r="A435">
        <f>ROW(Source!A192)</f>
        <v>192</v>
      </c>
      <c r="B435">
        <v>22723180</v>
      </c>
      <c r="C435">
        <v>22721137</v>
      </c>
      <c r="D435">
        <v>21548191</v>
      </c>
      <c r="E435">
        <v>1</v>
      </c>
      <c r="F435">
        <v>1</v>
      </c>
      <c r="G435">
        <v>1</v>
      </c>
      <c r="H435">
        <v>3</v>
      </c>
      <c r="I435" t="s">
        <v>1127</v>
      </c>
      <c r="J435" t="s">
        <v>1128</v>
      </c>
      <c r="K435" t="s">
        <v>1129</v>
      </c>
      <c r="L435">
        <v>1339</v>
      </c>
      <c r="N435">
        <v>1007</v>
      </c>
      <c r="O435" t="s">
        <v>43</v>
      </c>
      <c r="P435" t="s">
        <v>43</v>
      </c>
      <c r="Q435">
        <v>1</v>
      </c>
      <c r="Y435">
        <v>42.6</v>
      </c>
      <c r="AA435">
        <v>10.67</v>
      </c>
      <c r="AB435">
        <v>0</v>
      </c>
      <c r="AC435">
        <v>0</v>
      </c>
      <c r="AD435">
        <v>0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42.6</v>
      </c>
      <c r="AU435" t="s">
        <v>3</v>
      </c>
      <c r="AV435">
        <v>0</v>
      </c>
      <c r="AW435">
        <v>2</v>
      </c>
      <c r="AX435">
        <v>22721167</v>
      </c>
      <c r="AY435">
        <v>1</v>
      </c>
      <c r="AZ435">
        <v>0</v>
      </c>
      <c r="BA435">
        <v>403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B435">
        <v>0</v>
      </c>
    </row>
    <row r="436" spans="1:80">
      <c r="A436">
        <f>ROW(Source!A192)</f>
        <v>192</v>
      </c>
      <c r="B436">
        <v>22723180</v>
      </c>
      <c r="C436">
        <v>22721137</v>
      </c>
      <c r="D436">
        <v>21547716</v>
      </c>
      <c r="E436">
        <v>1</v>
      </c>
      <c r="F436">
        <v>1</v>
      </c>
      <c r="G436">
        <v>1</v>
      </c>
      <c r="H436">
        <v>3</v>
      </c>
      <c r="I436" t="s">
        <v>990</v>
      </c>
      <c r="J436" t="s">
        <v>991</v>
      </c>
      <c r="K436" t="s">
        <v>992</v>
      </c>
      <c r="L436">
        <v>1346</v>
      </c>
      <c r="N436">
        <v>1009</v>
      </c>
      <c r="O436" t="s">
        <v>870</v>
      </c>
      <c r="P436" t="s">
        <v>870</v>
      </c>
      <c r="Q436">
        <v>1</v>
      </c>
      <c r="Y436">
        <v>10.5</v>
      </c>
      <c r="AA436">
        <v>26.44</v>
      </c>
      <c r="AB436">
        <v>0</v>
      </c>
      <c r="AC436">
        <v>0</v>
      </c>
      <c r="AD436">
        <v>0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10.5</v>
      </c>
      <c r="AU436" t="s">
        <v>3</v>
      </c>
      <c r="AV436">
        <v>0</v>
      </c>
      <c r="AW436">
        <v>2</v>
      </c>
      <c r="AX436">
        <v>22721168</v>
      </c>
      <c r="AY436">
        <v>1</v>
      </c>
      <c r="AZ436">
        <v>0</v>
      </c>
      <c r="BA436">
        <v>404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B436">
        <v>0</v>
      </c>
    </row>
    <row r="437" spans="1:80">
      <c r="A437">
        <f>ROW(Source!A192)</f>
        <v>192</v>
      </c>
      <c r="B437">
        <v>22723180</v>
      </c>
      <c r="C437">
        <v>22721137</v>
      </c>
      <c r="D437">
        <v>21532219</v>
      </c>
      <c r="E437">
        <v>1</v>
      </c>
      <c r="F437">
        <v>1</v>
      </c>
      <c r="G437">
        <v>1</v>
      </c>
      <c r="H437">
        <v>3</v>
      </c>
      <c r="I437" t="s">
        <v>945</v>
      </c>
      <c r="J437" t="s">
        <v>946</v>
      </c>
      <c r="K437" t="s">
        <v>947</v>
      </c>
      <c r="L437">
        <v>1344</v>
      </c>
      <c r="N437">
        <v>1008</v>
      </c>
      <c r="O437" t="s">
        <v>948</v>
      </c>
      <c r="P437" t="s">
        <v>948</v>
      </c>
      <c r="Q437">
        <v>1</v>
      </c>
      <c r="Y437">
        <v>79.13</v>
      </c>
      <c r="AA437">
        <v>1</v>
      </c>
      <c r="AB437">
        <v>0</v>
      </c>
      <c r="AC437">
        <v>0</v>
      </c>
      <c r="AD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79.13</v>
      </c>
      <c r="AU437" t="s">
        <v>3</v>
      </c>
      <c r="AV437">
        <v>0</v>
      </c>
      <c r="AW437">
        <v>2</v>
      </c>
      <c r="AX437">
        <v>22721169</v>
      </c>
      <c r="AY437">
        <v>1</v>
      </c>
      <c r="AZ437">
        <v>0</v>
      </c>
      <c r="BA437">
        <v>405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B437">
        <v>0</v>
      </c>
    </row>
    <row r="438" spans="1:80">
      <c r="A438">
        <f>ROW(Source!A194)</f>
        <v>194</v>
      </c>
      <c r="B438">
        <v>22723180</v>
      </c>
      <c r="C438">
        <v>22721171</v>
      </c>
      <c r="D438">
        <v>9431548</v>
      </c>
      <c r="E438">
        <v>1</v>
      </c>
      <c r="F438">
        <v>1</v>
      </c>
      <c r="G438">
        <v>1</v>
      </c>
      <c r="H438">
        <v>1</v>
      </c>
      <c r="I438" t="s">
        <v>1090</v>
      </c>
      <c r="J438" t="s">
        <v>3</v>
      </c>
      <c r="K438" t="s">
        <v>1091</v>
      </c>
      <c r="L438">
        <v>1369</v>
      </c>
      <c r="N438">
        <v>1013</v>
      </c>
      <c r="O438" t="s">
        <v>784</v>
      </c>
      <c r="P438" t="s">
        <v>784</v>
      </c>
      <c r="Q438">
        <v>1</v>
      </c>
      <c r="Y438">
        <v>3.49</v>
      </c>
      <c r="AA438">
        <v>0</v>
      </c>
      <c r="AB438">
        <v>0</v>
      </c>
      <c r="AC438">
        <v>0</v>
      </c>
      <c r="AD438">
        <v>9.92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3.49</v>
      </c>
      <c r="AU438" t="s">
        <v>3</v>
      </c>
      <c r="AV438">
        <v>1</v>
      </c>
      <c r="AW438">
        <v>2</v>
      </c>
      <c r="AX438">
        <v>22721182</v>
      </c>
      <c r="AY438">
        <v>1</v>
      </c>
      <c r="AZ438">
        <v>0</v>
      </c>
      <c r="BA438">
        <v>406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B438">
        <v>0</v>
      </c>
    </row>
    <row r="439" spans="1:80">
      <c r="A439">
        <f>ROW(Source!A194)</f>
        <v>194</v>
      </c>
      <c r="B439">
        <v>22723180</v>
      </c>
      <c r="C439">
        <v>22721171</v>
      </c>
      <c r="D439">
        <v>121548</v>
      </c>
      <c r="E439">
        <v>1</v>
      </c>
      <c r="F439">
        <v>1</v>
      </c>
      <c r="G439">
        <v>1</v>
      </c>
      <c r="H439">
        <v>1</v>
      </c>
      <c r="I439" t="s">
        <v>36</v>
      </c>
      <c r="J439" t="s">
        <v>3</v>
      </c>
      <c r="K439" t="s">
        <v>785</v>
      </c>
      <c r="L439">
        <v>608254</v>
      </c>
      <c r="N439">
        <v>1013</v>
      </c>
      <c r="O439" t="s">
        <v>786</v>
      </c>
      <c r="P439" t="s">
        <v>786</v>
      </c>
      <c r="Q439">
        <v>1</v>
      </c>
      <c r="Y439">
        <v>0.28999999999999998</v>
      </c>
      <c r="AA439">
        <v>0</v>
      </c>
      <c r="AB439">
        <v>0</v>
      </c>
      <c r="AC439">
        <v>0</v>
      </c>
      <c r="AD439">
        <v>0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0.28999999999999998</v>
      </c>
      <c r="AU439" t="s">
        <v>3</v>
      </c>
      <c r="AV439">
        <v>2</v>
      </c>
      <c r="AW439">
        <v>2</v>
      </c>
      <c r="AX439">
        <v>22721183</v>
      </c>
      <c r="AY439">
        <v>1</v>
      </c>
      <c r="AZ439">
        <v>0</v>
      </c>
      <c r="BA439">
        <v>407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B439">
        <v>0</v>
      </c>
    </row>
    <row r="440" spans="1:80">
      <c r="A440">
        <f>ROW(Source!A194)</f>
        <v>194</v>
      </c>
      <c r="B440">
        <v>22723180</v>
      </c>
      <c r="C440">
        <v>22721171</v>
      </c>
      <c r="D440">
        <v>21334659</v>
      </c>
      <c r="E440">
        <v>1</v>
      </c>
      <c r="F440">
        <v>1</v>
      </c>
      <c r="G440">
        <v>1</v>
      </c>
      <c r="H440">
        <v>2</v>
      </c>
      <c r="I440" t="s">
        <v>897</v>
      </c>
      <c r="J440" t="s">
        <v>898</v>
      </c>
      <c r="K440" t="s">
        <v>899</v>
      </c>
      <c r="L440">
        <v>1368</v>
      </c>
      <c r="N440">
        <v>1011</v>
      </c>
      <c r="O440" t="s">
        <v>790</v>
      </c>
      <c r="P440" t="s">
        <v>790</v>
      </c>
      <c r="Q440">
        <v>1</v>
      </c>
      <c r="Y440">
        <v>0.28999999999999998</v>
      </c>
      <c r="AA440">
        <v>0</v>
      </c>
      <c r="AB440">
        <v>134.65</v>
      </c>
      <c r="AC440">
        <v>13.5</v>
      </c>
      <c r="AD440">
        <v>0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0.28999999999999998</v>
      </c>
      <c r="AU440" t="s">
        <v>3</v>
      </c>
      <c r="AV440">
        <v>0</v>
      </c>
      <c r="AW440">
        <v>2</v>
      </c>
      <c r="AX440">
        <v>22721184</v>
      </c>
      <c r="AY440">
        <v>1</v>
      </c>
      <c r="AZ440">
        <v>0</v>
      </c>
      <c r="BA440">
        <v>408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B440">
        <v>0</v>
      </c>
    </row>
    <row r="441" spans="1:80">
      <c r="A441">
        <f>ROW(Source!A194)</f>
        <v>194</v>
      </c>
      <c r="B441">
        <v>22723180</v>
      </c>
      <c r="C441">
        <v>22721171</v>
      </c>
      <c r="D441">
        <v>21285419</v>
      </c>
      <c r="E441">
        <v>1</v>
      </c>
      <c r="F441">
        <v>1</v>
      </c>
      <c r="G441">
        <v>1</v>
      </c>
      <c r="H441">
        <v>2</v>
      </c>
      <c r="I441" t="s">
        <v>858</v>
      </c>
      <c r="J441" t="s">
        <v>859</v>
      </c>
      <c r="K441" t="s">
        <v>860</v>
      </c>
      <c r="L441">
        <v>1368</v>
      </c>
      <c r="N441">
        <v>1011</v>
      </c>
      <c r="O441" t="s">
        <v>790</v>
      </c>
      <c r="P441" t="s">
        <v>790</v>
      </c>
      <c r="Q441">
        <v>1</v>
      </c>
      <c r="Y441">
        <v>1.1499999999999999</v>
      </c>
      <c r="AA441">
        <v>0</v>
      </c>
      <c r="AB441">
        <v>8.1</v>
      </c>
      <c r="AC441">
        <v>0</v>
      </c>
      <c r="AD441">
        <v>0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3</v>
      </c>
      <c r="AT441">
        <v>1.1499999999999999</v>
      </c>
      <c r="AU441" t="s">
        <v>3</v>
      </c>
      <c r="AV441">
        <v>0</v>
      </c>
      <c r="AW441">
        <v>2</v>
      </c>
      <c r="AX441">
        <v>22721185</v>
      </c>
      <c r="AY441">
        <v>1</v>
      </c>
      <c r="AZ441">
        <v>0</v>
      </c>
      <c r="BA441">
        <v>409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B441">
        <v>0</v>
      </c>
    </row>
    <row r="442" spans="1:80">
      <c r="A442">
        <f>ROW(Source!A194)</f>
        <v>194</v>
      </c>
      <c r="B442">
        <v>22723180</v>
      </c>
      <c r="C442">
        <v>22721171</v>
      </c>
      <c r="D442">
        <v>21322135</v>
      </c>
      <c r="E442">
        <v>1</v>
      </c>
      <c r="F442">
        <v>1</v>
      </c>
      <c r="G442">
        <v>1</v>
      </c>
      <c r="H442">
        <v>2</v>
      </c>
      <c r="I442" t="s">
        <v>1160</v>
      </c>
      <c r="J442" t="s">
        <v>1161</v>
      </c>
      <c r="K442" t="s">
        <v>1162</v>
      </c>
      <c r="L442">
        <v>1368</v>
      </c>
      <c r="N442">
        <v>1011</v>
      </c>
      <c r="O442" t="s">
        <v>790</v>
      </c>
      <c r="P442" t="s">
        <v>790</v>
      </c>
      <c r="Q442">
        <v>1</v>
      </c>
      <c r="Y442">
        <v>0.28999999999999998</v>
      </c>
      <c r="AA442">
        <v>0</v>
      </c>
      <c r="AB442">
        <v>107.3</v>
      </c>
      <c r="AC442">
        <v>11.6</v>
      </c>
      <c r="AD442">
        <v>0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3</v>
      </c>
      <c r="AT442">
        <v>0.28999999999999998</v>
      </c>
      <c r="AU442" t="s">
        <v>3</v>
      </c>
      <c r="AV442">
        <v>0</v>
      </c>
      <c r="AW442">
        <v>2</v>
      </c>
      <c r="AX442">
        <v>22721186</v>
      </c>
      <c r="AY442">
        <v>1</v>
      </c>
      <c r="AZ442">
        <v>0</v>
      </c>
      <c r="BA442">
        <v>410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B442">
        <v>0</v>
      </c>
    </row>
    <row r="443" spans="1:80">
      <c r="A443">
        <f>ROW(Source!A194)</f>
        <v>194</v>
      </c>
      <c r="B443">
        <v>22723180</v>
      </c>
      <c r="C443">
        <v>22721171</v>
      </c>
      <c r="D443">
        <v>21375790</v>
      </c>
      <c r="E443">
        <v>1</v>
      </c>
      <c r="F443">
        <v>1</v>
      </c>
      <c r="G443">
        <v>1</v>
      </c>
      <c r="H443">
        <v>3</v>
      </c>
      <c r="I443" t="s">
        <v>1163</v>
      </c>
      <c r="J443" t="s">
        <v>1164</v>
      </c>
      <c r="K443" t="s">
        <v>1156</v>
      </c>
      <c r="L443">
        <v>1346</v>
      </c>
      <c r="N443">
        <v>1009</v>
      </c>
      <c r="O443" t="s">
        <v>870</v>
      </c>
      <c r="P443" t="s">
        <v>870</v>
      </c>
      <c r="Q443">
        <v>1</v>
      </c>
      <c r="Y443">
        <v>0.25</v>
      </c>
      <c r="AA443">
        <v>10.57</v>
      </c>
      <c r="AB443">
        <v>0</v>
      </c>
      <c r="AC443">
        <v>0</v>
      </c>
      <c r="AD443">
        <v>0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0.25</v>
      </c>
      <c r="AU443" t="s">
        <v>3</v>
      </c>
      <c r="AV443">
        <v>0</v>
      </c>
      <c r="AW443">
        <v>2</v>
      </c>
      <c r="AX443">
        <v>22721187</v>
      </c>
      <c r="AY443">
        <v>1</v>
      </c>
      <c r="AZ443">
        <v>0</v>
      </c>
      <c r="BA443">
        <v>411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B443">
        <v>0</v>
      </c>
    </row>
    <row r="444" spans="1:80">
      <c r="A444">
        <f>ROW(Source!A194)</f>
        <v>194</v>
      </c>
      <c r="B444">
        <v>22723180</v>
      </c>
      <c r="C444">
        <v>22721171</v>
      </c>
      <c r="D444">
        <v>21375791</v>
      </c>
      <c r="E444">
        <v>1</v>
      </c>
      <c r="F444">
        <v>1</v>
      </c>
      <c r="G444">
        <v>1</v>
      </c>
      <c r="H444">
        <v>3</v>
      </c>
      <c r="I444" t="s">
        <v>1165</v>
      </c>
      <c r="J444" t="s">
        <v>1166</v>
      </c>
      <c r="K444" t="s">
        <v>1048</v>
      </c>
      <c r="L444">
        <v>1346</v>
      </c>
      <c r="N444">
        <v>1009</v>
      </c>
      <c r="O444" t="s">
        <v>870</v>
      </c>
      <c r="P444" t="s">
        <v>870</v>
      </c>
      <c r="Q444">
        <v>1</v>
      </c>
      <c r="Y444">
        <v>0.17</v>
      </c>
      <c r="AA444">
        <v>9.0399999999999991</v>
      </c>
      <c r="AB444">
        <v>0</v>
      </c>
      <c r="AC444">
        <v>0</v>
      </c>
      <c r="AD444">
        <v>0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0.17</v>
      </c>
      <c r="AU444" t="s">
        <v>3</v>
      </c>
      <c r="AV444">
        <v>0</v>
      </c>
      <c r="AW444">
        <v>2</v>
      </c>
      <c r="AX444">
        <v>22721188</v>
      </c>
      <c r="AY444">
        <v>1</v>
      </c>
      <c r="AZ444">
        <v>0</v>
      </c>
      <c r="BA444">
        <v>412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B444">
        <v>0</v>
      </c>
    </row>
    <row r="445" spans="1:80">
      <c r="A445">
        <f>ROW(Source!A194)</f>
        <v>194</v>
      </c>
      <c r="B445">
        <v>22723180</v>
      </c>
      <c r="C445">
        <v>22721171</v>
      </c>
      <c r="D445">
        <v>21564495</v>
      </c>
      <c r="E445">
        <v>1</v>
      </c>
      <c r="F445">
        <v>1</v>
      </c>
      <c r="G445">
        <v>1</v>
      </c>
      <c r="H445">
        <v>3</v>
      </c>
      <c r="I445" t="s">
        <v>1167</v>
      </c>
      <c r="J445" t="s">
        <v>1168</v>
      </c>
      <c r="K445" t="s">
        <v>1169</v>
      </c>
      <c r="L445">
        <v>1346</v>
      </c>
      <c r="N445">
        <v>1009</v>
      </c>
      <c r="O445" t="s">
        <v>870</v>
      </c>
      <c r="P445" t="s">
        <v>870</v>
      </c>
      <c r="Q445">
        <v>1</v>
      </c>
      <c r="Y445">
        <v>0.03</v>
      </c>
      <c r="AA445">
        <v>28.6</v>
      </c>
      <c r="AB445">
        <v>0</v>
      </c>
      <c r="AC445">
        <v>0</v>
      </c>
      <c r="AD445">
        <v>0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0.03</v>
      </c>
      <c r="AU445" t="s">
        <v>3</v>
      </c>
      <c r="AV445">
        <v>0</v>
      </c>
      <c r="AW445">
        <v>2</v>
      </c>
      <c r="AX445">
        <v>22721189</v>
      </c>
      <c r="AY445">
        <v>1</v>
      </c>
      <c r="AZ445">
        <v>0</v>
      </c>
      <c r="BA445">
        <v>413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B445">
        <v>0</v>
      </c>
    </row>
    <row r="446" spans="1:80">
      <c r="A446">
        <f>ROW(Source!A194)</f>
        <v>194</v>
      </c>
      <c r="B446">
        <v>22723180</v>
      </c>
      <c r="C446">
        <v>22721171</v>
      </c>
      <c r="D446">
        <v>21376896</v>
      </c>
      <c r="E446">
        <v>1</v>
      </c>
      <c r="F446">
        <v>1</v>
      </c>
      <c r="G446">
        <v>1</v>
      </c>
      <c r="H446">
        <v>3</v>
      </c>
      <c r="I446" t="s">
        <v>1170</v>
      </c>
      <c r="J446" t="s">
        <v>1171</v>
      </c>
      <c r="K446" t="s">
        <v>1172</v>
      </c>
      <c r="L446">
        <v>1348</v>
      </c>
      <c r="N446">
        <v>1009</v>
      </c>
      <c r="O446" t="s">
        <v>34</v>
      </c>
      <c r="P446" t="s">
        <v>34</v>
      </c>
      <c r="Q446">
        <v>1000</v>
      </c>
      <c r="Y446">
        <v>2.5000000000000001E-2</v>
      </c>
      <c r="AA446">
        <v>11500</v>
      </c>
      <c r="AB446">
        <v>0</v>
      </c>
      <c r="AC446">
        <v>0</v>
      </c>
      <c r="AD446">
        <v>0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2.5000000000000001E-2</v>
      </c>
      <c r="AU446" t="s">
        <v>3</v>
      </c>
      <c r="AV446">
        <v>0</v>
      </c>
      <c r="AW446">
        <v>2</v>
      </c>
      <c r="AX446">
        <v>22721190</v>
      </c>
      <c r="AY446">
        <v>1</v>
      </c>
      <c r="AZ446">
        <v>0</v>
      </c>
      <c r="BA446">
        <v>414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B446">
        <v>0</v>
      </c>
    </row>
    <row r="447" spans="1:80">
      <c r="A447">
        <f>ROW(Source!A194)</f>
        <v>194</v>
      </c>
      <c r="B447">
        <v>22723180</v>
      </c>
      <c r="C447">
        <v>22721171</v>
      </c>
      <c r="D447">
        <v>21532219</v>
      </c>
      <c r="E447">
        <v>1</v>
      </c>
      <c r="F447">
        <v>1</v>
      </c>
      <c r="G447">
        <v>1</v>
      </c>
      <c r="H447">
        <v>3</v>
      </c>
      <c r="I447" t="s">
        <v>945</v>
      </c>
      <c r="J447" t="s">
        <v>946</v>
      </c>
      <c r="K447" t="s">
        <v>947</v>
      </c>
      <c r="L447">
        <v>1344</v>
      </c>
      <c r="N447">
        <v>1008</v>
      </c>
      <c r="O447" t="s">
        <v>948</v>
      </c>
      <c r="P447" t="s">
        <v>948</v>
      </c>
      <c r="Q447">
        <v>1</v>
      </c>
      <c r="Y447">
        <v>0.69</v>
      </c>
      <c r="AA447">
        <v>1</v>
      </c>
      <c r="AB447">
        <v>0</v>
      </c>
      <c r="AC447">
        <v>0</v>
      </c>
      <c r="AD447">
        <v>0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0.69</v>
      </c>
      <c r="AU447" t="s">
        <v>3</v>
      </c>
      <c r="AV447">
        <v>0</v>
      </c>
      <c r="AW447">
        <v>2</v>
      </c>
      <c r="AX447">
        <v>22721191</v>
      </c>
      <c r="AY447">
        <v>1</v>
      </c>
      <c r="AZ447">
        <v>0</v>
      </c>
      <c r="BA447">
        <v>415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B447">
        <v>0</v>
      </c>
    </row>
    <row r="448" spans="1:80">
      <c r="A448">
        <f>ROW(Source!A247)</f>
        <v>247</v>
      </c>
      <c r="B448">
        <v>22723180</v>
      </c>
      <c r="C448">
        <v>22721388</v>
      </c>
      <c r="D448">
        <v>9416104</v>
      </c>
      <c r="E448">
        <v>1</v>
      </c>
      <c r="F448">
        <v>1</v>
      </c>
      <c r="G448">
        <v>1</v>
      </c>
      <c r="H448">
        <v>1</v>
      </c>
      <c r="I448" t="s">
        <v>856</v>
      </c>
      <c r="J448" t="s">
        <v>3</v>
      </c>
      <c r="K448" t="s">
        <v>857</v>
      </c>
      <c r="L448">
        <v>1369</v>
      </c>
      <c r="N448">
        <v>1013</v>
      </c>
      <c r="O448" t="s">
        <v>784</v>
      </c>
      <c r="P448" t="s">
        <v>784</v>
      </c>
      <c r="Q448">
        <v>1</v>
      </c>
      <c r="Y448">
        <v>18.53</v>
      </c>
      <c r="AA448">
        <v>0</v>
      </c>
      <c r="AB448">
        <v>0</v>
      </c>
      <c r="AC448">
        <v>0</v>
      </c>
      <c r="AD448">
        <v>8.9700000000000006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18.53</v>
      </c>
      <c r="AU448" t="s">
        <v>3</v>
      </c>
      <c r="AV448">
        <v>1</v>
      </c>
      <c r="AW448">
        <v>2</v>
      </c>
      <c r="AX448">
        <v>22721404</v>
      </c>
      <c r="AY448">
        <v>1</v>
      </c>
      <c r="AZ448">
        <v>0</v>
      </c>
      <c r="BA448">
        <v>416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B448">
        <v>0</v>
      </c>
    </row>
    <row r="449" spans="1:80">
      <c r="A449">
        <f>ROW(Source!A247)</f>
        <v>247</v>
      </c>
      <c r="B449">
        <v>22723180</v>
      </c>
      <c r="C449">
        <v>22721388</v>
      </c>
      <c r="D449">
        <v>121548</v>
      </c>
      <c r="E449">
        <v>1</v>
      </c>
      <c r="F449">
        <v>1</v>
      </c>
      <c r="G449">
        <v>1</v>
      </c>
      <c r="H449">
        <v>1</v>
      </c>
      <c r="I449" t="s">
        <v>36</v>
      </c>
      <c r="J449" t="s">
        <v>3</v>
      </c>
      <c r="K449" t="s">
        <v>785</v>
      </c>
      <c r="L449">
        <v>608254</v>
      </c>
      <c r="N449">
        <v>1013</v>
      </c>
      <c r="O449" t="s">
        <v>786</v>
      </c>
      <c r="P449" t="s">
        <v>786</v>
      </c>
      <c r="Q449">
        <v>1</v>
      </c>
      <c r="Y449">
        <v>0.17</v>
      </c>
      <c r="AA449">
        <v>0</v>
      </c>
      <c r="AB449">
        <v>0</v>
      </c>
      <c r="AC449">
        <v>0</v>
      </c>
      <c r="AD449">
        <v>0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3</v>
      </c>
      <c r="AT449">
        <v>0.17</v>
      </c>
      <c r="AU449" t="s">
        <v>3</v>
      </c>
      <c r="AV449">
        <v>2</v>
      </c>
      <c r="AW449">
        <v>2</v>
      </c>
      <c r="AX449">
        <v>22721405</v>
      </c>
      <c r="AY449">
        <v>1</v>
      </c>
      <c r="AZ449">
        <v>0</v>
      </c>
      <c r="BA449">
        <v>417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B449">
        <v>0</v>
      </c>
    </row>
    <row r="450" spans="1:80">
      <c r="A450">
        <f>ROW(Source!A247)</f>
        <v>247</v>
      </c>
      <c r="B450">
        <v>22723180</v>
      </c>
      <c r="C450">
        <v>22721388</v>
      </c>
      <c r="D450">
        <v>21280827</v>
      </c>
      <c r="E450">
        <v>1</v>
      </c>
      <c r="F450">
        <v>1</v>
      </c>
      <c r="G450">
        <v>1</v>
      </c>
      <c r="H450">
        <v>2</v>
      </c>
      <c r="I450" t="s">
        <v>787</v>
      </c>
      <c r="J450" t="s">
        <v>788</v>
      </c>
      <c r="K450" t="s">
        <v>789</v>
      </c>
      <c r="L450">
        <v>1368</v>
      </c>
      <c r="N450">
        <v>1011</v>
      </c>
      <c r="O450" t="s">
        <v>790</v>
      </c>
      <c r="P450" t="s">
        <v>790</v>
      </c>
      <c r="Q450">
        <v>1</v>
      </c>
      <c r="Y450">
        <v>0.17</v>
      </c>
      <c r="AA450">
        <v>0</v>
      </c>
      <c r="AB450">
        <v>111.99</v>
      </c>
      <c r="AC450">
        <v>13.5</v>
      </c>
      <c r="AD450">
        <v>0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0.17</v>
      </c>
      <c r="AU450" t="s">
        <v>3</v>
      </c>
      <c r="AV450">
        <v>0</v>
      </c>
      <c r="AW450">
        <v>2</v>
      </c>
      <c r="AX450">
        <v>22721406</v>
      </c>
      <c r="AY450">
        <v>1</v>
      </c>
      <c r="AZ450">
        <v>0</v>
      </c>
      <c r="BA450">
        <v>418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B450">
        <v>0</v>
      </c>
    </row>
    <row r="451" spans="1:80">
      <c r="A451">
        <f>ROW(Source!A247)</f>
        <v>247</v>
      </c>
      <c r="B451">
        <v>22723180</v>
      </c>
      <c r="C451">
        <v>22721388</v>
      </c>
      <c r="D451">
        <v>21285419</v>
      </c>
      <c r="E451">
        <v>1</v>
      </c>
      <c r="F451">
        <v>1</v>
      </c>
      <c r="G451">
        <v>1</v>
      </c>
      <c r="H451">
        <v>2</v>
      </c>
      <c r="I451" t="s">
        <v>858</v>
      </c>
      <c r="J451" t="s">
        <v>859</v>
      </c>
      <c r="K451" t="s">
        <v>860</v>
      </c>
      <c r="L451">
        <v>1368</v>
      </c>
      <c r="N451">
        <v>1011</v>
      </c>
      <c r="O451" t="s">
        <v>790</v>
      </c>
      <c r="P451" t="s">
        <v>790</v>
      </c>
      <c r="Q451">
        <v>1</v>
      </c>
      <c r="Y451">
        <v>1.51</v>
      </c>
      <c r="AA451">
        <v>0</v>
      </c>
      <c r="AB451">
        <v>8.1</v>
      </c>
      <c r="AC451">
        <v>0</v>
      </c>
      <c r="AD451">
        <v>0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3</v>
      </c>
      <c r="AT451">
        <v>1.51</v>
      </c>
      <c r="AU451" t="s">
        <v>3</v>
      </c>
      <c r="AV451">
        <v>0</v>
      </c>
      <c r="AW451">
        <v>2</v>
      </c>
      <c r="AX451">
        <v>22721407</v>
      </c>
      <c r="AY451">
        <v>1</v>
      </c>
      <c r="AZ451">
        <v>0</v>
      </c>
      <c r="BA451">
        <v>419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B451">
        <v>0</v>
      </c>
    </row>
    <row r="452" spans="1:80">
      <c r="A452">
        <f>ROW(Source!A247)</f>
        <v>247</v>
      </c>
      <c r="B452">
        <v>22723180</v>
      </c>
      <c r="C452">
        <v>22721388</v>
      </c>
      <c r="D452">
        <v>21330832</v>
      </c>
      <c r="E452">
        <v>1</v>
      </c>
      <c r="F452">
        <v>1</v>
      </c>
      <c r="G452">
        <v>1</v>
      </c>
      <c r="H452">
        <v>2</v>
      </c>
      <c r="I452" t="s">
        <v>861</v>
      </c>
      <c r="J452" t="s">
        <v>862</v>
      </c>
      <c r="K452" t="s">
        <v>863</v>
      </c>
      <c r="L452">
        <v>1368</v>
      </c>
      <c r="N452">
        <v>1011</v>
      </c>
      <c r="O452" t="s">
        <v>790</v>
      </c>
      <c r="P452" t="s">
        <v>790</v>
      </c>
      <c r="Q452">
        <v>1</v>
      </c>
      <c r="Y452">
        <v>0.4</v>
      </c>
      <c r="AA452">
        <v>0</v>
      </c>
      <c r="AB452">
        <v>29.67</v>
      </c>
      <c r="AC452">
        <v>0</v>
      </c>
      <c r="AD452">
        <v>0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0.4</v>
      </c>
      <c r="AU452" t="s">
        <v>3</v>
      </c>
      <c r="AV452">
        <v>0</v>
      </c>
      <c r="AW452">
        <v>2</v>
      </c>
      <c r="AX452">
        <v>22721408</v>
      </c>
      <c r="AY452">
        <v>1</v>
      </c>
      <c r="AZ452">
        <v>0</v>
      </c>
      <c r="BA452">
        <v>420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B452">
        <v>0</v>
      </c>
    </row>
    <row r="453" spans="1:80">
      <c r="A453">
        <f>ROW(Source!A247)</f>
        <v>247</v>
      </c>
      <c r="B453">
        <v>22723180</v>
      </c>
      <c r="C453">
        <v>22721388</v>
      </c>
      <c r="D453">
        <v>21280770</v>
      </c>
      <c r="E453">
        <v>1</v>
      </c>
      <c r="F453">
        <v>1</v>
      </c>
      <c r="G453">
        <v>1</v>
      </c>
      <c r="H453">
        <v>2</v>
      </c>
      <c r="I453" t="s">
        <v>850</v>
      </c>
      <c r="J453" t="s">
        <v>851</v>
      </c>
      <c r="K453" t="s">
        <v>852</v>
      </c>
      <c r="L453">
        <v>1368</v>
      </c>
      <c r="N453">
        <v>1011</v>
      </c>
      <c r="O453" t="s">
        <v>790</v>
      </c>
      <c r="P453" t="s">
        <v>790</v>
      </c>
      <c r="Q453">
        <v>1</v>
      </c>
      <c r="Y453">
        <v>0.21</v>
      </c>
      <c r="AA453">
        <v>0</v>
      </c>
      <c r="AB453">
        <v>87.17</v>
      </c>
      <c r="AC453">
        <v>11.6</v>
      </c>
      <c r="AD453">
        <v>0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3</v>
      </c>
      <c r="AT453">
        <v>0.21</v>
      </c>
      <c r="AU453" t="s">
        <v>3</v>
      </c>
      <c r="AV453">
        <v>0</v>
      </c>
      <c r="AW453">
        <v>2</v>
      </c>
      <c r="AX453">
        <v>22721409</v>
      </c>
      <c r="AY453">
        <v>1</v>
      </c>
      <c r="AZ453">
        <v>0</v>
      </c>
      <c r="BA453">
        <v>421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B453">
        <v>0</v>
      </c>
    </row>
    <row r="454" spans="1:80">
      <c r="A454">
        <f>ROW(Source!A247)</f>
        <v>247</v>
      </c>
      <c r="B454">
        <v>22723180</v>
      </c>
      <c r="C454">
        <v>22721388</v>
      </c>
      <c r="D454">
        <v>21288798</v>
      </c>
      <c r="E454">
        <v>1</v>
      </c>
      <c r="F454">
        <v>1</v>
      </c>
      <c r="G454">
        <v>1</v>
      </c>
      <c r="H454">
        <v>3</v>
      </c>
      <c r="I454" t="s">
        <v>818</v>
      </c>
      <c r="J454" t="s">
        <v>819</v>
      </c>
      <c r="K454" t="s">
        <v>820</v>
      </c>
      <c r="L454">
        <v>1348</v>
      </c>
      <c r="N454">
        <v>1009</v>
      </c>
      <c r="O454" t="s">
        <v>34</v>
      </c>
      <c r="P454" t="s">
        <v>34</v>
      </c>
      <c r="Q454">
        <v>1000</v>
      </c>
      <c r="Y454">
        <v>8.0000000000000007E-5</v>
      </c>
      <c r="AA454">
        <v>15119</v>
      </c>
      <c r="AB454">
        <v>0</v>
      </c>
      <c r="AC454">
        <v>0</v>
      </c>
      <c r="AD454">
        <v>0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3</v>
      </c>
      <c r="AT454">
        <v>8.0000000000000007E-5</v>
      </c>
      <c r="AU454" t="s">
        <v>3</v>
      </c>
      <c r="AV454">
        <v>0</v>
      </c>
      <c r="AW454">
        <v>2</v>
      </c>
      <c r="AX454">
        <v>22721410</v>
      </c>
      <c r="AY454">
        <v>1</v>
      </c>
      <c r="AZ454">
        <v>0</v>
      </c>
      <c r="BA454">
        <v>422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B454">
        <v>0</v>
      </c>
    </row>
    <row r="455" spans="1:80">
      <c r="A455">
        <f>ROW(Source!A247)</f>
        <v>247</v>
      </c>
      <c r="B455">
        <v>22723180</v>
      </c>
      <c r="C455">
        <v>22721388</v>
      </c>
      <c r="D455">
        <v>21362285</v>
      </c>
      <c r="E455">
        <v>1</v>
      </c>
      <c r="F455">
        <v>1</v>
      </c>
      <c r="G455">
        <v>1</v>
      </c>
      <c r="H455">
        <v>3</v>
      </c>
      <c r="I455" t="s">
        <v>864</v>
      </c>
      <c r="J455" t="s">
        <v>865</v>
      </c>
      <c r="K455" t="s">
        <v>866</v>
      </c>
      <c r="L455">
        <v>1348</v>
      </c>
      <c r="N455">
        <v>1009</v>
      </c>
      <c r="O455" t="s">
        <v>34</v>
      </c>
      <c r="P455" t="s">
        <v>34</v>
      </c>
      <c r="Q455">
        <v>1000</v>
      </c>
      <c r="Y455">
        <v>4.0000000000000003E-5</v>
      </c>
      <c r="AA455">
        <v>16950</v>
      </c>
      <c r="AB455">
        <v>0</v>
      </c>
      <c r="AC455">
        <v>0</v>
      </c>
      <c r="AD455">
        <v>0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3</v>
      </c>
      <c r="AT455">
        <v>4.0000000000000003E-5</v>
      </c>
      <c r="AU455" t="s">
        <v>3</v>
      </c>
      <c r="AV455">
        <v>0</v>
      </c>
      <c r="AW455">
        <v>2</v>
      </c>
      <c r="AX455">
        <v>22721411</v>
      </c>
      <c r="AY455">
        <v>1</v>
      </c>
      <c r="AZ455">
        <v>0</v>
      </c>
      <c r="BA455">
        <v>423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B455">
        <v>0</v>
      </c>
    </row>
    <row r="456" spans="1:80">
      <c r="A456">
        <f>ROW(Source!A247)</f>
        <v>247</v>
      </c>
      <c r="B456">
        <v>22723180</v>
      </c>
      <c r="C456">
        <v>22721388</v>
      </c>
      <c r="D456">
        <v>21304502</v>
      </c>
      <c r="E456">
        <v>1</v>
      </c>
      <c r="F456">
        <v>1</v>
      </c>
      <c r="G456">
        <v>1</v>
      </c>
      <c r="H456">
        <v>3</v>
      </c>
      <c r="I456" t="s">
        <v>827</v>
      </c>
      <c r="J456" t="s">
        <v>828</v>
      </c>
      <c r="K456" t="s">
        <v>829</v>
      </c>
      <c r="L456">
        <v>1348</v>
      </c>
      <c r="N456">
        <v>1009</v>
      </c>
      <c r="O456" t="s">
        <v>34</v>
      </c>
      <c r="P456" t="s">
        <v>34</v>
      </c>
      <c r="Q456">
        <v>1000</v>
      </c>
      <c r="Y456">
        <v>1E-3</v>
      </c>
      <c r="AA456">
        <v>10362</v>
      </c>
      <c r="AB456">
        <v>0</v>
      </c>
      <c r="AC456">
        <v>0</v>
      </c>
      <c r="AD456">
        <v>0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1E-3</v>
      </c>
      <c r="AU456" t="s">
        <v>3</v>
      </c>
      <c r="AV456">
        <v>0</v>
      </c>
      <c r="AW456">
        <v>2</v>
      </c>
      <c r="AX456">
        <v>22721412</v>
      </c>
      <c r="AY456">
        <v>1</v>
      </c>
      <c r="AZ456">
        <v>0</v>
      </c>
      <c r="BA456">
        <v>424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B456">
        <v>0</v>
      </c>
    </row>
    <row r="457" spans="1:80">
      <c r="A457">
        <f>ROW(Source!A247)</f>
        <v>247</v>
      </c>
      <c r="B457">
        <v>22723180</v>
      </c>
      <c r="C457">
        <v>22721388</v>
      </c>
      <c r="D457">
        <v>21288800</v>
      </c>
      <c r="E457">
        <v>1</v>
      </c>
      <c r="F457">
        <v>1</v>
      </c>
      <c r="G457">
        <v>1</v>
      </c>
      <c r="H457">
        <v>3</v>
      </c>
      <c r="I457" t="s">
        <v>867</v>
      </c>
      <c r="J457" t="s">
        <v>868</v>
      </c>
      <c r="K457" t="s">
        <v>869</v>
      </c>
      <c r="L457">
        <v>1346</v>
      </c>
      <c r="N457">
        <v>1009</v>
      </c>
      <c r="O457" t="s">
        <v>870</v>
      </c>
      <c r="P457" t="s">
        <v>870</v>
      </c>
      <c r="Q457">
        <v>1</v>
      </c>
      <c r="Y457">
        <v>0.04</v>
      </c>
      <c r="AA457">
        <v>37.29</v>
      </c>
      <c r="AB457">
        <v>0</v>
      </c>
      <c r="AC457">
        <v>0</v>
      </c>
      <c r="AD457">
        <v>0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0.04</v>
      </c>
      <c r="AU457" t="s">
        <v>3</v>
      </c>
      <c r="AV457">
        <v>0</v>
      </c>
      <c r="AW457">
        <v>2</v>
      </c>
      <c r="AX457">
        <v>22721413</v>
      </c>
      <c r="AY457">
        <v>1</v>
      </c>
      <c r="AZ457">
        <v>0</v>
      </c>
      <c r="BA457">
        <v>425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B457">
        <v>0</v>
      </c>
    </row>
    <row r="458" spans="1:80">
      <c r="A458">
        <f>ROW(Source!A247)</f>
        <v>247</v>
      </c>
      <c r="B458">
        <v>22723180</v>
      </c>
      <c r="C458">
        <v>22721388</v>
      </c>
      <c r="D458">
        <v>21288801</v>
      </c>
      <c r="E458">
        <v>1</v>
      </c>
      <c r="F458">
        <v>1</v>
      </c>
      <c r="G458">
        <v>1</v>
      </c>
      <c r="H458">
        <v>3</v>
      </c>
      <c r="I458" t="s">
        <v>871</v>
      </c>
      <c r="J458" t="s">
        <v>872</v>
      </c>
      <c r="K458" t="s">
        <v>873</v>
      </c>
      <c r="L458">
        <v>1348</v>
      </c>
      <c r="N458">
        <v>1009</v>
      </c>
      <c r="O458" t="s">
        <v>34</v>
      </c>
      <c r="P458" t="s">
        <v>34</v>
      </c>
      <c r="Q458">
        <v>1000</v>
      </c>
      <c r="Y458">
        <v>2.7399999999999998E-3</v>
      </c>
      <c r="AA458">
        <v>15323</v>
      </c>
      <c r="AB458">
        <v>0</v>
      </c>
      <c r="AC458">
        <v>0</v>
      </c>
      <c r="AD458">
        <v>0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2.7399999999999998E-3</v>
      </c>
      <c r="AU458" t="s">
        <v>3</v>
      </c>
      <c r="AV458">
        <v>0</v>
      </c>
      <c r="AW458">
        <v>2</v>
      </c>
      <c r="AX458">
        <v>22721414</v>
      </c>
      <c r="AY458">
        <v>1</v>
      </c>
      <c r="AZ458">
        <v>0</v>
      </c>
      <c r="BA458">
        <v>426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B458">
        <v>0</v>
      </c>
    </row>
    <row r="459" spans="1:80">
      <c r="A459">
        <f>ROW(Source!A247)</f>
        <v>247</v>
      </c>
      <c r="B459">
        <v>22723180</v>
      </c>
      <c r="C459">
        <v>22721388</v>
      </c>
      <c r="D459">
        <v>21366504</v>
      </c>
      <c r="E459">
        <v>1</v>
      </c>
      <c r="F459">
        <v>1</v>
      </c>
      <c r="G459">
        <v>1</v>
      </c>
      <c r="H459">
        <v>3</v>
      </c>
      <c r="I459" t="s">
        <v>874</v>
      </c>
      <c r="J459" t="s">
        <v>875</v>
      </c>
      <c r="K459" t="s">
        <v>876</v>
      </c>
      <c r="L459">
        <v>1354</v>
      </c>
      <c r="N459">
        <v>1010</v>
      </c>
      <c r="O459" t="s">
        <v>28</v>
      </c>
      <c r="P459" t="s">
        <v>28</v>
      </c>
      <c r="Q459">
        <v>1</v>
      </c>
      <c r="Y459">
        <v>1</v>
      </c>
      <c r="AA459">
        <v>2208</v>
      </c>
      <c r="AB459">
        <v>0</v>
      </c>
      <c r="AC459">
        <v>0</v>
      </c>
      <c r="AD459">
        <v>0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1</v>
      </c>
      <c r="AU459" t="s">
        <v>3</v>
      </c>
      <c r="AV459">
        <v>0</v>
      </c>
      <c r="AW459">
        <v>2</v>
      </c>
      <c r="AX459">
        <v>22721415</v>
      </c>
      <c r="AY459">
        <v>1</v>
      </c>
      <c r="AZ459">
        <v>0</v>
      </c>
      <c r="BA459">
        <v>427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B459">
        <v>0</v>
      </c>
    </row>
    <row r="460" spans="1:80">
      <c r="A460">
        <f>ROW(Source!A247)</f>
        <v>247</v>
      </c>
      <c r="B460">
        <v>22723180</v>
      </c>
      <c r="C460">
        <v>22721388</v>
      </c>
      <c r="D460">
        <v>21281662</v>
      </c>
      <c r="E460">
        <v>1</v>
      </c>
      <c r="F460">
        <v>1</v>
      </c>
      <c r="G460">
        <v>1</v>
      </c>
      <c r="H460">
        <v>3</v>
      </c>
      <c r="I460" t="s">
        <v>877</v>
      </c>
      <c r="J460" t="s">
        <v>878</v>
      </c>
      <c r="K460" t="s">
        <v>879</v>
      </c>
      <c r="L460">
        <v>1339</v>
      </c>
      <c r="N460">
        <v>1007</v>
      </c>
      <c r="O460" t="s">
        <v>43</v>
      </c>
      <c r="P460" t="s">
        <v>43</v>
      </c>
      <c r="Q460">
        <v>1</v>
      </c>
      <c r="Y460">
        <v>2</v>
      </c>
      <c r="AA460">
        <v>2.44</v>
      </c>
      <c r="AB460">
        <v>0</v>
      </c>
      <c r="AC460">
        <v>0</v>
      </c>
      <c r="AD460">
        <v>0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2</v>
      </c>
      <c r="AU460" t="s">
        <v>3</v>
      </c>
      <c r="AV460">
        <v>0</v>
      </c>
      <c r="AW460">
        <v>2</v>
      </c>
      <c r="AX460">
        <v>22721416</v>
      </c>
      <c r="AY460">
        <v>1</v>
      </c>
      <c r="AZ460">
        <v>0</v>
      </c>
      <c r="BA460">
        <v>428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B460">
        <v>0</v>
      </c>
    </row>
    <row r="461" spans="1:80">
      <c r="A461">
        <f>ROW(Source!A247)</f>
        <v>247</v>
      </c>
      <c r="B461">
        <v>22723180</v>
      </c>
      <c r="C461">
        <v>22721388</v>
      </c>
      <c r="D461">
        <v>21840918</v>
      </c>
      <c r="E461">
        <v>1</v>
      </c>
      <c r="F461">
        <v>1</v>
      </c>
      <c r="G461">
        <v>1</v>
      </c>
      <c r="H461">
        <v>3</v>
      </c>
      <c r="I461" t="s">
        <v>880</v>
      </c>
      <c r="J461" t="s">
        <v>881</v>
      </c>
      <c r="K461" t="s">
        <v>882</v>
      </c>
      <c r="L461">
        <v>1354</v>
      </c>
      <c r="N461">
        <v>1010</v>
      </c>
      <c r="O461" t="s">
        <v>28</v>
      </c>
      <c r="P461" t="s">
        <v>28</v>
      </c>
      <c r="Q461">
        <v>1</v>
      </c>
      <c r="Y461">
        <v>4</v>
      </c>
      <c r="AA461">
        <v>37</v>
      </c>
      <c r="AB461">
        <v>0</v>
      </c>
      <c r="AC461">
        <v>0</v>
      </c>
      <c r="AD461">
        <v>0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4</v>
      </c>
      <c r="AU461" t="s">
        <v>3</v>
      </c>
      <c r="AV461">
        <v>0</v>
      </c>
      <c r="AW461">
        <v>2</v>
      </c>
      <c r="AX461">
        <v>22721417</v>
      </c>
      <c r="AY461">
        <v>1</v>
      </c>
      <c r="AZ461">
        <v>0</v>
      </c>
      <c r="BA461">
        <v>429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B461">
        <v>0</v>
      </c>
    </row>
    <row r="462" spans="1:80">
      <c r="A462">
        <f>ROW(Source!A247)</f>
        <v>247</v>
      </c>
      <c r="B462">
        <v>22723180</v>
      </c>
      <c r="C462">
        <v>22721388</v>
      </c>
      <c r="D462">
        <v>21363108</v>
      </c>
      <c r="E462">
        <v>1</v>
      </c>
      <c r="F462">
        <v>1</v>
      </c>
      <c r="G462">
        <v>1</v>
      </c>
      <c r="H462">
        <v>3</v>
      </c>
      <c r="I462" t="s">
        <v>883</v>
      </c>
      <c r="J462" t="s">
        <v>884</v>
      </c>
      <c r="K462" t="s">
        <v>885</v>
      </c>
      <c r="L462">
        <v>1356</v>
      </c>
      <c r="N462">
        <v>1010</v>
      </c>
      <c r="O462" t="s">
        <v>886</v>
      </c>
      <c r="P462" t="s">
        <v>886</v>
      </c>
      <c r="Q462">
        <v>1000</v>
      </c>
      <c r="Y462">
        <v>4.0000000000000001E-3</v>
      </c>
      <c r="AA462">
        <v>5650</v>
      </c>
      <c r="AB462">
        <v>0</v>
      </c>
      <c r="AC462">
        <v>0</v>
      </c>
      <c r="AD462">
        <v>0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4.0000000000000001E-3</v>
      </c>
      <c r="AU462" t="s">
        <v>3</v>
      </c>
      <c r="AV462">
        <v>0</v>
      </c>
      <c r="AW462">
        <v>2</v>
      </c>
      <c r="AX462">
        <v>22721418</v>
      </c>
      <c r="AY462">
        <v>1</v>
      </c>
      <c r="AZ462">
        <v>0</v>
      </c>
      <c r="BA462">
        <v>430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B462">
        <v>0</v>
      </c>
    </row>
    <row r="463" spans="1:80">
      <c r="A463">
        <f>ROW(Source!A250)</f>
        <v>250</v>
      </c>
      <c r="B463">
        <v>22723180</v>
      </c>
      <c r="C463">
        <v>22721421</v>
      </c>
      <c r="D463">
        <v>9415666</v>
      </c>
      <c r="E463">
        <v>1</v>
      </c>
      <c r="F463">
        <v>1</v>
      </c>
      <c r="G463">
        <v>1</v>
      </c>
      <c r="H463">
        <v>1</v>
      </c>
      <c r="I463" t="s">
        <v>887</v>
      </c>
      <c r="J463" t="s">
        <v>3</v>
      </c>
      <c r="K463" t="s">
        <v>888</v>
      </c>
      <c r="L463">
        <v>1369</v>
      </c>
      <c r="N463">
        <v>1013</v>
      </c>
      <c r="O463" t="s">
        <v>784</v>
      </c>
      <c r="P463" t="s">
        <v>784</v>
      </c>
      <c r="Q463">
        <v>1</v>
      </c>
      <c r="Y463">
        <v>1.46</v>
      </c>
      <c r="AA463">
        <v>0</v>
      </c>
      <c r="AB463">
        <v>0</v>
      </c>
      <c r="AC463">
        <v>0</v>
      </c>
      <c r="AD463">
        <v>8.74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1.46</v>
      </c>
      <c r="AU463" t="s">
        <v>3</v>
      </c>
      <c r="AV463">
        <v>1</v>
      </c>
      <c r="AW463">
        <v>2</v>
      </c>
      <c r="AX463">
        <v>22721427</v>
      </c>
      <c r="AY463">
        <v>1</v>
      </c>
      <c r="AZ463">
        <v>0</v>
      </c>
      <c r="BA463">
        <v>431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B463">
        <v>0</v>
      </c>
    </row>
    <row r="464" spans="1:80">
      <c r="A464">
        <f>ROW(Source!A250)</f>
        <v>250</v>
      </c>
      <c r="B464">
        <v>22723180</v>
      </c>
      <c r="C464">
        <v>22721421</v>
      </c>
      <c r="D464">
        <v>121548</v>
      </c>
      <c r="E464">
        <v>1</v>
      </c>
      <c r="F464">
        <v>1</v>
      </c>
      <c r="G464">
        <v>1</v>
      </c>
      <c r="H464">
        <v>1</v>
      </c>
      <c r="I464" t="s">
        <v>36</v>
      </c>
      <c r="J464" t="s">
        <v>3</v>
      </c>
      <c r="K464" t="s">
        <v>785</v>
      </c>
      <c r="L464">
        <v>608254</v>
      </c>
      <c r="N464">
        <v>1013</v>
      </c>
      <c r="O464" t="s">
        <v>786</v>
      </c>
      <c r="P464" t="s">
        <v>786</v>
      </c>
      <c r="Q464">
        <v>1</v>
      </c>
      <c r="Y464">
        <v>0.01</v>
      </c>
      <c r="AA464">
        <v>0</v>
      </c>
      <c r="AB464">
        <v>0</v>
      </c>
      <c r="AC464">
        <v>0</v>
      </c>
      <c r="AD464">
        <v>0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3</v>
      </c>
      <c r="AT464">
        <v>0.01</v>
      </c>
      <c r="AU464" t="s">
        <v>3</v>
      </c>
      <c r="AV464">
        <v>2</v>
      </c>
      <c r="AW464">
        <v>2</v>
      </c>
      <c r="AX464">
        <v>22721428</v>
      </c>
      <c r="AY464">
        <v>1</v>
      </c>
      <c r="AZ464">
        <v>0</v>
      </c>
      <c r="BA464">
        <v>432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B464">
        <v>0</v>
      </c>
    </row>
    <row r="465" spans="1:80">
      <c r="A465">
        <f>ROW(Source!A250)</f>
        <v>250</v>
      </c>
      <c r="B465">
        <v>22723180</v>
      </c>
      <c r="C465">
        <v>22721421</v>
      </c>
      <c r="D465">
        <v>21315620</v>
      </c>
      <c r="E465">
        <v>1</v>
      </c>
      <c r="F465">
        <v>1</v>
      </c>
      <c r="G465">
        <v>1</v>
      </c>
      <c r="H465">
        <v>2</v>
      </c>
      <c r="I465" t="s">
        <v>889</v>
      </c>
      <c r="J465" t="s">
        <v>890</v>
      </c>
      <c r="K465" t="s">
        <v>891</v>
      </c>
      <c r="L465">
        <v>1368</v>
      </c>
      <c r="N465">
        <v>1011</v>
      </c>
      <c r="O465" t="s">
        <v>790</v>
      </c>
      <c r="P465" t="s">
        <v>790</v>
      </c>
      <c r="Q465">
        <v>1</v>
      </c>
      <c r="Y465">
        <v>0.01</v>
      </c>
      <c r="AA465">
        <v>0</v>
      </c>
      <c r="AB465">
        <v>86.4</v>
      </c>
      <c r="AC465">
        <v>13.5</v>
      </c>
      <c r="AD465">
        <v>0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3</v>
      </c>
      <c r="AT465">
        <v>0.01</v>
      </c>
      <c r="AU465" t="s">
        <v>3</v>
      </c>
      <c r="AV465">
        <v>0</v>
      </c>
      <c r="AW465">
        <v>2</v>
      </c>
      <c r="AX465">
        <v>22721429</v>
      </c>
      <c r="AY465">
        <v>1</v>
      </c>
      <c r="AZ465">
        <v>0</v>
      </c>
      <c r="BA465">
        <v>433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B465">
        <v>0</v>
      </c>
    </row>
    <row r="466" spans="1:80">
      <c r="A466">
        <f>ROW(Source!A250)</f>
        <v>250</v>
      </c>
      <c r="B466">
        <v>22723180</v>
      </c>
      <c r="C466">
        <v>22721421</v>
      </c>
      <c r="D466">
        <v>21280770</v>
      </c>
      <c r="E466">
        <v>1</v>
      </c>
      <c r="F466">
        <v>1</v>
      </c>
      <c r="G466">
        <v>1</v>
      </c>
      <c r="H466">
        <v>2</v>
      </c>
      <c r="I466" t="s">
        <v>850</v>
      </c>
      <c r="J466" t="s">
        <v>851</v>
      </c>
      <c r="K466" t="s">
        <v>852</v>
      </c>
      <c r="L466">
        <v>1368</v>
      </c>
      <c r="N466">
        <v>1011</v>
      </c>
      <c r="O466" t="s">
        <v>790</v>
      </c>
      <c r="P466" t="s">
        <v>790</v>
      </c>
      <c r="Q466">
        <v>1</v>
      </c>
      <c r="Y466">
        <v>7.0000000000000007E-2</v>
      </c>
      <c r="AA466">
        <v>0</v>
      </c>
      <c r="AB466">
        <v>87.17</v>
      </c>
      <c r="AC466">
        <v>11.6</v>
      </c>
      <c r="AD466">
        <v>0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7.0000000000000007E-2</v>
      </c>
      <c r="AU466" t="s">
        <v>3</v>
      </c>
      <c r="AV466">
        <v>0</v>
      </c>
      <c r="AW466">
        <v>2</v>
      </c>
      <c r="AX466">
        <v>22721430</v>
      </c>
      <c r="AY466">
        <v>1</v>
      </c>
      <c r="AZ466">
        <v>0</v>
      </c>
      <c r="BA466">
        <v>434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B466">
        <v>0</v>
      </c>
    </row>
    <row r="467" spans="1:80">
      <c r="A467">
        <f>ROW(Source!A250)</f>
        <v>250</v>
      </c>
      <c r="B467">
        <v>22723180</v>
      </c>
      <c r="C467">
        <v>22721421</v>
      </c>
      <c r="D467">
        <v>21800848</v>
      </c>
      <c r="E467">
        <v>1</v>
      </c>
      <c r="F467">
        <v>1</v>
      </c>
      <c r="G467">
        <v>1</v>
      </c>
      <c r="H467">
        <v>3</v>
      </c>
      <c r="I467" t="s">
        <v>892</v>
      </c>
      <c r="J467" t="s">
        <v>893</v>
      </c>
      <c r="K467" t="s">
        <v>894</v>
      </c>
      <c r="L467">
        <v>1354</v>
      </c>
      <c r="N467">
        <v>1010</v>
      </c>
      <c r="O467" t="s">
        <v>28</v>
      </c>
      <c r="P467" t="s">
        <v>28</v>
      </c>
      <c r="Q467">
        <v>1</v>
      </c>
      <c r="Y467">
        <v>1</v>
      </c>
      <c r="AA467">
        <v>805.49</v>
      </c>
      <c r="AB467">
        <v>0</v>
      </c>
      <c r="AC467">
        <v>0</v>
      </c>
      <c r="AD467">
        <v>0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1</v>
      </c>
      <c r="AU467" t="s">
        <v>3</v>
      </c>
      <c r="AV467">
        <v>0</v>
      </c>
      <c r="AW467">
        <v>2</v>
      </c>
      <c r="AX467">
        <v>22721431</v>
      </c>
      <c r="AY467">
        <v>1</v>
      </c>
      <c r="AZ467">
        <v>0</v>
      </c>
      <c r="BA467">
        <v>435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B467">
        <v>0</v>
      </c>
    </row>
    <row r="468" spans="1:80">
      <c r="A468">
        <f>ROW(Source!A251)</f>
        <v>251</v>
      </c>
      <c r="B468">
        <v>22723180</v>
      </c>
      <c r="C468">
        <v>22721432</v>
      </c>
      <c r="D468">
        <v>9430710</v>
      </c>
      <c r="E468">
        <v>1</v>
      </c>
      <c r="F468">
        <v>1</v>
      </c>
      <c r="G468">
        <v>1</v>
      </c>
      <c r="H468">
        <v>1</v>
      </c>
      <c r="I468" t="s">
        <v>895</v>
      </c>
      <c r="J468" t="s">
        <v>3</v>
      </c>
      <c r="K468" t="s">
        <v>896</v>
      </c>
      <c r="L468">
        <v>1369</v>
      </c>
      <c r="N468">
        <v>1013</v>
      </c>
      <c r="O468" t="s">
        <v>784</v>
      </c>
      <c r="P468" t="s">
        <v>784</v>
      </c>
      <c r="Q468">
        <v>1</v>
      </c>
      <c r="Y468">
        <v>443</v>
      </c>
      <c r="AA468">
        <v>0</v>
      </c>
      <c r="AB468">
        <v>0</v>
      </c>
      <c r="AC468">
        <v>0</v>
      </c>
      <c r="AD468">
        <v>9.6199999999999992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443</v>
      </c>
      <c r="AU468" t="s">
        <v>3</v>
      </c>
      <c r="AV468">
        <v>1</v>
      </c>
      <c r="AW468">
        <v>2</v>
      </c>
      <c r="AX468">
        <v>22721454</v>
      </c>
      <c r="AY468">
        <v>1</v>
      </c>
      <c r="AZ468">
        <v>0</v>
      </c>
      <c r="BA468">
        <v>436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B468">
        <v>0</v>
      </c>
    </row>
    <row r="469" spans="1:80">
      <c r="A469">
        <f>ROW(Source!A251)</f>
        <v>251</v>
      </c>
      <c r="B469">
        <v>22723180</v>
      </c>
      <c r="C469">
        <v>22721432</v>
      </c>
      <c r="D469">
        <v>121548</v>
      </c>
      <c r="E469">
        <v>1</v>
      </c>
      <c r="F469">
        <v>1</v>
      </c>
      <c r="G469">
        <v>1</v>
      </c>
      <c r="H469">
        <v>1</v>
      </c>
      <c r="I469" t="s">
        <v>36</v>
      </c>
      <c r="J469" t="s">
        <v>3</v>
      </c>
      <c r="K469" t="s">
        <v>785</v>
      </c>
      <c r="L469">
        <v>608254</v>
      </c>
      <c r="N469">
        <v>1013</v>
      </c>
      <c r="O469" t="s">
        <v>786</v>
      </c>
      <c r="P469" t="s">
        <v>786</v>
      </c>
      <c r="Q469">
        <v>1</v>
      </c>
      <c r="Y469">
        <v>220.92</v>
      </c>
      <c r="AA469">
        <v>0</v>
      </c>
      <c r="AB469">
        <v>0</v>
      </c>
      <c r="AC469">
        <v>0</v>
      </c>
      <c r="AD469">
        <v>0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220.92</v>
      </c>
      <c r="AU469" t="s">
        <v>3</v>
      </c>
      <c r="AV469">
        <v>2</v>
      </c>
      <c r="AW469">
        <v>2</v>
      </c>
      <c r="AX469">
        <v>22721455</v>
      </c>
      <c r="AY469">
        <v>1</v>
      </c>
      <c r="AZ469">
        <v>0</v>
      </c>
      <c r="BA469">
        <v>437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B469">
        <v>0</v>
      </c>
    </row>
    <row r="470" spans="1:80">
      <c r="A470">
        <f>ROW(Source!A251)</f>
        <v>251</v>
      </c>
      <c r="B470">
        <v>22723180</v>
      </c>
      <c r="C470">
        <v>22721432</v>
      </c>
      <c r="D470">
        <v>21334659</v>
      </c>
      <c r="E470">
        <v>1</v>
      </c>
      <c r="F470">
        <v>1</v>
      </c>
      <c r="G470">
        <v>1</v>
      </c>
      <c r="H470">
        <v>2</v>
      </c>
      <c r="I470" t="s">
        <v>897</v>
      </c>
      <c r="J470" t="s">
        <v>898</v>
      </c>
      <c r="K470" t="s">
        <v>899</v>
      </c>
      <c r="L470">
        <v>1368</v>
      </c>
      <c r="N470">
        <v>1011</v>
      </c>
      <c r="O470" t="s">
        <v>790</v>
      </c>
      <c r="P470" t="s">
        <v>790</v>
      </c>
      <c r="Q470">
        <v>1</v>
      </c>
      <c r="Y470">
        <v>1.2</v>
      </c>
      <c r="AA470">
        <v>0</v>
      </c>
      <c r="AB470">
        <v>134.65</v>
      </c>
      <c r="AC470">
        <v>13.5</v>
      </c>
      <c r="AD470">
        <v>0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1.2</v>
      </c>
      <c r="AU470" t="s">
        <v>3</v>
      </c>
      <c r="AV470">
        <v>0</v>
      </c>
      <c r="AW470">
        <v>2</v>
      </c>
      <c r="AX470">
        <v>22721456</v>
      </c>
      <c r="AY470">
        <v>1</v>
      </c>
      <c r="AZ470">
        <v>0</v>
      </c>
      <c r="BA470">
        <v>438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B470">
        <v>0</v>
      </c>
    </row>
    <row r="471" spans="1:80">
      <c r="A471">
        <f>ROW(Source!A251)</f>
        <v>251</v>
      </c>
      <c r="B471">
        <v>22723180</v>
      </c>
      <c r="C471">
        <v>22721432</v>
      </c>
      <c r="D471">
        <v>21451851</v>
      </c>
      <c r="E471">
        <v>1</v>
      </c>
      <c r="F471">
        <v>1</v>
      </c>
      <c r="G471">
        <v>1</v>
      </c>
      <c r="H471">
        <v>2</v>
      </c>
      <c r="I471" t="s">
        <v>900</v>
      </c>
      <c r="J471" t="s">
        <v>901</v>
      </c>
      <c r="K471" t="s">
        <v>902</v>
      </c>
      <c r="L471">
        <v>1368</v>
      </c>
      <c r="N471">
        <v>1011</v>
      </c>
      <c r="O471" t="s">
        <v>790</v>
      </c>
      <c r="P471" t="s">
        <v>790</v>
      </c>
      <c r="Q471">
        <v>1</v>
      </c>
      <c r="Y471">
        <v>8.1199999999999992</v>
      </c>
      <c r="AA471">
        <v>0</v>
      </c>
      <c r="AB471">
        <v>100</v>
      </c>
      <c r="AC471">
        <v>10.06</v>
      </c>
      <c r="AD471">
        <v>0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8.1199999999999992</v>
      </c>
      <c r="AU471" t="s">
        <v>3</v>
      </c>
      <c r="AV471">
        <v>0</v>
      </c>
      <c r="AW471">
        <v>2</v>
      </c>
      <c r="AX471">
        <v>22721457</v>
      </c>
      <c r="AY471">
        <v>1</v>
      </c>
      <c r="AZ471">
        <v>0</v>
      </c>
      <c r="BA471">
        <v>439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B471">
        <v>0</v>
      </c>
    </row>
    <row r="472" spans="1:80">
      <c r="A472">
        <f>ROW(Source!A251)</f>
        <v>251</v>
      </c>
      <c r="B472">
        <v>22723180</v>
      </c>
      <c r="C472">
        <v>22721432</v>
      </c>
      <c r="D472">
        <v>21336293</v>
      </c>
      <c r="E472">
        <v>1</v>
      </c>
      <c r="F472">
        <v>1</v>
      </c>
      <c r="G472">
        <v>1</v>
      </c>
      <c r="H472">
        <v>2</v>
      </c>
      <c r="I472" t="s">
        <v>903</v>
      </c>
      <c r="J472" t="s">
        <v>904</v>
      </c>
      <c r="K472" t="s">
        <v>905</v>
      </c>
      <c r="L472">
        <v>1368</v>
      </c>
      <c r="N472">
        <v>1011</v>
      </c>
      <c r="O472" t="s">
        <v>790</v>
      </c>
      <c r="P472" t="s">
        <v>790</v>
      </c>
      <c r="Q472">
        <v>1</v>
      </c>
      <c r="Y472">
        <v>29</v>
      </c>
      <c r="AA472">
        <v>0</v>
      </c>
      <c r="AB472">
        <v>287.99</v>
      </c>
      <c r="AC472">
        <v>11.6</v>
      </c>
      <c r="AD472">
        <v>0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3</v>
      </c>
      <c r="AT472">
        <v>29</v>
      </c>
      <c r="AU472" t="s">
        <v>3</v>
      </c>
      <c r="AV472">
        <v>0</v>
      </c>
      <c r="AW472">
        <v>2</v>
      </c>
      <c r="AX472">
        <v>22721458</v>
      </c>
      <c r="AY472">
        <v>1</v>
      </c>
      <c r="AZ472">
        <v>0</v>
      </c>
      <c r="BA472">
        <v>440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B472">
        <v>0</v>
      </c>
    </row>
    <row r="473" spans="1:80">
      <c r="A473">
        <f>ROW(Source!A251)</f>
        <v>251</v>
      </c>
      <c r="B473">
        <v>22723180</v>
      </c>
      <c r="C473">
        <v>22721432</v>
      </c>
      <c r="D473">
        <v>21398718</v>
      </c>
      <c r="E473">
        <v>1</v>
      </c>
      <c r="F473">
        <v>1</v>
      </c>
      <c r="G473">
        <v>1</v>
      </c>
      <c r="H473">
        <v>2</v>
      </c>
      <c r="I473" t="s">
        <v>906</v>
      </c>
      <c r="J473" t="s">
        <v>907</v>
      </c>
      <c r="K473" t="s">
        <v>908</v>
      </c>
      <c r="L473">
        <v>1368</v>
      </c>
      <c r="N473">
        <v>1011</v>
      </c>
      <c r="O473" t="s">
        <v>790</v>
      </c>
      <c r="P473" t="s">
        <v>790</v>
      </c>
      <c r="Q473">
        <v>1</v>
      </c>
      <c r="Y473">
        <v>63.8</v>
      </c>
      <c r="AA473">
        <v>0</v>
      </c>
      <c r="AB473">
        <v>91.83</v>
      </c>
      <c r="AC473">
        <v>10.06</v>
      </c>
      <c r="AD473">
        <v>0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63.8</v>
      </c>
      <c r="AU473" t="s">
        <v>3</v>
      </c>
      <c r="AV473">
        <v>0</v>
      </c>
      <c r="AW473">
        <v>2</v>
      </c>
      <c r="AX473">
        <v>22721459</v>
      </c>
      <c r="AY473">
        <v>1</v>
      </c>
      <c r="AZ473">
        <v>0</v>
      </c>
      <c r="BA473">
        <v>441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B473">
        <v>0</v>
      </c>
    </row>
    <row r="474" spans="1:80">
      <c r="A474">
        <f>ROW(Source!A251)</f>
        <v>251</v>
      </c>
      <c r="B474">
        <v>22723180</v>
      </c>
      <c r="C474">
        <v>22721432</v>
      </c>
      <c r="D474">
        <v>21491628</v>
      </c>
      <c r="E474">
        <v>1</v>
      </c>
      <c r="F474">
        <v>1</v>
      </c>
      <c r="G474">
        <v>1</v>
      </c>
      <c r="H474">
        <v>2</v>
      </c>
      <c r="I474" t="s">
        <v>909</v>
      </c>
      <c r="J474" t="s">
        <v>910</v>
      </c>
      <c r="K474" t="s">
        <v>911</v>
      </c>
      <c r="L474">
        <v>1368</v>
      </c>
      <c r="N474">
        <v>1011</v>
      </c>
      <c r="O474" t="s">
        <v>790</v>
      </c>
      <c r="P474" t="s">
        <v>790</v>
      </c>
      <c r="Q474">
        <v>1</v>
      </c>
      <c r="Y474">
        <v>55</v>
      </c>
      <c r="AA474">
        <v>0</v>
      </c>
      <c r="AB474">
        <v>52.61</v>
      </c>
      <c r="AC474">
        <v>11.6</v>
      </c>
      <c r="AD474">
        <v>0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55</v>
      </c>
      <c r="AU474" t="s">
        <v>3</v>
      </c>
      <c r="AV474">
        <v>0</v>
      </c>
      <c r="AW474">
        <v>2</v>
      </c>
      <c r="AX474">
        <v>22721460</v>
      </c>
      <c r="AY474">
        <v>1</v>
      </c>
      <c r="AZ474">
        <v>0</v>
      </c>
      <c r="BA474">
        <v>442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B474">
        <v>0</v>
      </c>
    </row>
    <row r="475" spans="1:80">
      <c r="A475">
        <f>ROW(Source!A251)</f>
        <v>251</v>
      </c>
      <c r="B475">
        <v>22723180</v>
      </c>
      <c r="C475">
        <v>22721432</v>
      </c>
      <c r="D475">
        <v>21491629</v>
      </c>
      <c r="E475">
        <v>1</v>
      </c>
      <c r="F475">
        <v>1</v>
      </c>
      <c r="G475">
        <v>1</v>
      </c>
      <c r="H475">
        <v>2</v>
      </c>
      <c r="I475" t="s">
        <v>912</v>
      </c>
      <c r="J475" t="s">
        <v>913</v>
      </c>
      <c r="K475" t="s">
        <v>914</v>
      </c>
      <c r="L475">
        <v>1368</v>
      </c>
      <c r="N475">
        <v>1011</v>
      </c>
      <c r="O475" t="s">
        <v>790</v>
      </c>
      <c r="P475" t="s">
        <v>790</v>
      </c>
      <c r="Q475">
        <v>1</v>
      </c>
      <c r="Y475">
        <v>63.8</v>
      </c>
      <c r="AA475">
        <v>0</v>
      </c>
      <c r="AB475">
        <v>30.46</v>
      </c>
      <c r="AC475">
        <v>11.6</v>
      </c>
      <c r="AD475">
        <v>0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63.8</v>
      </c>
      <c r="AU475" t="s">
        <v>3</v>
      </c>
      <c r="AV475">
        <v>0</v>
      </c>
      <c r="AW475">
        <v>2</v>
      </c>
      <c r="AX475">
        <v>22721461</v>
      </c>
      <c r="AY475">
        <v>1</v>
      </c>
      <c r="AZ475">
        <v>0</v>
      </c>
      <c r="BA475">
        <v>443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B475">
        <v>0</v>
      </c>
    </row>
    <row r="476" spans="1:80">
      <c r="A476">
        <f>ROW(Source!A251)</f>
        <v>251</v>
      </c>
      <c r="B476">
        <v>22723180</v>
      </c>
      <c r="C476">
        <v>22721432</v>
      </c>
      <c r="D476">
        <v>21280770</v>
      </c>
      <c r="E476">
        <v>1</v>
      </c>
      <c r="F476">
        <v>1</v>
      </c>
      <c r="G476">
        <v>1</v>
      </c>
      <c r="H476">
        <v>2</v>
      </c>
      <c r="I476" t="s">
        <v>850</v>
      </c>
      <c r="J476" t="s">
        <v>851</v>
      </c>
      <c r="K476" t="s">
        <v>852</v>
      </c>
      <c r="L476">
        <v>1368</v>
      </c>
      <c r="N476">
        <v>1011</v>
      </c>
      <c r="O476" t="s">
        <v>790</v>
      </c>
      <c r="P476" t="s">
        <v>790</v>
      </c>
      <c r="Q476">
        <v>1</v>
      </c>
      <c r="Y476">
        <v>1.2</v>
      </c>
      <c r="AA476">
        <v>0</v>
      </c>
      <c r="AB476">
        <v>87.17</v>
      </c>
      <c r="AC476">
        <v>11.6</v>
      </c>
      <c r="AD476">
        <v>0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1.2</v>
      </c>
      <c r="AU476" t="s">
        <v>3</v>
      </c>
      <c r="AV476">
        <v>0</v>
      </c>
      <c r="AW476">
        <v>2</v>
      </c>
      <c r="AX476">
        <v>22721462</v>
      </c>
      <c r="AY476">
        <v>1</v>
      </c>
      <c r="AZ476">
        <v>0</v>
      </c>
      <c r="BA476">
        <v>444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B476">
        <v>0</v>
      </c>
    </row>
    <row r="477" spans="1:80">
      <c r="A477">
        <f>ROW(Source!A251)</f>
        <v>251</v>
      </c>
      <c r="B477">
        <v>22723180</v>
      </c>
      <c r="C477">
        <v>22721432</v>
      </c>
      <c r="D477">
        <v>21331404</v>
      </c>
      <c r="E477">
        <v>1</v>
      </c>
      <c r="F477">
        <v>1</v>
      </c>
      <c r="G477">
        <v>1</v>
      </c>
      <c r="H477">
        <v>3</v>
      </c>
      <c r="I477" t="s">
        <v>915</v>
      </c>
      <c r="J477" t="s">
        <v>916</v>
      </c>
      <c r="K477" t="s">
        <v>917</v>
      </c>
      <c r="L477">
        <v>1348</v>
      </c>
      <c r="N477">
        <v>1009</v>
      </c>
      <c r="O477" t="s">
        <v>34</v>
      </c>
      <c r="P477" t="s">
        <v>34</v>
      </c>
      <c r="Q477">
        <v>1000</v>
      </c>
      <c r="Y477">
        <v>4.5399999999999998E-3</v>
      </c>
      <c r="AA477">
        <v>12606</v>
      </c>
      <c r="AB477">
        <v>0</v>
      </c>
      <c r="AC477">
        <v>0</v>
      </c>
      <c r="AD477">
        <v>0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4.5399999999999998E-3</v>
      </c>
      <c r="AU477" t="s">
        <v>3</v>
      </c>
      <c r="AV477">
        <v>0</v>
      </c>
      <c r="AW477">
        <v>2</v>
      </c>
      <c r="AX477">
        <v>22721463</v>
      </c>
      <c r="AY477">
        <v>1</v>
      </c>
      <c r="AZ477">
        <v>0</v>
      </c>
      <c r="BA477">
        <v>445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B477">
        <v>0</v>
      </c>
    </row>
    <row r="478" spans="1:80">
      <c r="A478">
        <f>ROW(Source!A251)</f>
        <v>251</v>
      </c>
      <c r="B478">
        <v>22723180</v>
      </c>
      <c r="C478">
        <v>22721432</v>
      </c>
      <c r="D478">
        <v>21288561</v>
      </c>
      <c r="E478">
        <v>1</v>
      </c>
      <c r="F478">
        <v>1</v>
      </c>
      <c r="G478">
        <v>1</v>
      </c>
      <c r="H478">
        <v>3</v>
      </c>
      <c r="I478" t="s">
        <v>815</v>
      </c>
      <c r="J478" t="s">
        <v>816</v>
      </c>
      <c r="K478" t="s">
        <v>817</v>
      </c>
      <c r="L478">
        <v>1339</v>
      </c>
      <c r="N478">
        <v>1007</v>
      </c>
      <c r="O478" t="s">
        <v>43</v>
      </c>
      <c r="P478" t="s">
        <v>43</v>
      </c>
      <c r="Q478">
        <v>1</v>
      </c>
      <c r="Y478">
        <v>2.42</v>
      </c>
      <c r="AA478">
        <v>6.22</v>
      </c>
      <c r="AB478">
        <v>0</v>
      </c>
      <c r="AC478">
        <v>0</v>
      </c>
      <c r="AD478">
        <v>0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3</v>
      </c>
      <c r="AT478">
        <v>2.42</v>
      </c>
      <c r="AU478" t="s">
        <v>3</v>
      </c>
      <c r="AV478">
        <v>0</v>
      </c>
      <c r="AW478">
        <v>2</v>
      </c>
      <c r="AX478">
        <v>22721464</v>
      </c>
      <c r="AY478">
        <v>1</v>
      </c>
      <c r="AZ478">
        <v>0</v>
      </c>
      <c r="BA478">
        <v>446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B478">
        <v>0</v>
      </c>
    </row>
    <row r="479" spans="1:80">
      <c r="A479">
        <f>ROW(Source!A251)</f>
        <v>251</v>
      </c>
      <c r="B479">
        <v>22723180</v>
      </c>
      <c r="C479">
        <v>22721432</v>
      </c>
      <c r="D479">
        <v>21316761</v>
      </c>
      <c r="E479">
        <v>1</v>
      </c>
      <c r="F479">
        <v>1</v>
      </c>
      <c r="G479">
        <v>1</v>
      </c>
      <c r="H479">
        <v>3</v>
      </c>
      <c r="I479" t="s">
        <v>918</v>
      </c>
      <c r="J479" t="s">
        <v>919</v>
      </c>
      <c r="K479" t="s">
        <v>920</v>
      </c>
      <c r="L479">
        <v>1348</v>
      </c>
      <c r="N479">
        <v>1009</v>
      </c>
      <c r="O479" t="s">
        <v>34</v>
      </c>
      <c r="P479" t="s">
        <v>34</v>
      </c>
      <c r="Q479">
        <v>1000</v>
      </c>
      <c r="Y479">
        <v>1.2E-4</v>
      </c>
      <c r="AA479">
        <v>10200</v>
      </c>
      <c r="AB479">
        <v>0</v>
      </c>
      <c r="AC479">
        <v>0</v>
      </c>
      <c r="AD479">
        <v>0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3</v>
      </c>
      <c r="AT479">
        <v>1.2E-4</v>
      </c>
      <c r="AU479" t="s">
        <v>3</v>
      </c>
      <c r="AV479">
        <v>0</v>
      </c>
      <c r="AW479">
        <v>2</v>
      </c>
      <c r="AX479">
        <v>22721465</v>
      </c>
      <c r="AY479">
        <v>1</v>
      </c>
      <c r="AZ479">
        <v>0</v>
      </c>
      <c r="BA479">
        <v>447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B479">
        <v>0</v>
      </c>
    </row>
    <row r="480" spans="1:80">
      <c r="A480">
        <f>ROW(Source!A251)</f>
        <v>251</v>
      </c>
      <c r="B480">
        <v>22723180</v>
      </c>
      <c r="C480">
        <v>22721432</v>
      </c>
      <c r="D480">
        <v>21593664</v>
      </c>
      <c r="E480">
        <v>1</v>
      </c>
      <c r="F480">
        <v>1</v>
      </c>
      <c r="G480">
        <v>1</v>
      </c>
      <c r="H480">
        <v>3</v>
      </c>
      <c r="I480" t="s">
        <v>921</v>
      </c>
      <c r="J480" t="s">
        <v>922</v>
      </c>
      <c r="K480" t="s">
        <v>923</v>
      </c>
      <c r="L480">
        <v>1346</v>
      </c>
      <c r="N480">
        <v>1009</v>
      </c>
      <c r="O480" t="s">
        <v>870</v>
      </c>
      <c r="P480" t="s">
        <v>870</v>
      </c>
      <c r="Q480">
        <v>1</v>
      </c>
      <c r="Y480">
        <v>0.62</v>
      </c>
      <c r="AA480">
        <v>27.72</v>
      </c>
      <c r="AB480">
        <v>0</v>
      </c>
      <c r="AC480">
        <v>0</v>
      </c>
      <c r="AD480">
        <v>0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0.62</v>
      </c>
      <c r="AU480" t="s">
        <v>3</v>
      </c>
      <c r="AV480">
        <v>0</v>
      </c>
      <c r="AW480">
        <v>2</v>
      </c>
      <c r="AX480">
        <v>22721466</v>
      </c>
      <c r="AY480">
        <v>1</v>
      </c>
      <c r="AZ480">
        <v>0</v>
      </c>
      <c r="BA480">
        <v>448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B480">
        <v>0</v>
      </c>
    </row>
    <row r="481" spans="1:80">
      <c r="A481">
        <f>ROW(Source!A251)</f>
        <v>251</v>
      </c>
      <c r="B481">
        <v>22723180</v>
      </c>
      <c r="C481">
        <v>22721432</v>
      </c>
      <c r="D481">
        <v>21364440</v>
      </c>
      <c r="E481">
        <v>1</v>
      </c>
      <c r="F481">
        <v>1</v>
      </c>
      <c r="G481">
        <v>1</v>
      </c>
      <c r="H481">
        <v>3</v>
      </c>
      <c r="I481" t="s">
        <v>120</v>
      </c>
      <c r="J481" t="s">
        <v>122</v>
      </c>
      <c r="K481" t="s">
        <v>121</v>
      </c>
      <c r="L481">
        <v>1301</v>
      </c>
      <c r="N481">
        <v>1003</v>
      </c>
      <c r="O481" t="s">
        <v>117</v>
      </c>
      <c r="P481" t="s">
        <v>117</v>
      </c>
      <c r="Q481">
        <v>1</v>
      </c>
      <c r="Y481">
        <v>585.36585400000001</v>
      </c>
      <c r="AA481">
        <v>25.1</v>
      </c>
      <c r="AB481">
        <v>0</v>
      </c>
      <c r="AC481">
        <v>0</v>
      </c>
      <c r="AD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 t="s">
        <v>3</v>
      </c>
      <c r="AT481">
        <v>585.36585400000001</v>
      </c>
      <c r="AU481" t="s">
        <v>3</v>
      </c>
      <c r="AV481">
        <v>0</v>
      </c>
      <c r="AW481">
        <v>1</v>
      </c>
      <c r="AX481">
        <v>-1</v>
      </c>
      <c r="AY481">
        <v>0</v>
      </c>
      <c r="AZ481">
        <v>0</v>
      </c>
      <c r="BA481" t="s">
        <v>3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B481">
        <v>0</v>
      </c>
    </row>
    <row r="482" spans="1:80">
      <c r="A482">
        <f>ROW(Source!A251)</f>
        <v>251</v>
      </c>
      <c r="B482">
        <v>22723180</v>
      </c>
      <c r="C482">
        <v>22721432</v>
      </c>
      <c r="D482">
        <v>21364450</v>
      </c>
      <c r="E482">
        <v>1</v>
      </c>
      <c r="F482">
        <v>1</v>
      </c>
      <c r="G482">
        <v>1</v>
      </c>
      <c r="H482">
        <v>3</v>
      </c>
      <c r="I482" t="s">
        <v>115</v>
      </c>
      <c r="J482" t="s">
        <v>118</v>
      </c>
      <c r="K482" t="s">
        <v>116</v>
      </c>
      <c r="L482">
        <v>1301</v>
      </c>
      <c r="N482">
        <v>1003</v>
      </c>
      <c r="O482" t="s">
        <v>117</v>
      </c>
      <c r="P482" t="s">
        <v>117</v>
      </c>
      <c r="Q482">
        <v>1</v>
      </c>
      <c r="Y482">
        <v>414.63414599999999</v>
      </c>
      <c r="AA482">
        <v>31.2</v>
      </c>
      <c r="AB482">
        <v>0</v>
      </c>
      <c r="AC482">
        <v>0</v>
      </c>
      <c r="AD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 t="s">
        <v>3</v>
      </c>
      <c r="AT482">
        <v>414.63414599999999</v>
      </c>
      <c r="AU482" t="s">
        <v>3</v>
      </c>
      <c r="AV482">
        <v>0</v>
      </c>
      <c r="AW482">
        <v>1</v>
      </c>
      <c r="AX482">
        <v>-1</v>
      </c>
      <c r="AY482">
        <v>0</v>
      </c>
      <c r="AZ482">
        <v>0</v>
      </c>
      <c r="BA482" t="s">
        <v>3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B482">
        <v>0</v>
      </c>
    </row>
    <row r="483" spans="1:80">
      <c r="A483">
        <f>ROW(Source!A251)</f>
        <v>251</v>
      </c>
      <c r="B483">
        <v>22723180</v>
      </c>
      <c r="C483">
        <v>22721432</v>
      </c>
      <c r="D483">
        <v>21593150</v>
      </c>
      <c r="E483">
        <v>1</v>
      </c>
      <c r="F483">
        <v>1</v>
      </c>
      <c r="G483">
        <v>1</v>
      </c>
      <c r="H483">
        <v>3</v>
      </c>
      <c r="I483" t="s">
        <v>924</v>
      </c>
      <c r="J483" t="s">
        <v>925</v>
      </c>
      <c r="K483" t="s">
        <v>926</v>
      </c>
      <c r="L483">
        <v>1355</v>
      </c>
      <c r="N483">
        <v>1010</v>
      </c>
      <c r="O483" t="s">
        <v>238</v>
      </c>
      <c r="P483" t="s">
        <v>238</v>
      </c>
      <c r="Q483">
        <v>100</v>
      </c>
      <c r="Y483">
        <v>0.7</v>
      </c>
      <c r="AA483">
        <v>30.74</v>
      </c>
      <c r="AB483">
        <v>0</v>
      </c>
      <c r="AC483">
        <v>0</v>
      </c>
      <c r="AD483">
        <v>0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0.7</v>
      </c>
      <c r="AU483" t="s">
        <v>3</v>
      </c>
      <c r="AV483">
        <v>0</v>
      </c>
      <c r="AW483">
        <v>2</v>
      </c>
      <c r="AX483">
        <v>22721467</v>
      </c>
      <c r="AY483">
        <v>1</v>
      </c>
      <c r="AZ483">
        <v>0</v>
      </c>
      <c r="BA483">
        <v>449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B483">
        <v>0</v>
      </c>
    </row>
    <row r="484" spans="1:80">
      <c r="A484">
        <f>ROW(Source!A251)</f>
        <v>251</v>
      </c>
      <c r="B484">
        <v>22723180</v>
      </c>
      <c r="C484">
        <v>22721432</v>
      </c>
      <c r="D484">
        <v>21806405</v>
      </c>
      <c r="E484">
        <v>1</v>
      </c>
      <c r="F484">
        <v>1</v>
      </c>
      <c r="G484">
        <v>1</v>
      </c>
      <c r="H484">
        <v>3</v>
      </c>
      <c r="I484" t="s">
        <v>927</v>
      </c>
      <c r="J484" t="s">
        <v>928</v>
      </c>
      <c r="K484" t="s">
        <v>929</v>
      </c>
      <c r="L484">
        <v>1354</v>
      </c>
      <c r="N484">
        <v>1010</v>
      </c>
      <c r="O484" t="s">
        <v>28</v>
      </c>
      <c r="P484" t="s">
        <v>28</v>
      </c>
      <c r="Q484">
        <v>1</v>
      </c>
      <c r="Y484">
        <v>50</v>
      </c>
      <c r="AA484">
        <v>6.45</v>
      </c>
      <c r="AB484">
        <v>0</v>
      </c>
      <c r="AC484">
        <v>0</v>
      </c>
      <c r="AD484">
        <v>0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50</v>
      </c>
      <c r="AU484" t="s">
        <v>3</v>
      </c>
      <c r="AV484">
        <v>0</v>
      </c>
      <c r="AW484">
        <v>2</v>
      </c>
      <c r="AX484">
        <v>22721468</v>
      </c>
      <c r="AY484">
        <v>1</v>
      </c>
      <c r="AZ484">
        <v>0</v>
      </c>
      <c r="BA484">
        <v>450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B484">
        <v>0</v>
      </c>
    </row>
    <row r="485" spans="1:80">
      <c r="A485">
        <f>ROW(Source!A251)</f>
        <v>251</v>
      </c>
      <c r="B485">
        <v>22723180</v>
      </c>
      <c r="C485">
        <v>22721432</v>
      </c>
      <c r="D485">
        <v>21630052</v>
      </c>
      <c r="E485">
        <v>1</v>
      </c>
      <c r="F485">
        <v>1</v>
      </c>
      <c r="G485">
        <v>1</v>
      </c>
      <c r="H485">
        <v>3</v>
      </c>
      <c r="I485" t="s">
        <v>930</v>
      </c>
      <c r="J485" t="s">
        <v>931</v>
      </c>
      <c r="K485" t="s">
        <v>932</v>
      </c>
      <c r="L485">
        <v>1354</v>
      </c>
      <c r="N485">
        <v>1010</v>
      </c>
      <c r="O485" t="s">
        <v>28</v>
      </c>
      <c r="P485" t="s">
        <v>28</v>
      </c>
      <c r="Q485">
        <v>1</v>
      </c>
      <c r="Y485">
        <v>255</v>
      </c>
      <c r="AA485">
        <v>6.85</v>
      </c>
      <c r="AB485">
        <v>0</v>
      </c>
      <c r="AC485">
        <v>0</v>
      </c>
      <c r="AD485">
        <v>0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255</v>
      </c>
      <c r="AU485" t="s">
        <v>3</v>
      </c>
      <c r="AV485">
        <v>0</v>
      </c>
      <c r="AW485">
        <v>2</v>
      </c>
      <c r="AX485">
        <v>22721469</v>
      </c>
      <c r="AY485">
        <v>1</v>
      </c>
      <c r="AZ485">
        <v>0</v>
      </c>
      <c r="BA485">
        <v>451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B485">
        <v>0</v>
      </c>
    </row>
    <row r="486" spans="1:80">
      <c r="A486">
        <f>ROW(Source!A251)</f>
        <v>251</v>
      </c>
      <c r="B486">
        <v>22723180</v>
      </c>
      <c r="C486">
        <v>22721432</v>
      </c>
      <c r="D486">
        <v>21630053</v>
      </c>
      <c r="E486">
        <v>1</v>
      </c>
      <c r="F486">
        <v>1</v>
      </c>
      <c r="G486">
        <v>1</v>
      </c>
      <c r="H486">
        <v>3</v>
      </c>
      <c r="I486" t="s">
        <v>933</v>
      </c>
      <c r="J486" t="s">
        <v>934</v>
      </c>
      <c r="K486" t="s">
        <v>935</v>
      </c>
      <c r="L486">
        <v>1358</v>
      </c>
      <c r="N486">
        <v>1010</v>
      </c>
      <c r="O486" t="s">
        <v>413</v>
      </c>
      <c r="P486" t="s">
        <v>413</v>
      </c>
      <c r="Q486">
        <v>10</v>
      </c>
      <c r="Y486">
        <v>25.5</v>
      </c>
      <c r="AA486">
        <v>250</v>
      </c>
      <c r="AB486">
        <v>0</v>
      </c>
      <c r="AC486">
        <v>0</v>
      </c>
      <c r="AD486">
        <v>0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25.5</v>
      </c>
      <c r="AU486" t="s">
        <v>3</v>
      </c>
      <c r="AV486">
        <v>0</v>
      </c>
      <c r="AW486">
        <v>2</v>
      </c>
      <c r="AX486">
        <v>22721470</v>
      </c>
      <c r="AY486">
        <v>1</v>
      </c>
      <c r="AZ486">
        <v>0</v>
      </c>
      <c r="BA486">
        <v>452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B486">
        <v>0</v>
      </c>
    </row>
    <row r="487" spans="1:80">
      <c r="A487">
        <f>ROW(Source!A251)</f>
        <v>251</v>
      </c>
      <c r="B487">
        <v>22723180</v>
      </c>
      <c r="C487">
        <v>22721432</v>
      </c>
      <c r="D487">
        <v>21336294</v>
      </c>
      <c r="E487">
        <v>1</v>
      </c>
      <c r="F487">
        <v>1</v>
      </c>
      <c r="G487">
        <v>1</v>
      </c>
      <c r="H487">
        <v>3</v>
      </c>
      <c r="I487" t="s">
        <v>936</v>
      </c>
      <c r="J487" t="s">
        <v>937</v>
      </c>
      <c r="K487" t="s">
        <v>938</v>
      </c>
      <c r="L487">
        <v>1339</v>
      </c>
      <c r="N487">
        <v>1007</v>
      </c>
      <c r="O487" t="s">
        <v>43</v>
      </c>
      <c r="P487" t="s">
        <v>43</v>
      </c>
      <c r="Q487">
        <v>1</v>
      </c>
      <c r="Y487">
        <v>0.28999999999999998</v>
      </c>
      <c r="AA487">
        <v>3.15</v>
      </c>
      <c r="AB487">
        <v>0</v>
      </c>
      <c r="AC487">
        <v>0</v>
      </c>
      <c r="AD487">
        <v>0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0.28999999999999998</v>
      </c>
      <c r="AU487" t="s">
        <v>3</v>
      </c>
      <c r="AV487">
        <v>0</v>
      </c>
      <c r="AW487">
        <v>2</v>
      </c>
      <c r="AX487">
        <v>22721471</v>
      </c>
      <c r="AY487">
        <v>1</v>
      </c>
      <c r="AZ487">
        <v>0</v>
      </c>
      <c r="BA487">
        <v>453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B487">
        <v>0</v>
      </c>
    </row>
    <row r="488" spans="1:80">
      <c r="A488">
        <f>ROW(Source!A251)</f>
        <v>251</v>
      </c>
      <c r="B488">
        <v>22723180</v>
      </c>
      <c r="C488">
        <v>22721432</v>
      </c>
      <c r="D488">
        <v>21630054</v>
      </c>
      <c r="E488">
        <v>1</v>
      </c>
      <c r="F488">
        <v>1</v>
      </c>
      <c r="G488">
        <v>1</v>
      </c>
      <c r="H488">
        <v>3</v>
      </c>
      <c r="I488" t="s">
        <v>939</v>
      </c>
      <c r="J488" t="s">
        <v>940</v>
      </c>
      <c r="K488" t="s">
        <v>941</v>
      </c>
      <c r="L488">
        <v>1355</v>
      </c>
      <c r="N488">
        <v>1010</v>
      </c>
      <c r="O488" t="s">
        <v>238</v>
      </c>
      <c r="P488" t="s">
        <v>238</v>
      </c>
      <c r="Q488">
        <v>100</v>
      </c>
      <c r="Y488">
        <v>0.68300000000000005</v>
      </c>
      <c r="AA488">
        <v>150</v>
      </c>
      <c r="AB488">
        <v>0</v>
      </c>
      <c r="AC488">
        <v>0</v>
      </c>
      <c r="AD488">
        <v>0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0.68300000000000005</v>
      </c>
      <c r="AU488" t="s">
        <v>3</v>
      </c>
      <c r="AV488">
        <v>0</v>
      </c>
      <c r="AW488">
        <v>2</v>
      </c>
      <c r="AX488">
        <v>22721472</v>
      </c>
      <c r="AY488">
        <v>1</v>
      </c>
      <c r="AZ488">
        <v>0</v>
      </c>
      <c r="BA488">
        <v>454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B488">
        <v>0</v>
      </c>
    </row>
    <row r="489" spans="1:80">
      <c r="A489">
        <f>ROW(Source!A251)</f>
        <v>251</v>
      </c>
      <c r="B489">
        <v>22723180</v>
      </c>
      <c r="C489">
        <v>22721432</v>
      </c>
      <c r="D489">
        <v>21630055</v>
      </c>
      <c r="E489">
        <v>1</v>
      </c>
      <c r="F489">
        <v>1</v>
      </c>
      <c r="G489">
        <v>1</v>
      </c>
      <c r="H489">
        <v>3</v>
      </c>
      <c r="I489" t="s">
        <v>942</v>
      </c>
      <c r="J489" t="s">
        <v>943</v>
      </c>
      <c r="K489" t="s">
        <v>944</v>
      </c>
      <c r="L489">
        <v>1358</v>
      </c>
      <c r="N489">
        <v>1010</v>
      </c>
      <c r="O489" t="s">
        <v>413</v>
      </c>
      <c r="P489" t="s">
        <v>413</v>
      </c>
      <c r="Q489">
        <v>10</v>
      </c>
      <c r="Y489">
        <v>27</v>
      </c>
      <c r="AA489">
        <v>6.66</v>
      </c>
      <c r="AB489">
        <v>0</v>
      </c>
      <c r="AC489">
        <v>0</v>
      </c>
      <c r="AD489">
        <v>0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27</v>
      </c>
      <c r="AU489" t="s">
        <v>3</v>
      </c>
      <c r="AV489">
        <v>0</v>
      </c>
      <c r="AW489">
        <v>2</v>
      </c>
      <c r="AX489">
        <v>22721473</v>
      </c>
      <c r="AY489">
        <v>1</v>
      </c>
      <c r="AZ489">
        <v>0</v>
      </c>
      <c r="BA489">
        <v>455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B489">
        <v>0</v>
      </c>
    </row>
    <row r="490" spans="1:80">
      <c r="A490">
        <f>ROW(Source!A251)</f>
        <v>251</v>
      </c>
      <c r="B490">
        <v>22723180</v>
      </c>
      <c r="C490">
        <v>22721432</v>
      </c>
      <c r="D490">
        <v>21532219</v>
      </c>
      <c r="E490">
        <v>1</v>
      </c>
      <c r="F490">
        <v>1</v>
      </c>
      <c r="G490">
        <v>1</v>
      </c>
      <c r="H490">
        <v>3</v>
      </c>
      <c r="I490" t="s">
        <v>945</v>
      </c>
      <c r="J490" t="s">
        <v>946</v>
      </c>
      <c r="K490" t="s">
        <v>947</v>
      </c>
      <c r="L490">
        <v>1344</v>
      </c>
      <c r="N490">
        <v>1008</v>
      </c>
      <c r="O490" t="s">
        <v>948</v>
      </c>
      <c r="P490" t="s">
        <v>948</v>
      </c>
      <c r="Q490">
        <v>1</v>
      </c>
      <c r="Y490">
        <v>85.23</v>
      </c>
      <c r="AA490">
        <v>1</v>
      </c>
      <c r="AB490">
        <v>0</v>
      </c>
      <c r="AC490">
        <v>0</v>
      </c>
      <c r="AD490">
        <v>0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85.23</v>
      </c>
      <c r="AU490" t="s">
        <v>3</v>
      </c>
      <c r="AV490">
        <v>0</v>
      </c>
      <c r="AW490">
        <v>2</v>
      </c>
      <c r="AX490">
        <v>22721474</v>
      </c>
      <c r="AY490">
        <v>1</v>
      </c>
      <c r="AZ490">
        <v>0</v>
      </c>
      <c r="BA490">
        <v>456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B490">
        <v>0</v>
      </c>
    </row>
    <row r="491" spans="1:80">
      <c r="A491">
        <f>ROW(Source!A254)</f>
        <v>254</v>
      </c>
      <c r="B491">
        <v>22723180</v>
      </c>
      <c r="C491">
        <v>22721479</v>
      </c>
      <c r="D491">
        <v>9699766</v>
      </c>
      <c r="E491">
        <v>1</v>
      </c>
      <c r="F491">
        <v>1</v>
      </c>
      <c r="G491">
        <v>1</v>
      </c>
      <c r="H491">
        <v>1</v>
      </c>
      <c r="I491" t="s">
        <v>949</v>
      </c>
      <c r="J491" t="s">
        <v>3</v>
      </c>
      <c r="K491" t="s">
        <v>950</v>
      </c>
      <c r="L491">
        <v>1369</v>
      </c>
      <c r="N491">
        <v>1013</v>
      </c>
      <c r="O491" t="s">
        <v>784</v>
      </c>
      <c r="P491" t="s">
        <v>784</v>
      </c>
      <c r="Q491">
        <v>1</v>
      </c>
      <c r="Y491">
        <v>5.01</v>
      </c>
      <c r="AA491">
        <v>0</v>
      </c>
      <c r="AB491">
        <v>0</v>
      </c>
      <c r="AC491">
        <v>0</v>
      </c>
      <c r="AD491">
        <v>11.64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5.01</v>
      </c>
      <c r="AU491" t="s">
        <v>3</v>
      </c>
      <c r="AV491">
        <v>1</v>
      </c>
      <c r="AW491">
        <v>2</v>
      </c>
      <c r="AX491">
        <v>22721486</v>
      </c>
      <c r="AY491">
        <v>1</v>
      </c>
      <c r="AZ491">
        <v>0</v>
      </c>
      <c r="BA491">
        <v>457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B491">
        <v>0</v>
      </c>
    </row>
    <row r="492" spans="1:80">
      <c r="A492">
        <f>ROW(Source!A254)</f>
        <v>254</v>
      </c>
      <c r="B492">
        <v>22723180</v>
      </c>
      <c r="C492">
        <v>22721479</v>
      </c>
      <c r="D492">
        <v>21330832</v>
      </c>
      <c r="E492">
        <v>1</v>
      </c>
      <c r="F492">
        <v>1</v>
      </c>
      <c r="G492">
        <v>1</v>
      </c>
      <c r="H492">
        <v>2</v>
      </c>
      <c r="I492" t="s">
        <v>861</v>
      </c>
      <c r="J492" t="s">
        <v>862</v>
      </c>
      <c r="K492" t="s">
        <v>863</v>
      </c>
      <c r="L492">
        <v>1368</v>
      </c>
      <c r="N492">
        <v>1011</v>
      </c>
      <c r="O492" t="s">
        <v>790</v>
      </c>
      <c r="P492" t="s">
        <v>790</v>
      </c>
      <c r="Q492">
        <v>1</v>
      </c>
      <c r="Y492">
        <v>1.5</v>
      </c>
      <c r="AA492">
        <v>0</v>
      </c>
      <c r="AB492">
        <v>29.67</v>
      </c>
      <c r="AC492">
        <v>0</v>
      </c>
      <c r="AD492">
        <v>0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1.5</v>
      </c>
      <c r="AU492" t="s">
        <v>3</v>
      </c>
      <c r="AV492">
        <v>0</v>
      </c>
      <c r="AW492">
        <v>2</v>
      </c>
      <c r="AX492">
        <v>22721487</v>
      </c>
      <c r="AY492">
        <v>1</v>
      </c>
      <c r="AZ492">
        <v>0</v>
      </c>
      <c r="BA492">
        <v>458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B492">
        <v>0</v>
      </c>
    </row>
    <row r="493" spans="1:80">
      <c r="A493">
        <f>ROW(Source!A254)</f>
        <v>254</v>
      </c>
      <c r="B493">
        <v>22723180</v>
      </c>
      <c r="C493">
        <v>22721479</v>
      </c>
      <c r="D493">
        <v>21288798</v>
      </c>
      <c r="E493">
        <v>1</v>
      </c>
      <c r="F493">
        <v>1</v>
      </c>
      <c r="G493">
        <v>1</v>
      </c>
      <c r="H493">
        <v>3</v>
      </c>
      <c r="I493" t="s">
        <v>818</v>
      </c>
      <c r="J493" t="s">
        <v>819</v>
      </c>
      <c r="K493" t="s">
        <v>820</v>
      </c>
      <c r="L493">
        <v>1348</v>
      </c>
      <c r="N493">
        <v>1009</v>
      </c>
      <c r="O493" t="s">
        <v>34</v>
      </c>
      <c r="P493" t="s">
        <v>34</v>
      </c>
      <c r="Q493">
        <v>1000</v>
      </c>
      <c r="Y493">
        <v>5.0000000000000002E-5</v>
      </c>
      <c r="AA493">
        <v>15119</v>
      </c>
      <c r="AB493">
        <v>0</v>
      </c>
      <c r="AC493">
        <v>0</v>
      </c>
      <c r="AD493">
        <v>0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5.0000000000000002E-5</v>
      </c>
      <c r="AU493" t="s">
        <v>3</v>
      </c>
      <c r="AV493">
        <v>0</v>
      </c>
      <c r="AW493">
        <v>2</v>
      </c>
      <c r="AX493">
        <v>22721488</v>
      </c>
      <c r="AY493">
        <v>1</v>
      </c>
      <c r="AZ493">
        <v>0</v>
      </c>
      <c r="BA493">
        <v>459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B493">
        <v>0</v>
      </c>
    </row>
    <row r="494" spans="1:80">
      <c r="A494">
        <f>ROW(Source!A254)</f>
        <v>254</v>
      </c>
      <c r="B494">
        <v>22723180</v>
      </c>
      <c r="C494">
        <v>22721479</v>
      </c>
      <c r="D494">
        <v>21362285</v>
      </c>
      <c r="E494">
        <v>1</v>
      </c>
      <c r="F494">
        <v>1</v>
      </c>
      <c r="G494">
        <v>1</v>
      </c>
      <c r="H494">
        <v>3</v>
      </c>
      <c r="I494" t="s">
        <v>864</v>
      </c>
      <c r="J494" t="s">
        <v>865</v>
      </c>
      <c r="K494" t="s">
        <v>866</v>
      </c>
      <c r="L494">
        <v>1348</v>
      </c>
      <c r="N494">
        <v>1009</v>
      </c>
      <c r="O494" t="s">
        <v>34</v>
      </c>
      <c r="P494" t="s">
        <v>34</v>
      </c>
      <c r="Q494">
        <v>1000</v>
      </c>
      <c r="Y494">
        <v>2.0000000000000002E-5</v>
      </c>
      <c r="AA494">
        <v>16950</v>
      </c>
      <c r="AB494">
        <v>0</v>
      </c>
      <c r="AC494">
        <v>0</v>
      </c>
      <c r="AD494">
        <v>0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2.0000000000000002E-5</v>
      </c>
      <c r="AU494" t="s">
        <v>3</v>
      </c>
      <c r="AV494">
        <v>0</v>
      </c>
      <c r="AW494">
        <v>2</v>
      </c>
      <c r="AX494">
        <v>22721489</v>
      </c>
      <c r="AY494">
        <v>1</v>
      </c>
      <c r="AZ494">
        <v>0</v>
      </c>
      <c r="BA494">
        <v>460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B494">
        <v>0</v>
      </c>
    </row>
    <row r="495" spans="1:80">
      <c r="A495">
        <f>ROW(Source!A254)</f>
        <v>254</v>
      </c>
      <c r="B495">
        <v>22723180</v>
      </c>
      <c r="C495">
        <v>22721479</v>
      </c>
      <c r="D495">
        <v>21288800</v>
      </c>
      <c r="E495">
        <v>1</v>
      </c>
      <c r="F495">
        <v>1</v>
      </c>
      <c r="G495">
        <v>1</v>
      </c>
      <c r="H495">
        <v>3</v>
      </c>
      <c r="I495" t="s">
        <v>867</v>
      </c>
      <c r="J495" t="s">
        <v>868</v>
      </c>
      <c r="K495" t="s">
        <v>869</v>
      </c>
      <c r="L495">
        <v>1346</v>
      </c>
      <c r="N495">
        <v>1009</v>
      </c>
      <c r="O495" t="s">
        <v>870</v>
      </c>
      <c r="P495" t="s">
        <v>870</v>
      </c>
      <c r="Q495">
        <v>1</v>
      </c>
      <c r="Y495">
        <v>0.02</v>
      </c>
      <c r="AA495">
        <v>37.29</v>
      </c>
      <c r="AB495">
        <v>0</v>
      </c>
      <c r="AC495">
        <v>0</v>
      </c>
      <c r="AD495">
        <v>0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0.02</v>
      </c>
      <c r="AU495" t="s">
        <v>3</v>
      </c>
      <c r="AV495">
        <v>0</v>
      </c>
      <c r="AW495">
        <v>2</v>
      </c>
      <c r="AX495">
        <v>22721490</v>
      </c>
      <c r="AY495">
        <v>1</v>
      </c>
      <c r="AZ495">
        <v>0</v>
      </c>
      <c r="BA495">
        <v>461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B495">
        <v>0</v>
      </c>
    </row>
    <row r="496" spans="1:80">
      <c r="A496">
        <f>ROW(Source!A254)</f>
        <v>254</v>
      </c>
      <c r="B496">
        <v>22723180</v>
      </c>
      <c r="C496">
        <v>22721479</v>
      </c>
      <c r="D496">
        <v>21281662</v>
      </c>
      <c r="E496">
        <v>1</v>
      </c>
      <c r="F496">
        <v>1</v>
      </c>
      <c r="G496">
        <v>1</v>
      </c>
      <c r="H496">
        <v>3</v>
      </c>
      <c r="I496" t="s">
        <v>877</v>
      </c>
      <c r="J496" t="s">
        <v>878</v>
      </c>
      <c r="K496" t="s">
        <v>879</v>
      </c>
      <c r="L496">
        <v>1339</v>
      </c>
      <c r="N496">
        <v>1007</v>
      </c>
      <c r="O496" t="s">
        <v>43</v>
      </c>
      <c r="P496" t="s">
        <v>43</v>
      </c>
      <c r="Q496">
        <v>1</v>
      </c>
      <c r="Y496">
        <v>1</v>
      </c>
      <c r="AA496">
        <v>2.44</v>
      </c>
      <c r="AB496">
        <v>0</v>
      </c>
      <c r="AC496">
        <v>0</v>
      </c>
      <c r="AD496">
        <v>0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1</v>
      </c>
      <c r="AU496" t="s">
        <v>3</v>
      </c>
      <c r="AV496">
        <v>0</v>
      </c>
      <c r="AW496">
        <v>2</v>
      </c>
      <c r="AX496">
        <v>22721491</v>
      </c>
      <c r="AY496">
        <v>1</v>
      </c>
      <c r="AZ496">
        <v>0</v>
      </c>
      <c r="BA496">
        <v>462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B496">
        <v>0</v>
      </c>
    </row>
    <row r="497" spans="1:80">
      <c r="A497">
        <f>ROW(Source!A255)</f>
        <v>255</v>
      </c>
      <c r="B497">
        <v>22723180</v>
      </c>
      <c r="C497">
        <v>22721492</v>
      </c>
      <c r="D497">
        <v>9415296</v>
      </c>
      <c r="E497">
        <v>1</v>
      </c>
      <c r="F497">
        <v>1</v>
      </c>
      <c r="G497">
        <v>1</v>
      </c>
      <c r="H497">
        <v>1</v>
      </c>
      <c r="I497" t="s">
        <v>951</v>
      </c>
      <c r="J497" t="s">
        <v>3</v>
      </c>
      <c r="K497" t="s">
        <v>952</v>
      </c>
      <c r="L497">
        <v>1369</v>
      </c>
      <c r="N497">
        <v>1013</v>
      </c>
      <c r="O497" t="s">
        <v>784</v>
      </c>
      <c r="P497" t="s">
        <v>784</v>
      </c>
      <c r="Q497">
        <v>1</v>
      </c>
      <c r="Y497">
        <v>72.16</v>
      </c>
      <c r="AA497">
        <v>0</v>
      </c>
      <c r="AB497">
        <v>0</v>
      </c>
      <c r="AC497">
        <v>0</v>
      </c>
      <c r="AD497">
        <v>9.76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72.16</v>
      </c>
      <c r="AU497" t="s">
        <v>3</v>
      </c>
      <c r="AV497">
        <v>1</v>
      </c>
      <c r="AW497">
        <v>2</v>
      </c>
      <c r="AX497">
        <v>22721506</v>
      </c>
      <c r="AY497">
        <v>1</v>
      </c>
      <c r="AZ497">
        <v>0</v>
      </c>
      <c r="BA497">
        <v>463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B497">
        <v>0</v>
      </c>
    </row>
    <row r="498" spans="1:80">
      <c r="A498">
        <f>ROW(Source!A255)</f>
        <v>255</v>
      </c>
      <c r="B498">
        <v>22723180</v>
      </c>
      <c r="C498">
        <v>22721492</v>
      </c>
      <c r="D498">
        <v>121548</v>
      </c>
      <c r="E498">
        <v>1</v>
      </c>
      <c r="F498">
        <v>1</v>
      </c>
      <c r="G498">
        <v>1</v>
      </c>
      <c r="H498">
        <v>1</v>
      </c>
      <c r="I498" t="s">
        <v>36</v>
      </c>
      <c r="J498" t="s">
        <v>3</v>
      </c>
      <c r="K498" t="s">
        <v>785</v>
      </c>
      <c r="L498">
        <v>608254</v>
      </c>
      <c r="N498">
        <v>1013</v>
      </c>
      <c r="O498" t="s">
        <v>786</v>
      </c>
      <c r="P498" t="s">
        <v>786</v>
      </c>
      <c r="Q498">
        <v>1</v>
      </c>
      <c r="Y498">
        <v>0.23</v>
      </c>
      <c r="AA498">
        <v>0</v>
      </c>
      <c r="AB498">
        <v>0</v>
      </c>
      <c r="AC498">
        <v>0</v>
      </c>
      <c r="AD498">
        <v>0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0.23</v>
      </c>
      <c r="AU498" t="s">
        <v>3</v>
      </c>
      <c r="AV498">
        <v>2</v>
      </c>
      <c r="AW498">
        <v>2</v>
      </c>
      <c r="AX498">
        <v>22721507</v>
      </c>
      <c r="AY498">
        <v>1</v>
      </c>
      <c r="AZ498">
        <v>0</v>
      </c>
      <c r="BA498">
        <v>464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B498">
        <v>0</v>
      </c>
    </row>
    <row r="499" spans="1:80">
      <c r="A499">
        <f>ROW(Source!A255)</f>
        <v>255</v>
      </c>
      <c r="B499">
        <v>22723180</v>
      </c>
      <c r="C499">
        <v>22721492</v>
      </c>
      <c r="D499">
        <v>21315620</v>
      </c>
      <c r="E499">
        <v>1</v>
      </c>
      <c r="F499">
        <v>1</v>
      </c>
      <c r="G499">
        <v>1</v>
      </c>
      <c r="H499">
        <v>2</v>
      </c>
      <c r="I499" t="s">
        <v>889</v>
      </c>
      <c r="J499" t="s">
        <v>890</v>
      </c>
      <c r="K499" t="s">
        <v>891</v>
      </c>
      <c r="L499">
        <v>1368</v>
      </c>
      <c r="N499">
        <v>1011</v>
      </c>
      <c r="O499" t="s">
        <v>790</v>
      </c>
      <c r="P499" t="s">
        <v>790</v>
      </c>
      <c r="Q499">
        <v>1</v>
      </c>
      <c r="Y499">
        <v>0.15</v>
      </c>
      <c r="AA499">
        <v>0</v>
      </c>
      <c r="AB499">
        <v>86.4</v>
      </c>
      <c r="AC499">
        <v>13.5</v>
      </c>
      <c r="AD499">
        <v>0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0.15</v>
      </c>
      <c r="AU499" t="s">
        <v>3</v>
      </c>
      <c r="AV499">
        <v>0</v>
      </c>
      <c r="AW499">
        <v>2</v>
      </c>
      <c r="AX499">
        <v>22721508</v>
      </c>
      <c r="AY499">
        <v>1</v>
      </c>
      <c r="AZ499">
        <v>0</v>
      </c>
      <c r="BA499">
        <v>465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B499">
        <v>0</v>
      </c>
    </row>
    <row r="500" spans="1:80">
      <c r="A500">
        <f>ROW(Source!A255)</f>
        <v>255</v>
      </c>
      <c r="B500">
        <v>22723180</v>
      </c>
      <c r="C500">
        <v>22721492</v>
      </c>
      <c r="D500">
        <v>21280827</v>
      </c>
      <c r="E500">
        <v>1</v>
      </c>
      <c r="F500">
        <v>1</v>
      </c>
      <c r="G500">
        <v>1</v>
      </c>
      <c r="H500">
        <v>2</v>
      </c>
      <c r="I500" t="s">
        <v>787</v>
      </c>
      <c r="J500" t="s">
        <v>788</v>
      </c>
      <c r="K500" t="s">
        <v>789</v>
      </c>
      <c r="L500">
        <v>1368</v>
      </c>
      <c r="N500">
        <v>1011</v>
      </c>
      <c r="O500" t="s">
        <v>790</v>
      </c>
      <c r="P500" t="s">
        <v>790</v>
      </c>
      <c r="Q500">
        <v>1</v>
      </c>
      <c r="Y500">
        <v>0.08</v>
      </c>
      <c r="AA500">
        <v>0</v>
      </c>
      <c r="AB500">
        <v>111.99</v>
      </c>
      <c r="AC500">
        <v>13.5</v>
      </c>
      <c r="AD500">
        <v>0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0.08</v>
      </c>
      <c r="AU500" t="s">
        <v>3</v>
      </c>
      <c r="AV500">
        <v>0</v>
      </c>
      <c r="AW500">
        <v>2</v>
      </c>
      <c r="AX500">
        <v>22721509</v>
      </c>
      <c r="AY500">
        <v>1</v>
      </c>
      <c r="AZ500">
        <v>0</v>
      </c>
      <c r="BA500">
        <v>466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B500">
        <v>0</v>
      </c>
    </row>
    <row r="501" spans="1:80">
      <c r="A501">
        <f>ROW(Source!A255)</f>
        <v>255</v>
      </c>
      <c r="B501">
        <v>22723180</v>
      </c>
      <c r="C501">
        <v>22721492</v>
      </c>
      <c r="D501">
        <v>21288557</v>
      </c>
      <c r="E501">
        <v>1</v>
      </c>
      <c r="F501">
        <v>1</v>
      </c>
      <c r="G501">
        <v>1</v>
      </c>
      <c r="H501">
        <v>2</v>
      </c>
      <c r="I501" t="s">
        <v>797</v>
      </c>
      <c r="J501" t="s">
        <v>798</v>
      </c>
      <c r="K501" t="s">
        <v>799</v>
      </c>
      <c r="L501">
        <v>1368</v>
      </c>
      <c r="N501">
        <v>1011</v>
      </c>
      <c r="O501" t="s">
        <v>790</v>
      </c>
      <c r="P501" t="s">
        <v>790</v>
      </c>
      <c r="Q501">
        <v>1</v>
      </c>
      <c r="Y501">
        <v>24.94</v>
      </c>
      <c r="AA501">
        <v>0</v>
      </c>
      <c r="AB501">
        <v>1.2</v>
      </c>
      <c r="AC501">
        <v>0</v>
      </c>
      <c r="AD501">
        <v>0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24.94</v>
      </c>
      <c r="AU501" t="s">
        <v>3</v>
      </c>
      <c r="AV501">
        <v>0</v>
      </c>
      <c r="AW501">
        <v>2</v>
      </c>
      <c r="AX501">
        <v>22721510</v>
      </c>
      <c r="AY501">
        <v>1</v>
      </c>
      <c r="AZ501">
        <v>0</v>
      </c>
      <c r="BA501">
        <v>467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B501">
        <v>0</v>
      </c>
    </row>
    <row r="502" spans="1:80">
      <c r="A502">
        <f>ROW(Source!A255)</f>
        <v>255</v>
      </c>
      <c r="B502">
        <v>22723180</v>
      </c>
      <c r="C502">
        <v>22721492</v>
      </c>
      <c r="D502">
        <v>21280770</v>
      </c>
      <c r="E502">
        <v>1</v>
      </c>
      <c r="F502">
        <v>1</v>
      </c>
      <c r="G502">
        <v>1</v>
      </c>
      <c r="H502">
        <v>2</v>
      </c>
      <c r="I502" t="s">
        <v>850</v>
      </c>
      <c r="J502" t="s">
        <v>851</v>
      </c>
      <c r="K502" t="s">
        <v>852</v>
      </c>
      <c r="L502">
        <v>1368</v>
      </c>
      <c r="N502">
        <v>1011</v>
      </c>
      <c r="O502" t="s">
        <v>790</v>
      </c>
      <c r="P502" t="s">
        <v>790</v>
      </c>
      <c r="Q502">
        <v>1</v>
      </c>
      <c r="Y502">
        <v>1.01</v>
      </c>
      <c r="AA502">
        <v>0</v>
      </c>
      <c r="AB502">
        <v>87.17</v>
      </c>
      <c r="AC502">
        <v>11.6</v>
      </c>
      <c r="AD502">
        <v>0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1.01</v>
      </c>
      <c r="AU502" t="s">
        <v>3</v>
      </c>
      <c r="AV502">
        <v>0</v>
      </c>
      <c r="AW502">
        <v>2</v>
      </c>
      <c r="AX502">
        <v>22721511</v>
      </c>
      <c r="AY502">
        <v>1</v>
      </c>
      <c r="AZ502">
        <v>0</v>
      </c>
      <c r="BA502">
        <v>468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B502">
        <v>0</v>
      </c>
    </row>
    <row r="503" spans="1:80">
      <c r="A503">
        <f>ROW(Source!A255)</f>
        <v>255</v>
      </c>
      <c r="B503">
        <v>22723180</v>
      </c>
      <c r="C503">
        <v>22721492</v>
      </c>
      <c r="D503">
        <v>21288561</v>
      </c>
      <c r="E503">
        <v>1</v>
      </c>
      <c r="F503">
        <v>1</v>
      </c>
      <c r="G503">
        <v>1</v>
      </c>
      <c r="H503">
        <v>3</v>
      </c>
      <c r="I503" t="s">
        <v>815</v>
      </c>
      <c r="J503" t="s">
        <v>816</v>
      </c>
      <c r="K503" t="s">
        <v>817</v>
      </c>
      <c r="L503">
        <v>1339</v>
      </c>
      <c r="N503">
        <v>1007</v>
      </c>
      <c r="O503" t="s">
        <v>43</v>
      </c>
      <c r="P503" t="s">
        <v>43</v>
      </c>
      <c r="Q503">
        <v>1</v>
      </c>
      <c r="Y503">
        <v>0.45</v>
      </c>
      <c r="AA503">
        <v>6.22</v>
      </c>
      <c r="AB503">
        <v>0</v>
      </c>
      <c r="AC503">
        <v>0</v>
      </c>
      <c r="AD503">
        <v>0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0.45</v>
      </c>
      <c r="AU503" t="s">
        <v>3</v>
      </c>
      <c r="AV503">
        <v>0</v>
      </c>
      <c r="AW503">
        <v>2</v>
      </c>
      <c r="AX503">
        <v>22721512</v>
      </c>
      <c r="AY503">
        <v>1</v>
      </c>
      <c r="AZ503">
        <v>0</v>
      </c>
      <c r="BA503">
        <v>469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B503">
        <v>0</v>
      </c>
    </row>
    <row r="504" spans="1:80">
      <c r="A504">
        <f>ROW(Source!A255)</f>
        <v>255</v>
      </c>
      <c r="B504">
        <v>22723180</v>
      </c>
      <c r="C504">
        <v>22721492</v>
      </c>
      <c r="D504">
        <v>21335452</v>
      </c>
      <c r="E504">
        <v>1</v>
      </c>
      <c r="F504">
        <v>1</v>
      </c>
      <c r="G504">
        <v>1</v>
      </c>
      <c r="H504">
        <v>3</v>
      </c>
      <c r="I504" t="s">
        <v>953</v>
      </c>
      <c r="J504" t="s">
        <v>954</v>
      </c>
      <c r="K504" t="s">
        <v>955</v>
      </c>
      <c r="L504">
        <v>1348</v>
      </c>
      <c r="N504">
        <v>1009</v>
      </c>
      <c r="O504" t="s">
        <v>34</v>
      </c>
      <c r="P504" t="s">
        <v>34</v>
      </c>
      <c r="Q504">
        <v>1000</v>
      </c>
      <c r="Y504">
        <v>2.9999999999999997E-4</v>
      </c>
      <c r="AA504">
        <v>13560</v>
      </c>
      <c r="AB504">
        <v>0</v>
      </c>
      <c r="AC504">
        <v>0</v>
      </c>
      <c r="AD504">
        <v>0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2.9999999999999997E-4</v>
      </c>
      <c r="AU504" t="s">
        <v>3</v>
      </c>
      <c r="AV504">
        <v>0</v>
      </c>
      <c r="AW504">
        <v>2</v>
      </c>
      <c r="AX504">
        <v>22721513</v>
      </c>
      <c r="AY504">
        <v>1</v>
      </c>
      <c r="AZ504">
        <v>0</v>
      </c>
      <c r="BA504">
        <v>470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B504">
        <v>0</v>
      </c>
    </row>
    <row r="505" spans="1:80">
      <c r="A505">
        <f>ROW(Source!A255)</f>
        <v>255</v>
      </c>
      <c r="B505">
        <v>22723180</v>
      </c>
      <c r="C505">
        <v>22721492</v>
      </c>
      <c r="D505">
        <v>21299885</v>
      </c>
      <c r="E505">
        <v>1</v>
      </c>
      <c r="F505">
        <v>1</v>
      </c>
      <c r="G505">
        <v>1</v>
      </c>
      <c r="H505">
        <v>3</v>
      </c>
      <c r="I505" t="s">
        <v>830</v>
      </c>
      <c r="J505" t="s">
        <v>831</v>
      </c>
      <c r="K505" t="s">
        <v>832</v>
      </c>
      <c r="L505">
        <v>1339</v>
      </c>
      <c r="N505">
        <v>1007</v>
      </c>
      <c r="O505" t="s">
        <v>43</v>
      </c>
      <c r="P505" t="s">
        <v>43</v>
      </c>
      <c r="Q505">
        <v>1</v>
      </c>
      <c r="Y505">
        <v>0.41</v>
      </c>
      <c r="AA505">
        <v>38.51</v>
      </c>
      <c r="AB505">
        <v>0</v>
      </c>
      <c r="AC505">
        <v>0</v>
      </c>
      <c r="AD505">
        <v>0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0.41</v>
      </c>
      <c r="AU505" t="s">
        <v>3</v>
      </c>
      <c r="AV505">
        <v>0</v>
      </c>
      <c r="AW505">
        <v>2</v>
      </c>
      <c r="AX505">
        <v>22721514</v>
      </c>
      <c r="AY505">
        <v>1</v>
      </c>
      <c r="AZ505">
        <v>0</v>
      </c>
      <c r="BA505">
        <v>471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B505">
        <v>0</v>
      </c>
    </row>
    <row r="506" spans="1:80">
      <c r="A506">
        <f>ROW(Source!A255)</f>
        <v>255</v>
      </c>
      <c r="B506">
        <v>22723180</v>
      </c>
      <c r="C506">
        <v>22721492</v>
      </c>
      <c r="D506">
        <v>21553621</v>
      </c>
      <c r="E506">
        <v>1</v>
      </c>
      <c r="F506">
        <v>1</v>
      </c>
      <c r="G506">
        <v>1</v>
      </c>
      <c r="H506">
        <v>3</v>
      </c>
      <c r="I506" t="s">
        <v>139</v>
      </c>
      <c r="J506" t="s">
        <v>141</v>
      </c>
      <c r="K506" t="s">
        <v>140</v>
      </c>
      <c r="L506">
        <v>1348</v>
      </c>
      <c r="N506">
        <v>1009</v>
      </c>
      <c r="O506" t="s">
        <v>34</v>
      </c>
      <c r="P506" t="s">
        <v>34</v>
      </c>
      <c r="Q506">
        <v>1000</v>
      </c>
      <c r="Y506">
        <v>1.18</v>
      </c>
      <c r="AA506">
        <v>9600</v>
      </c>
      <c r="AB506">
        <v>0</v>
      </c>
      <c r="AC506">
        <v>0</v>
      </c>
      <c r="AD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 t="s">
        <v>3</v>
      </c>
      <c r="AT506">
        <v>1.18</v>
      </c>
      <c r="AU506" t="s">
        <v>3</v>
      </c>
      <c r="AV506">
        <v>0</v>
      </c>
      <c r="AW506">
        <v>1</v>
      </c>
      <c r="AX506">
        <v>-1</v>
      </c>
      <c r="AY506">
        <v>0</v>
      </c>
      <c r="AZ506">
        <v>0</v>
      </c>
      <c r="BA506" t="s">
        <v>3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B506">
        <v>0</v>
      </c>
    </row>
    <row r="507" spans="1:80">
      <c r="A507">
        <f>ROW(Source!A255)</f>
        <v>255</v>
      </c>
      <c r="B507">
        <v>22723180</v>
      </c>
      <c r="C507">
        <v>22721492</v>
      </c>
      <c r="D507">
        <v>21815539</v>
      </c>
      <c r="E507">
        <v>1</v>
      </c>
      <c r="F507">
        <v>1</v>
      </c>
      <c r="G507">
        <v>1</v>
      </c>
      <c r="H507">
        <v>3</v>
      </c>
      <c r="I507" t="s">
        <v>135</v>
      </c>
      <c r="J507" t="s">
        <v>137</v>
      </c>
      <c r="K507" t="s">
        <v>136</v>
      </c>
      <c r="L507">
        <v>1301</v>
      </c>
      <c r="N507">
        <v>1003</v>
      </c>
      <c r="O507" t="s">
        <v>117</v>
      </c>
      <c r="P507" t="s">
        <v>117</v>
      </c>
      <c r="Q507">
        <v>1</v>
      </c>
      <c r="Y507">
        <v>100</v>
      </c>
      <c r="AA507">
        <v>41.28</v>
      </c>
      <c r="AB507">
        <v>0</v>
      </c>
      <c r="AC507">
        <v>0</v>
      </c>
      <c r="AD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3</v>
      </c>
      <c r="AT507">
        <v>100</v>
      </c>
      <c r="AU507" t="s">
        <v>3</v>
      </c>
      <c r="AV507">
        <v>0</v>
      </c>
      <c r="AW507">
        <v>1</v>
      </c>
      <c r="AX507">
        <v>-1</v>
      </c>
      <c r="AY507">
        <v>0</v>
      </c>
      <c r="AZ507">
        <v>0</v>
      </c>
      <c r="BA507" t="s">
        <v>3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B507">
        <v>0</v>
      </c>
    </row>
    <row r="508" spans="1:80">
      <c r="A508">
        <f>ROW(Source!A255)</f>
        <v>255</v>
      </c>
      <c r="B508">
        <v>22723180</v>
      </c>
      <c r="C508">
        <v>22721492</v>
      </c>
      <c r="D508">
        <v>21815540</v>
      </c>
      <c r="E508">
        <v>1</v>
      </c>
      <c r="F508">
        <v>1</v>
      </c>
      <c r="G508">
        <v>1</v>
      </c>
      <c r="H508">
        <v>3</v>
      </c>
      <c r="I508" t="s">
        <v>149</v>
      </c>
      <c r="J508" t="s">
        <v>151</v>
      </c>
      <c r="K508" t="s">
        <v>150</v>
      </c>
      <c r="L508">
        <v>1301</v>
      </c>
      <c r="N508">
        <v>1003</v>
      </c>
      <c r="O508" t="s">
        <v>117</v>
      </c>
      <c r="P508" t="s">
        <v>117</v>
      </c>
      <c r="Q508">
        <v>1</v>
      </c>
      <c r="Y508">
        <v>100</v>
      </c>
      <c r="AA508">
        <v>53.12</v>
      </c>
      <c r="AB508">
        <v>0</v>
      </c>
      <c r="AC508">
        <v>0</v>
      </c>
      <c r="AD508">
        <v>0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100</v>
      </c>
      <c r="AU508" t="s">
        <v>3</v>
      </c>
      <c r="AV508">
        <v>0</v>
      </c>
      <c r="AW508">
        <v>2</v>
      </c>
      <c r="AX508">
        <v>22721516</v>
      </c>
      <c r="AY508">
        <v>1</v>
      </c>
      <c r="AZ508">
        <v>0</v>
      </c>
      <c r="BA508">
        <v>473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B508">
        <v>0</v>
      </c>
    </row>
    <row r="509" spans="1:80">
      <c r="A509">
        <f>ROW(Source!A255)</f>
        <v>255</v>
      </c>
      <c r="B509">
        <v>22723180</v>
      </c>
      <c r="C509">
        <v>22721492</v>
      </c>
      <c r="D509">
        <v>21311138</v>
      </c>
      <c r="E509">
        <v>1</v>
      </c>
      <c r="F509">
        <v>1</v>
      </c>
      <c r="G509">
        <v>1</v>
      </c>
      <c r="H509">
        <v>3</v>
      </c>
      <c r="I509" t="s">
        <v>956</v>
      </c>
      <c r="J509" t="s">
        <v>957</v>
      </c>
      <c r="K509" t="s">
        <v>958</v>
      </c>
      <c r="L509">
        <v>1339</v>
      </c>
      <c r="N509">
        <v>1007</v>
      </c>
      <c r="O509" t="s">
        <v>43</v>
      </c>
      <c r="P509" t="s">
        <v>43</v>
      </c>
      <c r="Q509">
        <v>1</v>
      </c>
      <c r="Y509">
        <v>1.2E-2</v>
      </c>
      <c r="AA509">
        <v>600</v>
      </c>
      <c r="AB509">
        <v>0</v>
      </c>
      <c r="AC509">
        <v>0</v>
      </c>
      <c r="AD509">
        <v>0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1.2E-2</v>
      </c>
      <c r="AU509" t="s">
        <v>3</v>
      </c>
      <c r="AV509">
        <v>0</v>
      </c>
      <c r="AW509">
        <v>2</v>
      </c>
      <c r="AX509">
        <v>22721517</v>
      </c>
      <c r="AY509">
        <v>1</v>
      </c>
      <c r="AZ509">
        <v>0</v>
      </c>
      <c r="BA509">
        <v>474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B509">
        <v>0</v>
      </c>
    </row>
    <row r="510" spans="1:80">
      <c r="A510">
        <f>ROW(Source!A255)</f>
        <v>255</v>
      </c>
      <c r="B510">
        <v>22723180</v>
      </c>
      <c r="C510">
        <v>22721492</v>
      </c>
      <c r="D510">
        <v>21361908</v>
      </c>
      <c r="E510">
        <v>1</v>
      </c>
      <c r="F510">
        <v>1</v>
      </c>
      <c r="G510">
        <v>1</v>
      </c>
      <c r="H510">
        <v>3</v>
      </c>
      <c r="I510" t="s">
        <v>959</v>
      </c>
      <c r="J510" t="s">
        <v>960</v>
      </c>
      <c r="K510" t="s">
        <v>961</v>
      </c>
      <c r="L510">
        <v>1346</v>
      </c>
      <c r="N510">
        <v>1009</v>
      </c>
      <c r="O510" t="s">
        <v>870</v>
      </c>
      <c r="P510" t="s">
        <v>870</v>
      </c>
      <c r="Q510">
        <v>1</v>
      </c>
      <c r="Y510">
        <v>1.66E-2</v>
      </c>
      <c r="AA510">
        <v>2.15</v>
      </c>
      <c r="AB510">
        <v>0</v>
      </c>
      <c r="AC510">
        <v>0</v>
      </c>
      <c r="AD510">
        <v>0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3</v>
      </c>
      <c r="AT510">
        <v>1.66E-2</v>
      </c>
      <c r="AU510" t="s">
        <v>3</v>
      </c>
      <c r="AV510">
        <v>0</v>
      </c>
      <c r="AW510">
        <v>2</v>
      </c>
      <c r="AX510">
        <v>22721518</v>
      </c>
      <c r="AY510">
        <v>1</v>
      </c>
      <c r="AZ510">
        <v>0</v>
      </c>
      <c r="BA510">
        <v>475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B510">
        <v>0</v>
      </c>
    </row>
    <row r="511" spans="1:80">
      <c r="A511">
        <f>ROW(Source!A255)</f>
        <v>255</v>
      </c>
      <c r="B511">
        <v>22723180</v>
      </c>
      <c r="C511">
        <v>22721492</v>
      </c>
      <c r="D511">
        <v>21281662</v>
      </c>
      <c r="E511">
        <v>1</v>
      </c>
      <c r="F511">
        <v>1</v>
      </c>
      <c r="G511">
        <v>1</v>
      </c>
      <c r="H511">
        <v>3</v>
      </c>
      <c r="I511" t="s">
        <v>877</v>
      </c>
      <c r="J511" t="s">
        <v>878</v>
      </c>
      <c r="K511" t="s">
        <v>879</v>
      </c>
      <c r="L511">
        <v>1339</v>
      </c>
      <c r="N511">
        <v>1007</v>
      </c>
      <c r="O511" t="s">
        <v>43</v>
      </c>
      <c r="P511" t="s">
        <v>43</v>
      </c>
      <c r="Q511">
        <v>1</v>
      </c>
      <c r="Y511">
        <v>4.6399999999999997</v>
      </c>
      <c r="AA511">
        <v>2.44</v>
      </c>
      <c r="AB511">
        <v>0</v>
      </c>
      <c r="AC511">
        <v>0</v>
      </c>
      <c r="AD511">
        <v>0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4.6399999999999997</v>
      </c>
      <c r="AU511" t="s">
        <v>3</v>
      </c>
      <c r="AV511">
        <v>0</v>
      </c>
      <c r="AW511">
        <v>2</v>
      </c>
      <c r="AX511">
        <v>22721519</v>
      </c>
      <c r="AY511">
        <v>1</v>
      </c>
      <c r="AZ511">
        <v>0</v>
      </c>
      <c r="BA511">
        <v>476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B511">
        <v>0</v>
      </c>
    </row>
    <row r="512" spans="1:80">
      <c r="A512">
        <f>ROW(Source!A258)</f>
        <v>258</v>
      </c>
      <c r="B512">
        <v>22723180</v>
      </c>
      <c r="C512">
        <v>22721524</v>
      </c>
      <c r="D512">
        <v>9415296</v>
      </c>
      <c r="E512">
        <v>1</v>
      </c>
      <c r="F512">
        <v>1</v>
      </c>
      <c r="G512">
        <v>1</v>
      </c>
      <c r="H512">
        <v>1</v>
      </c>
      <c r="I512" t="s">
        <v>951</v>
      </c>
      <c r="J512" t="s">
        <v>3</v>
      </c>
      <c r="K512" t="s">
        <v>952</v>
      </c>
      <c r="L512">
        <v>1369</v>
      </c>
      <c r="N512">
        <v>1013</v>
      </c>
      <c r="O512" t="s">
        <v>784</v>
      </c>
      <c r="P512" t="s">
        <v>784</v>
      </c>
      <c r="Q512">
        <v>1</v>
      </c>
      <c r="Y512">
        <v>79.75</v>
      </c>
      <c r="AA512">
        <v>0</v>
      </c>
      <c r="AB512">
        <v>0</v>
      </c>
      <c r="AC512">
        <v>0</v>
      </c>
      <c r="AD512">
        <v>9.76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79.75</v>
      </c>
      <c r="AU512" t="s">
        <v>3</v>
      </c>
      <c r="AV512">
        <v>1</v>
      </c>
      <c r="AW512">
        <v>2</v>
      </c>
      <c r="AX512">
        <v>22721538</v>
      </c>
      <c r="AY512">
        <v>1</v>
      </c>
      <c r="AZ512">
        <v>0</v>
      </c>
      <c r="BA512">
        <v>477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B512">
        <v>0</v>
      </c>
    </row>
    <row r="513" spans="1:80">
      <c r="A513">
        <f>ROW(Source!A258)</f>
        <v>258</v>
      </c>
      <c r="B513">
        <v>22723180</v>
      </c>
      <c r="C513">
        <v>22721524</v>
      </c>
      <c r="D513">
        <v>121548</v>
      </c>
      <c r="E513">
        <v>1</v>
      </c>
      <c r="F513">
        <v>1</v>
      </c>
      <c r="G513">
        <v>1</v>
      </c>
      <c r="H513">
        <v>1</v>
      </c>
      <c r="I513" t="s">
        <v>36</v>
      </c>
      <c r="J513" t="s">
        <v>3</v>
      </c>
      <c r="K513" t="s">
        <v>785</v>
      </c>
      <c r="L513">
        <v>608254</v>
      </c>
      <c r="N513">
        <v>1013</v>
      </c>
      <c r="O513" t="s">
        <v>786</v>
      </c>
      <c r="P513" t="s">
        <v>786</v>
      </c>
      <c r="Q513">
        <v>1</v>
      </c>
      <c r="Y513">
        <v>0.37</v>
      </c>
      <c r="AA513">
        <v>0</v>
      </c>
      <c r="AB513">
        <v>0</v>
      </c>
      <c r="AC513">
        <v>0</v>
      </c>
      <c r="AD513">
        <v>0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0.37</v>
      </c>
      <c r="AU513" t="s">
        <v>3</v>
      </c>
      <c r="AV513">
        <v>2</v>
      </c>
      <c r="AW513">
        <v>2</v>
      </c>
      <c r="AX513">
        <v>22721539</v>
      </c>
      <c r="AY513">
        <v>1</v>
      </c>
      <c r="AZ513">
        <v>0</v>
      </c>
      <c r="BA513">
        <v>478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B513">
        <v>0</v>
      </c>
    </row>
    <row r="514" spans="1:80">
      <c r="A514">
        <f>ROW(Source!A258)</f>
        <v>258</v>
      </c>
      <c r="B514">
        <v>22723180</v>
      </c>
      <c r="C514">
        <v>22721524</v>
      </c>
      <c r="D514">
        <v>21315620</v>
      </c>
      <c r="E514">
        <v>1</v>
      </c>
      <c r="F514">
        <v>1</v>
      </c>
      <c r="G514">
        <v>1</v>
      </c>
      <c r="H514">
        <v>2</v>
      </c>
      <c r="I514" t="s">
        <v>889</v>
      </c>
      <c r="J514" t="s">
        <v>890</v>
      </c>
      <c r="K514" t="s">
        <v>891</v>
      </c>
      <c r="L514">
        <v>1368</v>
      </c>
      <c r="N514">
        <v>1011</v>
      </c>
      <c r="O514" t="s">
        <v>790</v>
      </c>
      <c r="P514" t="s">
        <v>790</v>
      </c>
      <c r="Q514">
        <v>1</v>
      </c>
      <c r="Y514">
        <v>0.27</v>
      </c>
      <c r="AA514">
        <v>0</v>
      </c>
      <c r="AB514">
        <v>86.4</v>
      </c>
      <c r="AC514">
        <v>13.5</v>
      </c>
      <c r="AD514">
        <v>0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0.27</v>
      </c>
      <c r="AU514" t="s">
        <v>3</v>
      </c>
      <c r="AV514">
        <v>0</v>
      </c>
      <c r="AW514">
        <v>2</v>
      </c>
      <c r="AX514">
        <v>22721540</v>
      </c>
      <c r="AY514">
        <v>1</v>
      </c>
      <c r="AZ514">
        <v>0</v>
      </c>
      <c r="BA514">
        <v>479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B514">
        <v>0</v>
      </c>
    </row>
    <row r="515" spans="1:80">
      <c r="A515">
        <f>ROW(Source!A258)</f>
        <v>258</v>
      </c>
      <c r="B515">
        <v>22723180</v>
      </c>
      <c r="C515">
        <v>22721524</v>
      </c>
      <c r="D515">
        <v>21280827</v>
      </c>
      <c r="E515">
        <v>1</v>
      </c>
      <c r="F515">
        <v>1</v>
      </c>
      <c r="G515">
        <v>1</v>
      </c>
      <c r="H515">
        <v>2</v>
      </c>
      <c r="I515" t="s">
        <v>787</v>
      </c>
      <c r="J515" t="s">
        <v>788</v>
      </c>
      <c r="K515" t="s">
        <v>789</v>
      </c>
      <c r="L515">
        <v>1368</v>
      </c>
      <c r="N515">
        <v>1011</v>
      </c>
      <c r="O515" t="s">
        <v>790</v>
      </c>
      <c r="P515" t="s">
        <v>790</v>
      </c>
      <c r="Q515">
        <v>1</v>
      </c>
      <c r="Y515">
        <v>0.1</v>
      </c>
      <c r="AA515">
        <v>0</v>
      </c>
      <c r="AB515">
        <v>111.99</v>
      </c>
      <c r="AC515">
        <v>13.5</v>
      </c>
      <c r="AD515">
        <v>0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0.1</v>
      </c>
      <c r="AU515" t="s">
        <v>3</v>
      </c>
      <c r="AV515">
        <v>0</v>
      </c>
      <c r="AW515">
        <v>2</v>
      </c>
      <c r="AX515">
        <v>22721541</v>
      </c>
      <c r="AY515">
        <v>1</v>
      </c>
      <c r="AZ515">
        <v>0</v>
      </c>
      <c r="BA515">
        <v>480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B515">
        <v>0</v>
      </c>
    </row>
    <row r="516" spans="1:80">
      <c r="A516">
        <f>ROW(Source!A258)</f>
        <v>258</v>
      </c>
      <c r="B516">
        <v>22723180</v>
      </c>
      <c r="C516">
        <v>22721524</v>
      </c>
      <c r="D516">
        <v>21288557</v>
      </c>
      <c r="E516">
        <v>1</v>
      </c>
      <c r="F516">
        <v>1</v>
      </c>
      <c r="G516">
        <v>1</v>
      </c>
      <c r="H516">
        <v>2</v>
      </c>
      <c r="I516" t="s">
        <v>797</v>
      </c>
      <c r="J516" t="s">
        <v>798</v>
      </c>
      <c r="K516" t="s">
        <v>799</v>
      </c>
      <c r="L516">
        <v>1368</v>
      </c>
      <c r="N516">
        <v>1011</v>
      </c>
      <c r="O516" t="s">
        <v>790</v>
      </c>
      <c r="P516" t="s">
        <v>790</v>
      </c>
      <c r="Q516">
        <v>1</v>
      </c>
      <c r="Y516">
        <v>34.92</v>
      </c>
      <c r="AA516">
        <v>0</v>
      </c>
      <c r="AB516">
        <v>1.2</v>
      </c>
      <c r="AC516">
        <v>0</v>
      </c>
      <c r="AD516">
        <v>0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34.92</v>
      </c>
      <c r="AU516" t="s">
        <v>3</v>
      </c>
      <c r="AV516">
        <v>0</v>
      </c>
      <c r="AW516">
        <v>2</v>
      </c>
      <c r="AX516">
        <v>22721542</v>
      </c>
      <c r="AY516">
        <v>1</v>
      </c>
      <c r="AZ516">
        <v>0</v>
      </c>
      <c r="BA516">
        <v>481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B516">
        <v>0</v>
      </c>
    </row>
    <row r="517" spans="1:80">
      <c r="A517">
        <f>ROW(Source!A258)</f>
        <v>258</v>
      </c>
      <c r="B517">
        <v>22723180</v>
      </c>
      <c r="C517">
        <v>22721524</v>
      </c>
      <c r="D517">
        <v>21280770</v>
      </c>
      <c r="E517">
        <v>1</v>
      </c>
      <c r="F517">
        <v>1</v>
      </c>
      <c r="G517">
        <v>1</v>
      </c>
      <c r="H517">
        <v>2</v>
      </c>
      <c r="I517" t="s">
        <v>850</v>
      </c>
      <c r="J517" t="s">
        <v>851</v>
      </c>
      <c r="K517" t="s">
        <v>852</v>
      </c>
      <c r="L517">
        <v>1368</v>
      </c>
      <c r="N517">
        <v>1011</v>
      </c>
      <c r="O517" t="s">
        <v>790</v>
      </c>
      <c r="P517" t="s">
        <v>790</v>
      </c>
      <c r="Q517">
        <v>1</v>
      </c>
      <c r="Y517">
        <v>1.4</v>
      </c>
      <c r="AA517">
        <v>0</v>
      </c>
      <c r="AB517">
        <v>87.17</v>
      </c>
      <c r="AC517">
        <v>11.6</v>
      </c>
      <c r="AD517">
        <v>0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3</v>
      </c>
      <c r="AT517">
        <v>1.4</v>
      </c>
      <c r="AU517" t="s">
        <v>3</v>
      </c>
      <c r="AV517">
        <v>0</v>
      </c>
      <c r="AW517">
        <v>2</v>
      </c>
      <c r="AX517">
        <v>22721543</v>
      </c>
      <c r="AY517">
        <v>1</v>
      </c>
      <c r="AZ517">
        <v>0</v>
      </c>
      <c r="BA517">
        <v>482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B517">
        <v>0</v>
      </c>
    </row>
    <row r="518" spans="1:80">
      <c r="A518">
        <f>ROW(Source!A258)</f>
        <v>258</v>
      </c>
      <c r="B518">
        <v>22723180</v>
      </c>
      <c r="C518">
        <v>22721524</v>
      </c>
      <c r="D518">
        <v>21288561</v>
      </c>
      <c r="E518">
        <v>1</v>
      </c>
      <c r="F518">
        <v>1</v>
      </c>
      <c r="G518">
        <v>1</v>
      </c>
      <c r="H518">
        <v>3</v>
      </c>
      <c r="I518" t="s">
        <v>815</v>
      </c>
      <c r="J518" t="s">
        <v>816</v>
      </c>
      <c r="K518" t="s">
        <v>817</v>
      </c>
      <c r="L518">
        <v>1339</v>
      </c>
      <c r="N518">
        <v>1007</v>
      </c>
      <c r="O518" t="s">
        <v>43</v>
      </c>
      <c r="P518" t="s">
        <v>43</v>
      </c>
      <c r="Q518">
        <v>1</v>
      </c>
      <c r="Y518">
        <v>0.67</v>
      </c>
      <c r="AA518">
        <v>6.22</v>
      </c>
      <c r="AB518">
        <v>0</v>
      </c>
      <c r="AC518">
        <v>0</v>
      </c>
      <c r="AD518">
        <v>0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0.67</v>
      </c>
      <c r="AU518" t="s">
        <v>3</v>
      </c>
      <c r="AV518">
        <v>0</v>
      </c>
      <c r="AW518">
        <v>2</v>
      </c>
      <c r="AX518">
        <v>22721544</v>
      </c>
      <c r="AY518">
        <v>1</v>
      </c>
      <c r="AZ518">
        <v>0</v>
      </c>
      <c r="BA518">
        <v>483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B518">
        <v>0</v>
      </c>
    </row>
    <row r="519" spans="1:80">
      <c r="A519">
        <f>ROW(Source!A258)</f>
        <v>258</v>
      </c>
      <c r="B519">
        <v>22723180</v>
      </c>
      <c r="C519">
        <v>22721524</v>
      </c>
      <c r="D519">
        <v>21335452</v>
      </c>
      <c r="E519">
        <v>1</v>
      </c>
      <c r="F519">
        <v>1</v>
      </c>
      <c r="G519">
        <v>1</v>
      </c>
      <c r="H519">
        <v>3</v>
      </c>
      <c r="I519" t="s">
        <v>953</v>
      </c>
      <c r="J519" t="s">
        <v>954</v>
      </c>
      <c r="K519" t="s">
        <v>955</v>
      </c>
      <c r="L519">
        <v>1348</v>
      </c>
      <c r="N519">
        <v>1009</v>
      </c>
      <c r="O519" t="s">
        <v>34</v>
      </c>
      <c r="P519" t="s">
        <v>34</v>
      </c>
      <c r="Q519">
        <v>1000</v>
      </c>
      <c r="Y519">
        <v>5.0000000000000001E-4</v>
      </c>
      <c r="AA519">
        <v>13560</v>
      </c>
      <c r="AB519">
        <v>0</v>
      </c>
      <c r="AC519">
        <v>0</v>
      </c>
      <c r="AD519">
        <v>0</v>
      </c>
      <c r="AN519">
        <v>0</v>
      </c>
      <c r="AO519">
        <v>1</v>
      </c>
      <c r="AP519">
        <v>0</v>
      </c>
      <c r="AQ519">
        <v>0</v>
      </c>
      <c r="AR519">
        <v>0</v>
      </c>
      <c r="AS519" t="s">
        <v>3</v>
      </c>
      <c r="AT519">
        <v>5.0000000000000001E-4</v>
      </c>
      <c r="AU519" t="s">
        <v>3</v>
      </c>
      <c r="AV519">
        <v>0</v>
      </c>
      <c r="AW519">
        <v>2</v>
      </c>
      <c r="AX519">
        <v>22721545</v>
      </c>
      <c r="AY519">
        <v>1</v>
      </c>
      <c r="AZ519">
        <v>0</v>
      </c>
      <c r="BA519">
        <v>484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B519">
        <v>0</v>
      </c>
    </row>
    <row r="520" spans="1:80">
      <c r="A520">
        <f>ROW(Source!A258)</f>
        <v>258</v>
      </c>
      <c r="B520">
        <v>22723180</v>
      </c>
      <c r="C520">
        <v>22721524</v>
      </c>
      <c r="D520">
        <v>21299885</v>
      </c>
      <c r="E520">
        <v>1</v>
      </c>
      <c r="F520">
        <v>1</v>
      </c>
      <c r="G520">
        <v>1</v>
      </c>
      <c r="H520">
        <v>3</v>
      </c>
      <c r="I520" t="s">
        <v>830</v>
      </c>
      <c r="J520" t="s">
        <v>831</v>
      </c>
      <c r="K520" t="s">
        <v>832</v>
      </c>
      <c r="L520">
        <v>1339</v>
      </c>
      <c r="N520">
        <v>1007</v>
      </c>
      <c r="O520" t="s">
        <v>43</v>
      </c>
      <c r="P520" t="s">
        <v>43</v>
      </c>
      <c r="Q520">
        <v>1</v>
      </c>
      <c r="Y520">
        <v>0.61</v>
      </c>
      <c r="AA520">
        <v>38.51</v>
      </c>
      <c r="AB520">
        <v>0</v>
      </c>
      <c r="AC520">
        <v>0</v>
      </c>
      <c r="AD520">
        <v>0</v>
      </c>
      <c r="AN520">
        <v>0</v>
      </c>
      <c r="AO520">
        <v>1</v>
      </c>
      <c r="AP520">
        <v>0</v>
      </c>
      <c r="AQ520">
        <v>0</v>
      </c>
      <c r="AR520">
        <v>0</v>
      </c>
      <c r="AS520" t="s">
        <v>3</v>
      </c>
      <c r="AT520">
        <v>0.61</v>
      </c>
      <c r="AU520" t="s">
        <v>3</v>
      </c>
      <c r="AV520">
        <v>0</v>
      </c>
      <c r="AW520">
        <v>2</v>
      </c>
      <c r="AX520">
        <v>22721546</v>
      </c>
      <c r="AY520">
        <v>1</v>
      </c>
      <c r="AZ520">
        <v>0</v>
      </c>
      <c r="BA520">
        <v>485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B520">
        <v>0</v>
      </c>
    </row>
    <row r="521" spans="1:80">
      <c r="A521">
        <f>ROW(Source!A258)</f>
        <v>258</v>
      </c>
      <c r="B521">
        <v>22723180</v>
      </c>
      <c r="C521">
        <v>22721524</v>
      </c>
      <c r="D521">
        <v>21553621</v>
      </c>
      <c r="E521">
        <v>1</v>
      </c>
      <c r="F521">
        <v>1</v>
      </c>
      <c r="G521">
        <v>1</v>
      </c>
      <c r="H521">
        <v>3</v>
      </c>
      <c r="I521" t="s">
        <v>139</v>
      </c>
      <c r="J521" t="s">
        <v>141</v>
      </c>
      <c r="K521" t="s">
        <v>140</v>
      </c>
      <c r="L521">
        <v>1348</v>
      </c>
      <c r="N521">
        <v>1009</v>
      </c>
      <c r="O521" t="s">
        <v>34</v>
      </c>
      <c r="P521" t="s">
        <v>34</v>
      </c>
      <c r="Q521">
        <v>1000</v>
      </c>
      <c r="Y521">
        <v>1.18</v>
      </c>
      <c r="AA521">
        <v>9600</v>
      </c>
      <c r="AB521">
        <v>0</v>
      </c>
      <c r="AC521">
        <v>0</v>
      </c>
      <c r="AD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 t="s">
        <v>3</v>
      </c>
      <c r="AT521">
        <v>1.18</v>
      </c>
      <c r="AU521" t="s">
        <v>3</v>
      </c>
      <c r="AV521">
        <v>0</v>
      </c>
      <c r="AW521">
        <v>1</v>
      </c>
      <c r="AX521">
        <v>-1</v>
      </c>
      <c r="AY521">
        <v>0</v>
      </c>
      <c r="AZ521">
        <v>0</v>
      </c>
      <c r="BA521" t="s">
        <v>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B521">
        <v>0</v>
      </c>
    </row>
    <row r="522" spans="1:80">
      <c r="A522">
        <f>ROW(Source!A258)</f>
        <v>258</v>
      </c>
      <c r="B522">
        <v>22723180</v>
      </c>
      <c r="C522">
        <v>22721524</v>
      </c>
      <c r="D522">
        <v>21815540</v>
      </c>
      <c r="E522">
        <v>1</v>
      </c>
      <c r="F522">
        <v>1</v>
      </c>
      <c r="G522">
        <v>1</v>
      </c>
      <c r="H522">
        <v>3</v>
      </c>
      <c r="I522" t="s">
        <v>149</v>
      </c>
      <c r="J522" t="s">
        <v>151</v>
      </c>
      <c r="K522" t="s">
        <v>150</v>
      </c>
      <c r="L522">
        <v>1301</v>
      </c>
      <c r="N522">
        <v>1003</v>
      </c>
      <c r="O522" t="s">
        <v>117</v>
      </c>
      <c r="P522" t="s">
        <v>117</v>
      </c>
      <c r="Q522">
        <v>1</v>
      </c>
      <c r="Y522">
        <v>100</v>
      </c>
      <c r="AA522">
        <v>53.12</v>
      </c>
      <c r="AB522">
        <v>0</v>
      </c>
      <c r="AC522">
        <v>0</v>
      </c>
      <c r="AD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 t="s">
        <v>3</v>
      </c>
      <c r="AT522">
        <v>100</v>
      </c>
      <c r="AU522" t="s">
        <v>3</v>
      </c>
      <c r="AV522">
        <v>0</v>
      </c>
      <c r="AW522">
        <v>1</v>
      </c>
      <c r="AX522">
        <v>-1</v>
      </c>
      <c r="AY522">
        <v>0</v>
      </c>
      <c r="AZ522">
        <v>0</v>
      </c>
      <c r="BA522" t="s">
        <v>3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B522">
        <v>0</v>
      </c>
    </row>
    <row r="523" spans="1:80">
      <c r="A523">
        <f>ROW(Source!A258)</f>
        <v>258</v>
      </c>
      <c r="B523">
        <v>22723180</v>
      </c>
      <c r="C523">
        <v>22721524</v>
      </c>
      <c r="D523">
        <v>21815541</v>
      </c>
      <c r="E523">
        <v>1</v>
      </c>
      <c r="F523">
        <v>1</v>
      </c>
      <c r="G523">
        <v>1</v>
      </c>
      <c r="H523">
        <v>3</v>
      </c>
      <c r="I523" t="s">
        <v>158</v>
      </c>
      <c r="J523" t="s">
        <v>160</v>
      </c>
      <c r="K523" t="s">
        <v>159</v>
      </c>
      <c r="L523">
        <v>1301</v>
      </c>
      <c r="N523">
        <v>1003</v>
      </c>
      <c r="O523" t="s">
        <v>117</v>
      </c>
      <c r="P523" t="s">
        <v>117</v>
      </c>
      <c r="Q523">
        <v>1</v>
      </c>
      <c r="Y523">
        <v>100</v>
      </c>
      <c r="AA523">
        <v>61.76</v>
      </c>
      <c r="AB523">
        <v>0</v>
      </c>
      <c r="AC523">
        <v>0</v>
      </c>
      <c r="AD523">
        <v>0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3</v>
      </c>
      <c r="AT523">
        <v>100</v>
      </c>
      <c r="AU523" t="s">
        <v>3</v>
      </c>
      <c r="AV523">
        <v>0</v>
      </c>
      <c r="AW523">
        <v>2</v>
      </c>
      <c r="AX523">
        <v>22721548</v>
      </c>
      <c r="AY523">
        <v>1</v>
      </c>
      <c r="AZ523">
        <v>0</v>
      </c>
      <c r="BA523">
        <v>487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B523">
        <v>0</v>
      </c>
    </row>
    <row r="524" spans="1:80">
      <c r="A524">
        <f>ROW(Source!A258)</f>
        <v>258</v>
      </c>
      <c r="B524">
        <v>22723180</v>
      </c>
      <c r="C524">
        <v>22721524</v>
      </c>
      <c r="D524">
        <v>21311138</v>
      </c>
      <c r="E524">
        <v>1</v>
      </c>
      <c r="F524">
        <v>1</v>
      </c>
      <c r="G524">
        <v>1</v>
      </c>
      <c r="H524">
        <v>3</v>
      </c>
      <c r="I524" t="s">
        <v>956</v>
      </c>
      <c r="J524" t="s">
        <v>957</v>
      </c>
      <c r="K524" t="s">
        <v>958</v>
      </c>
      <c r="L524">
        <v>1339</v>
      </c>
      <c r="N524">
        <v>1007</v>
      </c>
      <c r="O524" t="s">
        <v>43</v>
      </c>
      <c r="P524" t="s">
        <v>43</v>
      </c>
      <c r="Q524">
        <v>1</v>
      </c>
      <c r="Y524">
        <v>2.1000000000000001E-2</v>
      </c>
      <c r="AA524">
        <v>600</v>
      </c>
      <c r="AB524">
        <v>0</v>
      </c>
      <c r="AC524">
        <v>0</v>
      </c>
      <c r="AD524">
        <v>0</v>
      </c>
      <c r="AN524">
        <v>0</v>
      </c>
      <c r="AO524">
        <v>1</v>
      </c>
      <c r="AP524">
        <v>0</v>
      </c>
      <c r="AQ524">
        <v>0</v>
      </c>
      <c r="AR524">
        <v>0</v>
      </c>
      <c r="AS524" t="s">
        <v>3</v>
      </c>
      <c r="AT524">
        <v>2.1000000000000001E-2</v>
      </c>
      <c r="AU524" t="s">
        <v>3</v>
      </c>
      <c r="AV524">
        <v>0</v>
      </c>
      <c r="AW524">
        <v>2</v>
      </c>
      <c r="AX524">
        <v>22721549</v>
      </c>
      <c r="AY524">
        <v>1</v>
      </c>
      <c r="AZ524">
        <v>0</v>
      </c>
      <c r="BA524">
        <v>488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B524">
        <v>0</v>
      </c>
    </row>
    <row r="525" spans="1:80">
      <c r="A525">
        <f>ROW(Source!A258)</f>
        <v>258</v>
      </c>
      <c r="B525">
        <v>22723180</v>
      </c>
      <c r="C525">
        <v>22721524</v>
      </c>
      <c r="D525">
        <v>21361908</v>
      </c>
      <c r="E525">
        <v>1</v>
      </c>
      <c r="F525">
        <v>1</v>
      </c>
      <c r="G525">
        <v>1</v>
      </c>
      <c r="H525">
        <v>3</v>
      </c>
      <c r="I525" t="s">
        <v>959</v>
      </c>
      <c r="J525" t="s">
        <v>960</v>
      </c>
      <c r="K525" t="s">
        <v>961</v>
      </c>
      <c r="L525">
        <v>1346</v>
      </c>
      <c r="N525">
        <v>1009</v>
      </c>
      <c r="O525" t="s">
        <v>870</v>
      </c>
      <c r="P525" t="s">
        <v>870</v>
      </c>
      <c r="Q525">
        <v>1</v>
      </c>
      <c r="Y525">
        <v>2.5100000000000001E-2</v>
      </c>
      <c r="AA525">
        <v>2.15</v>
      </c>
      <c r="AB525">
        <v>0</v>
      </c>
      <c r="AC525">
        <v>0</v>
      </c>
      <c r="AD525">
        <v>0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2.5100000000000001E-2</v>
      </c>
      <c r="AU525" t="s">
        <v>3</v>
      </c>
      <c r="AV525">
        <v>0</v>
      </c>
      <c r="AW525">
        <v>2</v>
      </c>
      <c r="AX525">
        <v>22721550</v>
      </c>
      <c r="AY525">
        <v>1</v>
      </c>
      <c r="AZ525">
        <v>0</v>
      </c>
      <c r="BA525">
        <v>489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B525">
        <v>0</v>
      </c>
    </row>
    <row r="526" spans="1:80">
      <c r="A526">
        <f>ROW(Source!A258)</f>
        <v>258</v>
      </c>
      <c r="B526">
        <v>22723180</v>
      </c>
      <c r="C526">
        <v>22721524</v>
      </c>
      <c r="D526">
        <v>21281662</v>
      </c>
      <c r="E526">
        <v>1</v>
      </c>
      <c r="F526">
        <v>1</v>
      </c>
      <c r="G526">
        <v>1</v>
      </c>
      <c r="H526">
        <v>3</v>
      </c>
      <c r="I526" t="s">
        <v>877</v>
      </c>
      <c r="J526" t="s">
        <v>878</v>
      </c>
      <c r="K526" t="s">
        <v>879</v>
      </c>
      <c r="L526">
        <v>1339</v>
      </c>
      <c r="N526">
        <v>1007</v>
      </c>
      <c r="O526" t="s">
        <v>43</v>
      </c>
      <c r="P526" t="s">
        <v>43</v>
      </c>
      <c r="Q526">
        <v>1</v>
      </c>
      <c r="Y526">
        <v>7.03</v>
      </c>
      <c r="AA526">
        <v>2.44</v>
      </c>
      <c r="AB526">
        <v>0</v>
      </c>
      <c r="AC526">
        <v>0</v>
      </c>
      <c r="AD526">
        <v>0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7.03</v>
      </c>
      <c r="AU526" t="s">
        <v>3</v>
      </c>
      <c r="AV526">
        <v>0</v>
      </c>
      <c r="AW526">
        <v>2</v>
      </c>
      <c r="AX526">
        <v>22721551</v>
      </c>
      <c r="AY526">
        <v>1</v>
      </c>
      <c r="AZ526">
        <v>0</v>
      </c>
      <c r="BA526">
        <v>490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B526">
        <v>0</v>
      </c>
    </row>
    <row r="527" spans="1:80">
      <c r="A527">
        <f>ROW(Source!A261)</f>
        <v>261</v>
      </c>
      <c r="B527">
        <v>22723180</v>
      </c>
      <c r="C527">
        <v>22721556</v>
      </c>
      <c r="D527">
        <v>9415296</v>
      </c>
      <c r="E527">
        <v>1</v>
      </c>
      <c r="F527">
        <v>1</v>
      </c>
      <c r="G527">
        <v>1</v>
      </c>
      <c r="H527">
        <v>1</v>
      </c>
      <c r="I527" t="s">
        <v>951</v>
      </c>
      <c r="J527" t="s">
        <v>3</v>
      </c>
      <c r="K527" t="s">
        <v>952</v>
      </c>
      <c r="L527">
        <v>1369</v>
      </c>
      <c r="N527">
        <v>1013</v>
      </c>
      <c r="O527" t="s">
        <v>784</v>
      </c>
      <c r="P527" t="s">
        <v>784</v>
      </c>
      <c r="Q527">
        <v>1</v>
      </c>
      <c r="Y527">
        <v>79.75</v>
      </c>
      <c r="AA527">
        <v>0</v>
      </c>
      <c r="AB527">
        <v>0</v>
      </c>
      <c r="AC527">
        <v>0</v>
      </c>
      <c r="AD527">
        <v>9.76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79.75</v>
      </c>
      <c r="AU527" t="s">
        <v>3</v>
      </c>
      <c r="AV527">
        <v>1</v>
      </c>
      <c r="AW527">
        <v>2</v>
      </c>
      <c r="AX527">
        <v>22721570</v>
      </c>
      <c r="AY527">
        <v>1</v>
      </c>
      <c r="AZ527">
        <v>0</v>
      </c>
      <c r="BA527">
        <v>491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B527">
        <v>0</v>
      </c>
    </row>
    <row r="528" spans="1:80">
      <c r="A528">
        <f>ROW(Source!A261)</f>
        <v>261</v>
      </c>
      <c r="B528">
        <v>22723180</v>
      </c>
      <c r="C528">
        <v>22721556</v>
      </c>
      <c r="D528">
        <v>121548</v>
      </c>
      <c r="E528">
        <v>1</v>
      </c>
      <c r="F528">
        <v>1</v>
      </c>
      <c r="G528">
        <v>1</v>
      </c>
      <c r="H528">
        <v>1</v>
      </c>
      <c r="I528" t="s">
        <v>36</v>
      </c>
      <c r="J528" t="s">
        <v>3</v>
      </c>
      <c r="K528" t="s">
        <v>785</v>
      </c>
      <c r="L528">
        <v>608254</v>
      </c>
      <c r="N528">
        <v>1013</v>
      </c>
      <c r="O528" t="s">
        <v>786</v>
      </c>
      <c r="P528" t="s">
        <v>786</v>
      </c>
      <c r="Q528">
        <v>1</v>
      </c>
      <c r="Y528">
        <v>0.37</v>
      </c>
      <c r="AA528">
        <v>0</v>
      </c>
      <c r="AB528">
        <v>0</v>
      </c>
      <c r="AC528">
        <v>0</v>
      </c>
      <c r="AD528">
        <v>0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0.37</v>
      </c>
      <c r="AU528" t="s">
        <v>3</v>
      </c>
      <c r="AV528">
        <v>2</v>
      </c>
      <c r="AW528">
        <v>2</v>
      </c>
      <c r="AX528">
        <v>22721571</v>
      </c>
      <c r="AY528">
        <v>1</v>
      </c>
      <c r="AZ528">
        <v>0</v>
      </c>
      <c r="BA528">
        <v>492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B528">
        <v>0</v>
      </c>
    </row>
    <row r="529" spans="1:80">
      <c r="A529">
        <f>ROW(Source!A261)</f>
        <v>261</v>
      </c>
      <c r="B529">
        <v>22723180</v>
      </c>
      <c r="C529">
        <v>22721556</v>
      </c>
      <c r="D529">
        <v>21315620</v>
      </c>
      <c r="E529">
        <v>1</v>
      </c>
      <c r="F529">
        <v>1</v>
      </c>
      <c r="G529">
        <v>1</v>
      </c>
      <c r="H529">
        <v>2</v>
      </c>
      <c r="I529" t="s">
        <v>889</v>
      </c>
      <c r="J529" t="s">
        <v>890</v>
      </c>
      <c r="K529" t="s">
        <v>891</v>
      </c>
      <c r="L529">
        <v>1368</v>
      </c>
      <c r="N529">
        <v>1011</v>
      </c>
      <c r="O529" t="s">
        <v>790</v>
      </c>
      <c r="P529" t="s">
        <v>790</v>
      </c>
      <c r="Q529">
        <v>1</v>
      </c>
      <c r="Y529">
        <v>0.27</v>
      </c>
      <c r="AA529">
        <v>0</v>
      </c>
      <c r="AB529">
        <v>86.4</v>
      </c>
      <c r="AC529">
        <v>13.5</v>
      </c>
      <c r="AD529">
        <v>0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0.27</v>
      </c>
      <c r="AU529" t="s">
        <v>3</v>
      </c>
      <c r="AV529">
        <v>0</v>
      </c>
      <c r="AW529">
        <v>2</v>
      </c>
      <c r="AX529">
        <v>22721572</v>
      </c>
      <c r="AY529">
        <v>1</v>
      </c>
      <c r="AZ529">
        <v>0</v>
      </c>
      <c r="BA529">
        <v>493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B529">
        <v>0</v>
      </c>
    </row>
    <row r="530" spans="1:80">
      <c r="A530">
        <f>ROW(Source!A261)</f>
        <v>261</v>
      </c>
      <c r="B530">
        <v>22723180</v>
      </c>
      <c r="C530">
        <v>22721556</v>
      </c>
      <c r="D530">
        <v>21280827</v>
      </c>
      <c r="E530">
        <v>1</v>
      </c>
      <c r="F530">
        <v>1</v>
      </c>
      <c r="G530">
        <v>1</v>
      </c>
      <c r="H530">
        <v>2</v>
      </c>
      <c r="I530" t="s">
        <v>787</v>
      </c>
      <c r="J530" t="s">
        <v>788</v>
      </c>
      <c r="K530" t="s">
        <v>789</v>
      </c>
      <c r="L530">
        <v>1368</v>
      </c>
      <c r="N530">
        <v>1011</v>
      </c>
      <c r="O530" t="s">
        <v>790</v>
      </c>
      <c r="P530" t="s">
        <v>790</v>
      </c>
      <c r="Q530">
        <v>1</v>
      </c>
      <c r="Y530">
        <v>0.1</v>
      </c>
      <c r="AA530">
        <v>0</v>
      </c>
      <c r="AB530">
        <v>111.99</v>
      </c>
      <c r="AC530">
        <v>13.5</v>
      </c>
      <c r="AD530">
        <v>0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0.1</v>
      </c>
      <c r="AU530" t="s">
        <v>3</v>
      </c>
      <c r="AV530">
        <v>0</v>
      </c>
      <c r="AW530">
        <v>2</v>
      </c>
      <c r="AX530">
        <v>22721573</v>
      </c>
      <c r="AY530">
        <v>1</v>
      </c>
      <c r="AZ530">
        <v>0</v>
      </c>
      <c r="BA530">
        <v>494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B530">
        <v>0</v>
      </c>
    </row>
    <row r="531" spans="1:80">
      <c r="A531">
        <f>ROW(Source!A261)</f>
        <v>261</v>
      </c>
      <c r="B531">
        <v>22723180</v>
      </c>
      <c r="C531">
        <v>22721556</v>
      </c>
      <c r="D531">
        <v>21288557</v>
      </c>
      <c r="E531">
        <v>1</v>
      </c>
      <c r="F531">
        <v>1</v>
      </c>
      <c r="G531">
        <v>1</v>
      </c>
      <c r="H531">
        <v>2</v>
      </c>
      <c r="I531" t="s">
        <v>797</v>
      </c>
      <c r="J531" t="s">
        <v>798</v>
      </c>
      <c r="K531" t="s">
        <v>799</v>
      </c>
      <c r="L531">
        <v>1368</v>
      </c>
      <c r="N531">
        <v>1011</v>
      </c>
      <c r="O531" t="s">
        <v>790</v>
      </c>
      <c r="P531" t="s">
        <v>790</v>
      </c>
      <c r="Q531">
        <v>1</v>
      </c>
      <c r="Y531">
        <v>34.92</v>
      </c>
      <c r="AA531">
        <v>0</v>
      </c>
      <c r="AB531">
        <v>1.2</v>
      </c>
      <c r="AC531">
        <v>0</v>
      </c>
      <c r="AD531">
        <v>0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3</v>
      </c>
      <c r="AT531">
        <v>34.92</v>
      </c>
      <c r="AU531" t="s">
        <v>3</v>
      </c>
      <c r="AV531">
        <v>0</v>
      </c>
      <c r="AW531">
        <v>2</v>
      </c>
      <c r="AX531">
        <v>22721574</v>
      </c>
      <c r="AY531">
        <v>1</v>
      </c>
      <c r="AZ531">
        <v>0</v>
      </c>
      <c r="BA531">
        <v>495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B531">
        <v>0</v>
      </c>
    </row>
    <row r="532" spans="1:80">
      <c r="A532">
        <f>ROW(Source!A261)</f>
        <v>261</v>
      </c>
      <c r="B532">
        <v>22723180</v>
      </c>
      <c r="C532">
        <v>22721556</v>
      </c>
      <c r="D532">
        <v>21280770</v>
      </c>
      <c r="E532">
        <v>1</v>
      </c>
      <c r="F532">
        <v>1</v>
      </c>
      <c r="G532">
        <v>1</v>
      </c>
      <c r="H532">
        <v>2</v>
      </c>
      <c r="I532" t="s">
        <v>850</v>
      </c>
      <c r="J532" t="s">
        <v>851</v>
      </c>
      <c r="K532" t="s">
        <v>852</v>
      </c>
      <c r="L532">
        <v>1368</v>
      </c>
      <c r="N532">
        <v>1011</v>
      </c>
      <c r="O532" t="s">
        <v>790</v>
      </c>
      <c r="P532" t="s">
        <v>790</v>
      </c>
      <c r="Q532">
        <v>1</v>
      </c>
      <c r="Y532">
        <v>1.4</v>
      </c>
      <c r="AA532">
        <v>0</v>
      </c>
      <c r="AB532">
        <v>87.17</v>
      </c>
      <c r="AC532">
        <v>11.6</v>
      </c>
      <c r="AD532">
        <v>0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1.4</v>
      </c>
      <c r="AU532" t="s">
        <v>3</v>
      </c>
      <c r="AV532">
        <v>0</v>
      </c>
      <c r="AW532">
        <v>2</v>
      </c>
      <c r="AX532">
        <v>22721575</v>
      </c>
      <c r="AY532">
        <v>1</v>
      </c>
      <c r="AZ532">
        <v>0</v>
      </c>
      <c r="BA532">
        <v>496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B532">
        <v>0</v>
      </c>
    </row>
    <row r="533" spans="1:80">
      <c r="A533">
        <f>ROW(Source!A261)</f>
        <v>261</v>
      </c>
      <c r="B533">
        <v>22723180</v>
      </c>
      <c r="C533">
        <v>22721556</v>
      </c>
      <c r="D533">
        <v>21288561</v>
      </c>
      <c r="E533">
        <v>1</v>
      </c>
      <c r="F533">
        <v>1</v>
      </c>
      <c r="G533">
        <v>1</v>
      </c>
      <c r="H533">
        <v>3</v>
      </c>
      <c r="I533" t="s">
        <v>815</v>
      </c>
      <c r="J533" t="s">
        <v>816</v>
      </c>
      <c r="K533" t="s">
        <v>817</v>
      </c>
      <c r="L533">
        <v>1339</v>
      </c>
      <c r="N533">
        <v>1007</v>
      </c>
      <c r="O533" t="s">
        <v>43</v>
      </c>
      <c r="P533" t="s">
        <v>43</v>
      </c>
      <c r="Q533">
        <v>1</v>
      </c>
      <c r="Y533">
        <v>0.67</v>
      </c>
      <c r="AA533">
        <v>6.22</v>
      </c>
      <c r="AB533">
        <v>0</v>
      </c>
      <c r="AC533">
        <v>0</v>
      </c>
      <c r="AD533">
        <v>0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0.67</v>
      </c>
      <c r="AU533" t="s">
        <v>3</v>
      </c>
      <c r="AV533">
        <v>0</v>
      </c>
      <c r="AW533">
        <v>2</v>
      </c>
      <c r="AX533">
        <v>22721576</v>
      </c>
      <c r="AY533">
        <v>1</v>
      </c>
      <c r="AZ533">
        <v>0</v>
      </c>
      <c r="BA533">
        <v>497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B533">
        <v>0</v>
      </c>
    </row>
    <row r="534" spans="1:80">
      <c r="A534">
        <f>ROW(Source!A261)</f>
        <v>261</v>
      </c>
      <c r="B534">
        <v>22723180</v>
      </c>
      <c r="C534">
        <v>22721556</v>
      </c>
      <c r="D534">
        <v>21335452</v>
      </c>
      <c r="E534">
        <v>1</v>
      </c>
      <c r="F534">
        <v>1</v>
      </c>
      <c r="G534">
        <v>1</v>
      </c>
      <c r="H534">
        <v>3</v>
      </c>
      <c r="I534" t="s">
        <v>953</v>
      </c>
      <c r="J534" t="s">
        <v>954</v>
      </c>
      <c r="K534" t="s">
        <v>955</v>
      </c>
      <c r="L534">
        <v>1348</v>
      </c>
      <c r="N534">
        <v>1009</v>
      </c>
      <c r="O534" t="s">
        <v>34</v>
      </c>
      <c r="P534" t="s">
        <v>34</v>
      </c>
      <c r="Q534">
        <v>1000</v>
      </c>
      <c r="Y534">
        <v>5.0000000000000001E-4</v>
      </c>
      <c r="AA534">
        <v>13560</v>
      </c>
      <c r="AB534">
        <v>0</v>
      </c>
      <c r="AC534">
        <v>0</v>
      </c>
      <c r="AD534">
        <v>0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5.0000000000000001E-4</v>
      </c>
      <c r="AU534" t="s">
        <v>3</v>
      </c>
      <c r="AV534">
        <v>0</v>
      </c>
      <c r="AW534">
        <v>2</v>
      </c>
      <c r="AX534">
        <v>22721577</v>
      </c>
      <c r="AY534">
        <v>1</v>
      </c>
      <c r="AZ534">
        <v>0</v>
      </c>
      <c r="BA534">
        <v>498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B534">
        <v>0</v>
      </c>
    </row>
    <row r="535" spans="1:80">
      <c r="A535">
        <f>ROW(Source!A261)</f>
        <v>261</v>
      </c>
      <c r="B535">
        <v>22723180</v>
      </c>
      <c r="C535">
        <v>22721556</v>
      </c>
      <c r="D535">
        <v>21299885</v>
      </c>
      <c r="E535">
        <v>1</v>
      </c>
      <c r="F535">
        <v>1</v>
      </c>
      <c r="G535">
        <v>1</v>
      </c>
      <c r="H535">
        <v>3</v>
      </c>
      <c r="I535" t="s">
        <v>830</v>
      </c>
      <c r="J535" t="s">
        <v>831</v>
      </c>
      <c r="K535" t="s">
        <v>832</v>
      </c>
      <c r="L535">
        <v>1339</v>
      </c>
      <c r="N535">
        <v>1007</v>
      </c>
      <c r="O535" t="s">
        <v>43</v>
      </c>
      <c r="P535" t="s">
        <v>43</v>
      </c>
      <c r="Q535">
        <v>1</v>
      </c>
      <c r="Y535">
        <v>0.61</v>
      </c>
      <c r="AA535">
        <v>38.51</v>
      </c>
      <c r="AB535">
        <v>0</v>
      </c>
      <c r="AC535">
        <v>0</v>
      </c>
      <c r="AD535">
        <v>0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3</v>
      </c>
      <c r="AT535">
        <v>0.61</v>
      </c>
      <c r="AU535" t="s">
        <v>3</v>
      </c>
      <c r="AV535">
        <v>0</v>
      </c>
      <c r="AW535">
        <v>2</v>
      </c>
      <c r="AX535">
        <v>22721578</v>
      </c>
      <c r="AY535">
        <v>1</v>
      </c>
      <c r="AZ535">
        <v>0</v>
      </c>
      <c r="BA535">
        <v>499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B535">
        <v>0</v>
      </c>
    </row>
    <row r="536" spans="1:80">
      <c r="A536">
        <f>ROW(Source!A261)</f>
        <v>261</v>
      </c>
      <c r="B536">
        <v>22723180</v>
      </c>
      <c r="C536">
        <v>22721556</v>
      </c>
      <c r="D536">
        <v>21553621</v>
      </c>
      <c r="E536">
        <v>1</v>
      </c>
      <c r="F536">
        <v>1</v>
      </c>
      <c r="G536">
        <v>1</v>
      </c>
      <c r="H536">
        <v>3</v>
      </c>
      <c r="I536" t="s">
        <v>139</v>
      </c>
      <c r="J536" t="s">
        <v>141</v>
      </c>
      <c r="K536" t="s">
        <v>140</v>
      </c>
      <c r="L536">
        <v>1348</v>
      </c>
      <c r="N536">
        <v>1009</v>
      </c>
      <c r="O536" t="s">
        <v>34</v>
      </c>
      <c r="P536" t="s">
        <v>34</v>
      </c>
      <c r="Q536">
        <v>1000</v>
      </c>
      <c r="Y536">
        <v>1.18</v>
      </c>
      <c r="AA536">
        <v>9600</v>
      </c>
      <c r="AB536">
        <v>0</v>
      </c>
      <c r="AC536">
        <v>0</v>
      </c>
      <c r="AD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 t="s">
        <v>3</v>
      </c>
      <c r="AT536">
        <v>1.18</v>
      </c>
      <c r="AU536" t="s">
        <v>3</v>
      </c>
      <c r="AV536">
        <v>0</v>
      </c>
      <c r="AW536">
        <v>1</v>
      </c>
      <c r="AX536">
        <v>-1</v>
      </c>
      <c r="AY536">
        <v>0</v>
      </c>
      <c r="AZ536">
        <v>0</v>
      </c>
      <c r="BA536" t="s">
        <v>3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B536">
        <v>0</v>
      </c>
    </row>
    <row r="537" spans="1:80">
      <c r="A537">
        <f>ROW(Source!A261)</f>
        <v>261</v>
      </c>
      <c r="B537">
        <v>22723180</v>
      </c>
      <c r="C537">
        <v>22721556</v>
      </c>
      <c r="D537">
        <v>21815541</v>
      </c>
      <c r="E537">
        <v>1</v>
      </c>
      <c r="F537">
        <v>1</v>
      </c>
      <c r="G537">
        <v>1</v>
      </c>
      <c r="H537">
        <v>3</v>
      </c>
      <c r="I537" t="s">
        <v>158</v>
      </c>
      <c r="J537" t="s">
        <v>160</v>
      </c>
      <c r="K537" t="s">
        <v>159</v>
      </c>
      <c r="L537">
        <v>1301</v>
      </c>
      <c r="N537">
        <v>1003</v>
      </c>
      <c r="O537" t="s">
        <v>117</v>
      </c>
      <c r="P537" t="s">
        <v>117</v>
      </c>
      <c r="Q537">
        <v>1</v>
      </c>
      <c r="Y537">
        <v>100</v>
      </c>
      <c r="AA537">
        <v>61.76</v>
      </c>
      <c r="AB537">
        <v>0</v>
      </c>
      <c r="AC537">
        <v>0</v>
      </c>
      <c r="AD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 t="s">
        <v>3</v>
      </c>
      <c r="AT537">
        <v>100</v>
      </c>
      <c r="AU537" t="s">
        <v>3</v>
      </c>
      <c r="AV537">
        <v>0</v>
      </c>
      <c r="AW537">
        <v>1</v>
      </c>
      <c r="AX537">
        <v>-1</v>
      </c>
      <c r="AY537">
        <v>0</v>
      </c>
      <c r="AZ537">
        <v>0</v>
      </c>
      <c r="BA537" t="s">
        <v>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B537">
        <v>0</v>
      </c>
    </row>
    <row r="538" spans="1:80">
      <c r="A538">
        <f>ROW(Source!A261)</f>
        <v>261</v>
      </c>
      <c r="B538">
        <v>22723180</v>
      </c>
      <c r="C538">
        <v>22721556</v>
      </c>
      <c r="D538">
        <v>21815542</v>
      </c>
      <c r="E538">
        <v>1</v>
      </c>
      <c r="F538">
        <v>1</v>
      </c>
      <c r="G538">
        <v>1</v>
      </c>
      <c r="H538">
        <v>3</v>
      </c>
      <c r="I538" t="s">
        <v>171</v>
      </c>
      <c r="J538" t="s">
        <v>173</v>
      </c>
      <c r="K538" t="s">
        <v>172</v>
      </c>
      <c r="L538">
        <v>1301</v>
      </c>
      <c r="N538">
        <v>1003</v>
      </c>
      <c r="O538" t="s">
        <v>117</v>
      </c>
      <c r="P538" t="s">
        <v>117</v>
      </c>
      <c r="Q538">
        <v>1</v>
      </c>
      <c r="Y538">
        <v>100</v>
      </c>
      <c r="AA538">
        <v>79.36</v>
      </c>
      <c r="AB538">
        <v>0</v>
      </c>
      <c r="AC538">
        <v>0</v>
      </c>
      <c r="AD538">
        <v>0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100</v>
      </c>
      <c r="AU538" t="s">
        <v>3</v>
      </c>
      <c r="AV538">
        <v>0</v>
      </c>
      <c r="AW538">
        <v>2</v>
      </c>
      <c r="AX538">
        <v>22721580</v>
      </c>
      <c r="AY538">
        <v>1</v>
      </c>
      <c r="AZ538">
        <v>0</v>
      </c>
      <c r="BA538">
        <v>501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B538">
        <v>0</v>
      </c>
    </row>
    <row r="539" spans="1:80">
      <c r="A539">
        <f>ROW(Source!A261)</f>
        <v>261</v>
      </c>
      <c r="B539">
        <v>22723180</v>
      </c>
      <c r="C539">
        <v>22721556</v>
      </c>
      <c r="D539">
        <v>21311138</v>
      </c>
      <c r="E539">
        <v>1</v>
      </c>
      <c r="F539">
        <v>1</v>
      </c>
      <c r="G539">
        <v>1</v>
      </c>
      <c r="H539">
        <v>3</v>
      </c>
      <c r="I539" t="s">
        <v>956</v>
      </c>
      <c r="J539" t="s">
        <v>957</v>
      </c>
      <c r="K539" t="s">
        <v>958</v>
      </c>
      <c r="L539">
        <v>1339</v>
      </c>
      <c r="N539">
        <v>1007</v>
      </c>
      <c r="O539" t="s">
        <v>43</v>
      </c>
      <c r="P539" t="s">
        <v>43</v>
      </c>
      <c r="Q539">
        <v>1</v>
      </c>
      <c r="Y539">
        <v>2.1000000000000001E-2</v>
      </c>
      <c r="AA539">
        <v>600</v>
      </c>
      <c r="AB539">
        <v>0</v>
      </c>
      <c r="AC539">
        <v>0</v>
      </c>
      <c r="AD539">
        <v>0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3</v>
      </c>
      <c r="AT539">
        <v>2.1000000000000001E-2</v>
      </c>
      <c r="AU539" t="s">
        <v>3</v>
      </c>
      <c r="AV539">
        <v>0</v>
      </c>
      <c r="AW539">
        <v>2</v>
      </c>
      <c r="AX539">
        <v>22721581</v>
      </c>
      <c r="AY539">
        <v>1</v>
      </c>
      <c r="AZ539">
        <v>0</v>
      </c>
      <c r="BA539">
        <v>502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B539">
        <v>0</v>
      </c>
    </row>
    <row r="540" spans="1:80">
      <c r="A540">
        <f>ROW(Source!A261)</f>
        <v>261</v>
      </c>
      <c r="B540">
        <v>22723180</v>
      </c>
      <c r="C540">
        <v>22721556</v>
      </c>
      <c r="D540">
        <v>21361908</v>
      </c>
      <c r="E540">
        <v>1</v>
      </c>
      <c r="F540">
        <v>1</v>
      </c>
      <c r="G540">
        <v>1</v>
      </c>
      <c r="H540">
        <v>3</v>
      </c>
      <c r="I540" t="s">
        <v>959</v>
      </c>
      <c r="J540" t="s">
        <v>960</v>
      </c>
      <c r="K540" t="s">
        <v>961</v>
      </c>
      <c r="L540">
        <v>1346</v>
      </c>
      <c r="N540">
        <v>1009</v>
      </c>
      <c r="O540" t="s">
        <v>870</v>
      </c>
      <c r="P540" t="s">
        <v>870</v>
      </c>
      <c r="Q540">
        <v>1</v>
      </c>
      <c r="Y540">
        <v>3.9300000000000002E-2</v>
      </c>
      <c r="AA540">
        <v>2.15</v>
      </c>
      <c r="AB540">
        <v>0</v>
      </c>
      <c r="AC540">
        <v>0</v>
      </c>
      <c r="AD540">
        <v>0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3.9300000000000002E-2</v>
      </c>
      <c r="AU540" t="s">
        <v>3</v>
      </c>
      <c r="AV540">
        <v>0</v>
      </c>
      <c r="AW540">
        <v>2</v>
      </c>
      <c r="AX540">
        <v>22721582</v>
      </c>
      <c r="AY540">
        <v>1</v>
      </c>
      <c r="AZ540">
        <v>0</v>
      </c>
      <c r="BA540">
        <v>503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B540">
        <v>0</v>
      </c>
    </row>
    <row r="541" spans="1:80">
      <c r="A541">
        <f>ROW(Source!A261)</f>
        <v>261</v>
      </c>
      <c r="B541">
        <v>22723180</v>
      </c>
      <c r="C541">
        <v>22721556</v>
      </c>
      <c r="D541">
        <v>21281662</v>
      </c>
      <c r="E541">
        <v>1</v>
      </c>
      <c r="F541">
        <v>1</v>
      </c>
      <c r="G541">
        <v>1</v>
      </c>
      <c r="H541">
        <v>3</v>
      </c>
      <c r="I541" t="s">
        <v>877</v>
      </c>
      <c r="J541" t="s">
        <v>878</v>
      </c>
      <c r="K541" t="s">
        <v>879</v>
      </c>
      <c r="L541">
        <v>1339</v>
      </c>
      <c r="N541">
        <v>1007</v>
      </c>
      <c r="O541" t="s">
        <v>43</v>
      </c>
      <c r="P541" t="s">
        <v>43</v>
      </c>
      <c r="Q541">
        <v>1</v>
      </c>
      <c r="Y541">
        <v>10.99</v>
      </c>
      <c r="AA541">
        <v>2.44</v>
      </c>
      <c r="AB541">
        <v>0</v>
      </c>
      <c r="AC541">
        <v>0</v>
      </c>
      <c r="AD541">
        <v>0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3</v>
      </c>
      <c r="AT541">
        <v>10.99</v>
      </c>
      <c r="AU541" t="s">
        <v>3</v>
      </c>
      <c r="AV541">
        <v>0</v>
      </c>
      <c r="AW541">
        <v>2</v>
      </c>
      <c r="AX541">
        <v>22721583</v>
      </c>
      <c r="AY541">
        <v>1</v>
      </c>
      <c r="AZ541">
        <v>0</v>
      </c>
      <c r="BA541">
        <v>504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B541">
        <v>0</v>
      </c>
    </row>
    <row r="542" spans="1:80">
      <c r="A542">
        <f>ROW(Source!A264)</f>
        <v>264</v>
      </c>
      <c r="B542">
        <v>22723180</v>
      </c>
      <c r="C542">
        <v>22721588</v>
      </c>
      <c r="D542">
        <v>9699766</v>
      </c>
      <c r="E542">
        <v>1</v>
      </c>
      <c r="F542">
        <v>1</v>
      </c>
      <c r="G542">
        <v>1</v>
      </c>
      <c r="H542">
        <v>1</v>
      </c>
      <c r="I542" t="s">
        <v>949</v>
      </c>
      <c r="J542" t="s">
        <v>3</v>
      </c>
      <c r="K542" t="s">
        <v>950</v>
      </c>
      <c r="L542">
        <v>1369</v>
      </c>
      <c r="N542">
        <v>1013</v>
      </c>
      <c r="O542" t="s">
        <v>784</v>
      </c>
      <c r="P542" t="s">
        <v>784</v>
      </c>
      <c r="Q542">
        <v>1</v>
      </c>
      <c r="Y542">
        <v>5.01</v>
      </c>
      <c r="AA542">
        <v>0</v>
      </c>
      <c r="AB542">
        <v>0</v>
      </c>
      <c r="AC542">
        <v>0</v>
      </c>
      <c r="AD542">
        <v>11.64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3</v>
      </c>
      <c r="AT542">
        <v>5.01</v>
      </c>
      <c r="AU542" t="s">
        <v>3</v>
      </c>
      <c r="AV542">
        <v>1</v>
      </c>
      <c r="AW542">
        <v>2</v>
      </c>
      <c r="AX542">
        <v>22721595</v>
      </c>
      <c r="AY542">
        <v>1</v>
      </c>
      <c r="AZ542">
        <v>0</v>
      </c>
      <c r="BA542">
        <v>505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B542">
        <v>0</v>
      </c>
    </row>
    <row r="543" spans="1:80">
      <c r="A543">
        <f>ROW(Source!A264)</f>
        <v>264</v>
      </c>
      <c r="B543">
        <v>22723180</v>
      </c>
      <c r="C543">
        <v>22721588</v>
      </c>
      <c r="D543">
        <v>21330832</v>
      </c>
      <c r="E543">
        <v>1</v>
      </c>
      <c r="F543">
        <v>1</v>
      </c>
      <c r="G543">
        <v>1</v>
      </c>
      <c r="H543">
        <v>2</v>
      </c>
      <c r="I543" t="s">
        <v>861</v>
      </c>
      <c r="J543" t="s">
        <v>862</v>
      </c>
      <c r="K543" t="s">
        <v>863</v>
      </c>
      <c r="L543">
        <v>1368</v>
      </c>
      <c r="N543">
        <v>1011</v>
      </c>
      <c r="O543" t="s">
        <v>790</v>
      </c>
      <c r="P543" t="s">
        <v>790</v>
      </c>
      <c r="Q543">
        <v>1</v>
      </c>
      <c r="Y543">
        <v>1.5</v>
      </c>
      <c r="AA543">
        <v>0</v>
      </c>
      <c r="AB543">
        <v>29.67</v>
      </c>
      <c r="AC543">
        <v>0</v>
      </c>
      <c r="AD543">
        <v>0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3</v>
      </c>
      <c r="AT543">
        <v>1.5</v>
      </c>
      <c r="AU543" t="s">
        <v>3</v>
      </c>
      <c r="AV543">
        <v>0</v>
      </c>
      <c r="AW543">
        <v>2</v>
      </c>
      <c r="AX543">
        <v>22721596</v>
      </c>
      <c r="AY543">
        <v>1</v>
      </c>
      <c r="AZ543">
        <v>0</v>
      </c>
      <c r="BA543">
        <v>506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B543">
        <v>0</v>
      </c>
    </row>
    <row r="544" spans="1:80">
      <c r="A544">
        <f>ROW(Source!A264)</f>
        <v>264</v>
      </c>
      <c r="B544">
        <v>22723180</v>
      </c>
      <c r="C544">
        <v>22721588</v>
      </c>
      <c r="D544">
        <v>21288798</v>
      </c>
      <c r="E544">
        <v>1</v>
      </c>
      <c r="F544">
        <v>1</v>
      </c>
      <c r="G544">
        <v>1</v>
      </c>
      <c r="H544">
        <v>3</v>
      </c>
      <c r="I544" t="s">
        <v>818</v>
      </c>
      <c r="J544" t="s">
        <v>819</v>
      </c>
      <c r="K544" t="s">
        <v>820</v>
      </c>
      <c r="L544">
        <v>1348</v>
      </c>
      <c r="N544">
        <v>1009</v>
      </c>
      <c r="O544" t="s">
        <v>34</v>
      </c>
      <c r="P544" t="s">
        <v>34</v>
      </c>
      <c r="Q544">
        <v>1000</v>
      </c>
      <c r="Y544">
        <v>5.0000000000000002E-5</v>
      </c>
      <c r="AA544">
        <v>15119</v>
      </c>
      <c r="AB544">
        <v>0</v>
      </c>
      <c r="AC544">
        <v>0</v>
      </c>
      <c r="AD544">
        <v>0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3</v>
      </c>
      <c r="AT544">
        <v>5.0000000000000002E-5</v>
      </c>
      <c r="AU544" t="s">
        <v>3</v>
      </c>
      <c r="AV544">
        <v>0</v>
      </c>
      <c r="AW544">
        <v>2</v>
      </c>
      <c r="AX544">
        <v>22721597</v>
      </c>
      <c r="AY544">
        <v>1</v>
      </c>
      <c r="AZ544">
        <v>0</v>
      </c>
      <c r="BA544">
        <v>507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B544">
        <v>0</v>
      </c>
    </row>
    <row r="545" spans="1:80">
      <c r="A545">
        <f>ROW(Source!A264)</f>
        <v>264</v>
      </c>
      <c r="B545">
        <v>22723180</v>
      </c>
      <c r="C545">
        <v>22721588</v>
      </c>
      <c r="D545">
        <v>21362285</v>
      </c>
      <c r="E545">
        <v>1</v>
      </c>
      <c r="F545">
        <v>1</v>
      </c>
      <c r="G545">
        <v>1</v>
      </c>
      <c r="H545">
        <v>3</v>
      </c>
      <c r="I545" t="s">
        <v>864</v>
      </c>
      <c r="J545" t="s">
        <v>865</v>
      </c>
      <c r="K545" t="s">
        <v>866</v>
      </c>
      <c r="L545">
        <v>1348</v>
      </c>
      <c r="N545">
        <v>1009</v>
      </c>
      <c r="O545" t="s">
        <v>34</v>
      </c>
      <c r="P545" t="s">
        <v>34</v>
      </c>
      <c r="Q545">
        <v>1000</v>
      </c>
      <c r="Y545">
        <v>2.0000000000000002E-5</v>
      </c>
      <c r="AA545">
        <v>16950</v>
      </c>
      <c r="AB545">
        <v>0</v>
      </c>
      <c r="AC545">
        <v>0</v>
      </c>
      <c r="AD545">
        <v>0</v>
      </c>
      <c r="AN545">
        <v>0</v>
      </c>
      <c r="AO545">
        <v>1</v>
      </c>
      <c r="AP545">
        <v>0</v>
      </c>
      <c r="AQ545">
        <v>0</v>
      </c>
      <c r="AR545">
        <v>0</v>
      </c>
      <c r="AS545" t="s">
        <v>3</v>
      </c>
      <c r="AT545">
        <v>2.0000000000000002E-5</v>
      </c>
      <c r="AU545" t="s">
        <v>3</v>
      </c>
      <c r="AV545">
        <v>0</v>
      </c>
      <c r="AW545">
        <v>2</v>
      </c>
      <c r="AX545">
        <v>22721598</v>
      </c>
      <c r="AY545">
        <v>1</v>
      </c>
      <c r="AZ545">
        <v>0</v>
      </c>
      <c r="BA545">
        <v>508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B545">
        <v>0</v>
      </c>
    </row>
    <row r="546" spans="1:80">
      <c r="A546">
        <f>ROW(Source!A264)</f>
        <v>264</v>
      </c>
      <c r="B546">
        <v>22723180</v>
      </c>
      <c r="C546">
        <v>22721588</v>
      </c>
      <c r="D546">
        <v>21288800</v>
      </c>
      <c r="E546">
        <v>1</v>
      </c>
      <c r="F546">
        <v>1</v>
      </c>
      <c r="G546">
        <v>1</v>
      </c>
      <c r="H546">
        <v>3</v>
      </c>
      <c r="I546" t="s">
        <v>867</v>
      </c>
      <c r="J546" t="s">
        <v>868</v>
      </c>
      <c r="K546" t="s">
        <v>869</v>
      </c>
      <c r="L546">
        <v>1346</v>
      </c>
      <c r="N546">
        <v>1009</v>
      </c>
      <c r="O546" t="s">
        <v>870</v>
      </c>
      <c r="P546" t="s">
        <v>870</v>
      </c>
      <c r="Q546">
        <v>1</v>
      </c>
      <c r="Y546">
        <v>0.02</v>
      </c>
      <c r="AA546">
        <v>37.29</v>
      </c>
      <c r="AB546">
        <v>0</v>
      </c>
      <c r="AC546">
        <v>0</v>
      </c>
      <c r="AD546">
        <v>0</v>
      </c>
      <c r="AN546">
        <v>0</v>
      </c>
      <c r="AO546">
        <v>1</v>
      </c>
      <c r="AP546">
        <v>0</v>
      </c>
      <c r="AQ546">
        <v>0</v>
      </c>
      <c r="AR546">
        <v>0</v>
      </c>
      <c r="AS546" t="s">
        <v>3</v>
      </c>
      <c r="AT546">
        <v>0.02</v>
      </c>
      <c r="AU546" t="s">
        <v>3</v>
      </c>
      <c r="AV546">
        <v>0</v>
      </c>
      <c r="AW546">
        <v>2</v>
      </c>
      <c r="AX546">
        <v>22721599</v>
      </c>
      <c r="AY546">
        <v>1</v>
      </c>
      <c r="AZ546">
        <v>0</v>
      </c>
      <c r="BA546">
        <v>509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B546">
        <v>0</v>
      </c>
    </row>
    <row r="547" spans="1:80">
      <c r="A547">
        <f>ROW(Source!A264)</f>
        <v>264</v>
      </c>
      <c r="B547">
        <v>22723180</v>
      </c>
      <c r="C547">
        <v>22721588</v>
      </c>
      <c r="D547">
        <v>21281662</v>
      </c>
      <c r="E547">
        <v>1</v>
      </c>
      <c r="F547">
        <v>1</v>
      </c>
      <c r="G547">
        <v>1</v>
      </c>
      <c r="H547">
        <v>3</v>
      </c>
      <c r="I547" t="s">
        <v>877</v>
      </c>
      <c r="J547" t="s">
        <v>878</v>
      </c>
      <c r="K547" t="s">
        <v>879</v>
      </c>
      <c r="L547">
        <v>1339</v>
      </c>
      <c r="N547">
        <v>1007</v>
      </c>
      <c r="O547" t="s">
        <v>43</v>
      </c>
      <c r="P547" t="s">
        <v>43</v>
      </c>
      <c r="Q547">
        <v>1</v>
      </c>
      <c r="Y547">
        <v>3.8</v>
      </c>
      <c r="AA547">
        <v>2.44</v>
      </c>
      <c r="AB547">
        <v>0</v>
      </c>
      <c r="AC547">
        <v>0</v>
      </c>
      <c r="AD547">
        <v>0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3</v>
      </c>
      <c r="AT547">
        <v>3.8</v>
      </c>
      <c r="AU547" t="s">
        <v>3</v>
      </c>
      <c r="AV547">
        <v>0</v>
      </c>
      <c r="AW547">
        <v>2</v>
      </c>
      <c r="AX547">
        <v>22721600</v>
      </c>
      <c r="AY547">
        <v>1</v>
      </c>
      <c r="AZ547">
        <v>0</v>
      </c>
      <c r="BA547">
        <v>510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B547">
        <v>0</v>
      </c>
    </row>
    <row r="548" spans="1:80">
      <c r="A548">
        <f>ROW(Source!A265)</f>
        <v>265</v>
      </c>
      <c r="B548">
        <v>22723180</v>
      </c>
      <c r="C548">
        <v>22721601</v>
      </c>
      <c r="D548">
        <v>9416287</v>
      </c>
      <c r="E548">
        <v>1</v>
      </c>
      <c r="F548">
        <v>1</v>
      </c>
      <c r="G548">
        <v>1</v>
      </c>
      <c r="H548">
        <v>1</v>
      </c>
      <c r="I548" t="s">
        <v>962</v>
      </c>
      <c r="J548" t="s">
        <v>3</v>
      </c>
      <c r="K548" t="s">
        <v>963</v>
      </c>
      <c r="L548">
        <v>1369</v>
      </c>
      <c r="N548">
        <v>1013</v>
      </c>
      <c r="O548" t="s">
        <v>784</v>
      </c>
      <c r="P548" t="s">
        <v>784</v>
      </c>
      <c r="Q548">
        <v>1</v>
      </c>
      <c r="Y548">
        <v>115.44</v>
      </c>
      <c r="AA548">
        <v>0</v>
      </c>
      <c r="AB548">
        <v>0</v>
      </c>
      <c r="AC548">
        <v>0</v>
      </c>
      <c r="AD548">
        <v>9.51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115.44</v>
      </c>
      <c r="AU548" t="s">
        <v>3</v>
      </c>
      <c r="AV548">
        <v>1</v>
      </c>
      <c r="AW548">
        <v>2</v>
      </c>
      <c r="AX548">
        <v>22721616</v>
      </c>
      <c r="AY548">
        <v>1</v>
      </c>
      <c r="AZ548">
        <v>0</v>
      </c>
      <c r="BA548">
        <v>511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B548">
        <v>0</v>
      </c>
    </row>
    <row r="549" spans="1:80">
      <c r="A549">
        <f>ROW(Source!A265)</f>
        <v>265</v>
      </c>
      <c r="B549">
        <v>22723180</v>
      </c>
      <c r="C549">
        <v>22721601</v>
      </c>
      <c r="D549">
        <v>121548</v>
      </c>
      <c r="E549">
        <v>1</v>
      </c>
      <c r="F549">
        <v>1</v>
      </c>
      <c r="G549">
        <v>1</v>
      </c>
      <c r="H549">
        <v>1</v>
      </c>
      <c r="I549" t="s">
        <v>36</v>
      </c>
      <c r="J549" t="s">
        <v>3</v>
      </c>
      <c r="K549" t="s">
        <v>785</v>
      </c>
      <c r="L549">
        <v>608254</v>
      </c>
      <c r="N549">
        <v>1013</v>
      </c>
      <c r="O549" t="s">
        <v>786</v>
      </c>
      <c r="P549" t="s">
        <v>786</v>
      </c>
      <c r="Q549">
        <v>1</v>
      </c>
      <c r="Y549">
        <v>0.65</v>
      </c>
      <c r="AA549">
        <v>0</v>
      </c>
      <c r="AB549">
        <v>0</v>
      </c>
      <c r="AC549">
        <v>0</v>
      </c>
      <c r="AD549">
        <v>0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0.65</v>
      </c>
      <c r="AU549" t="s">
        <v>3</v>
      </c>
      <c r="AV549">
        <v>2</v>
      </c>
      <c r="AW549">
        <v>2</v>
      </c>
      <c r="AX549">
        <v>22721617</v>
      </c>
      <c r="AY549">
        <v>1</v>
      </c>
      <c r="AZ549">
        <v>0</v>
      </c>
      <c r="BA549">
        <v>512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B549">
        <v>0</v>
      </c>
    </row>
    <row r="550" spans="1:80">
      <c r="A550">
        <f>ROW(Source!A265)</f>
        <v>265</v>
      </c>
      <c r="B550">
        <v>22723180</v>
      </c>
      <c r="C550">
        <v>22721601</v>
      </c>
      <c r="D550">
        <v>21315620</v>
      </c>
      <c r="E550">
        <v>1</v>
      </c>
      <c r="F550">
        <v>1</v>
      </c>
      <c r="G550">
        <v>1</v>
      </c>
      <c r="H550">
        <v>2</v>
      </c>
      <c r="I550" t="s">
        <v>889</v>
      </c>
      <c r="J550" t="s">
        <v>890</v>
      </c>
      <c r="K550" t="s">
        <v>891</v>
      </c>
      <c r="L550">
        <v>1368</v>
      </c>
      <c r="N550">
        <v>1011</v>
      </c>
      <c r="O550" t="s">
        <v>790</v>
      </c>
      <c r="P550" t="s">
        <v>790</v>
      </c>
      <c r="Q550">
        <v>1</v>
      </c>
      <c r="Y550">
        <v>0.5</v>
      </c>
      <c r="AA550">
        <v>0</v>
      </c>
      <c r="AB550">
        <v>86.4</v>
      </c>
      <c r="AC550">
        <v>13.5</v>
      </c>
      <c r="AD550">
        <v>0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0.5</v>
      </c>
      <c r="AU550" t="s">
        <v>3</v>
      </c>
      <c r="AV550">
        <v>0</v>
      </c>
      <c r="AW550">
        <v>2</v>
      </c>
      <c r="AX550">
        <v>22721618</v>
      </c>
      <c r="AY550">
        <v>1</v>
      </c>
      <c r="AZ550">
        <v>0</v>
      </c>
      <c r="BA550">
        <v>513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B550">
        <v>0</v>
      </c>
    </row>
    <row r="551" spans="1:80">
      <c r="A551">
        <f>ROW(Source!A265)</f>
        <v>265</v>
      </c>
      <c r="B551">
        <v>22723180</v>
      </c>
      <c r="C551">
        <v>22721601</v>
      </c>
      <c r="D551">
        <v>21280827</v>
      </c>
      <c r="E551">
        <v>1</v>
      </c>
      <c r="F551">
        <v>1</v>
      </c>
      <c r="G551">
        <v>1</v>
      </c>
      <c r="H551">
        <v>2</v>
      </c>
      <c r="I551" t="s">
        <v>787</v>
      </c>
      <c r="J551" t="s">
        <v>788</v>
      </c>
      <c r="K551" t="s">
        <v>789</v>
      </c>
      <c r="L551">
        <v>1368</v>
      </c>
      <c r="N551">
        <v>1011</v>
      </c>
      <c r="O551" t="s">
        <v>790</v>
      </c>
      <c r="P551" t="s">
        <v>790</v>
      </c>
      <c r="Q551">
        <v>1</v>
      </c>
      <c r="Y551">
        <v>0.15</v>
      </c>
      <c r="AA551">
        <v>0</v>
      </c>
      <c r="AB551">
        <v>111.99</v>
      </c>
      <c r="AC551">
        <v>13.5</v>
      </c>
      <c r="AD551">
        <v>0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0.15</v>
      </c>
      <c r="AU551" t="s">
        <v>3</v>
      </c>
      <c r="AV551">
        <v>0</v>
      </c>
      <c r="AW551">
        <v>2</v>
      </c>
      <c r="AX551">
        <v>22721619</v>
      </c>
      <c r="AY551">
        <v>1</v>
      </c>
      <c r="AZ551">
        <v>0</v>
      </c>
      <c r="BA551">
        <v>514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B551">
        <v>0</v>
      </c>
    </row>
    <row r="552" spans="1:80">
      <c r="A552">
        <f>ROW(Source!A265)</f>
        <v>265</v>
      </c>
      <c r="B552">
        <v>22723180</v>
      </c>
      <c r="C552">
        <v>22721601</v>
      </c>
      <c r="D552">
        <v>21285419</v>
      </c>
      <c r="E552">
        <v>1</v>
      </c>
      <c r="F552">
        <v>1</v>
      </c>
      <c r="G552">
        <v>1</v>
      </c>
      <c r="H552">
        <v>2</v>
      </c>
      <c r="I552" t="s">
        <v>858</v>
      </c>
      <c r="J552" t="s">
        <v>859</v>
      </c>
      <c r="K552" t="s">
        <v>860</v>
      </c>
      <c r="L552">
        <v>1368</v>
      </c>
      <c r="N552">
        <v>1011</v>
      </c>
      <c r="O552" t="s">
        <v>790</v>
      </c>
      <c r="P552" t="s">
        <v>790</v>
      </c>
      <c r="Q552">
        <v>1</v>
      </c>
      <c r="Y552">
        <v>1.66</v>
      </c>
      <c r="AA552">
        <v>0</v>
      </c>
      <c r="AB552">
        <v>8.1</v>
      </c>
      <c r="AC552">
        <v>0</v>
      </c>
      <c r="AD552">
        <v>0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1.66</v>
      </c>
      <c r="AU552" t="s">
        <v>3</v>
      </c>
      <c r="AV552">
        <v>0</v>
      </c>
      <c r="AW552">
        <v>2</v>
      </c>
      <c r="AX552">
        <v>22721620</v>
      </c>
      <c r="AY552">
        <v>1</v>
      </c>
      <c r="AZ552">
        <v>0</v>
      </c>
      <c r="BA552">
        <v>515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B552">
        <v>0</v>
      </c>
    </row>
    <row r="553" spans="1:80">
      <c r="A553">
        <f>ROW(Source!A265)</f>
        <v>265</v>
      </c>
      <c r="B553">
        <v>22723180</v>
      </c>
      <c r="C553">
        <v>22721601</v>
      </c>
      <c r="D553">
        <v>21288557</v>
      </c>
      <c r="E553">
        <v>1</v>
      </c>
      <c r="F553">
        <v>1</v>
      </c>
      <c r="G553">
        <v>1</v>
      </c>
      <c r="H553">
        <v>2</v>
      </c>
      <c r="I553" t="s">
        <v>797</v>
      </c>
      <c r="J553" t="s">
        <v>798</v>
      </c>
      <c r="K553" t="s">
        <v>799</v>
      </c>
      <c r="L553">
        <v>1368</v>
      </c>
      <c r="N553">
        <v>1011</v>
      </c>
      <c r="O553" t="s">
        <v>790</v>
      </c>
      <c r="P553" t="s">
        <v>790</v>
      </c>
      <c r="Q553">
        <v>1</v>
      </c>
      <c r="Y553">
        <v>49.42</v>
      </c>
      <c r="AA553">
        <v>0</v>
      </c>
      <c r="AB553">
        <v>1.2</v>
      </c>
      <c r="AC553">
        <v>0</v>
      </c>
      <c r="AD553">
        <v>0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3</v>
      </c>
      <c r="AT553">
        <v>49.42</v>
      </c>
      <c r="AU553" t="s">
        <v>3</v>
      </c>
      <c r="AV553">
        <v>0</v>
      </c>
      <c r="AW553">
        <v>2</v>
      </c>
      <c r="AX553">
        <v>22721621</v>
      </c>
      <c r="AY553">
        <v>1</v>
      </c>
      <c r="AZ553">
        <v>0</v>
      </c>
      <c r="BA553">
        <v>516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B553">
        <v>0</v>
      </c>
    </row>
    <row r="554" spans="1:80">
      <c r="A554">
        <f>ROW(Source!A265)</f>
        <v>265</v>
      </c>
      <c r="B554">
        <v>22723180</v>
      </c>
      <c r="C554">
        <v>22721601</v>
      </c>
      <c r="D554">
        <v>21280770</v>
      </c>
      <c r="E554">
        <v>1</v>
      </c>
      <c r="F554">
        <v>1</v>
      </c>
      <c r="G554">
        <v>1</v>
      </c>
      <c r="H554">
        <v>2</v>
      </c>
      <c r="I554" t="s">
        <v>850</v>
      </c>
      <c r="J554" t="s">
        <v>851</v>
      </c>
      <c r="K554" t="s">
        <v>852</v>
      </c>
      <c r="L554">
        <v>1368</v>
      </c>
      <c r="N554">
        <v>1011</v>
      </c>
      <c r="O554" t="s">
        <v>790</v>
      </c>
      <c r="P554" t="s">
        <v>790</v>
      </c>
      <c r="Q554">
        <v>1</v>
      </c>
      <c r="Y554">
        <v>1.56</v>
      </c>
      <c r="AA554">
        <v>0</v>
      </c>
      <c r="AB554">
        <v>87.17</v>
      </c>
      <c r="AC554">
        <v>11.6</v>
      </c>
      <c r="AD554">
        <v>0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1.56</v>
      </c>
      <c r="AU554" t="s">
        <v>3</v>
      </c>
      <c r="AV554">
        <v>0</v>
      </c>
      <c r="AW554">
        <v>2</v>
      </c>
      <c r="AX554">
        <v>22721622</v>
      </c>
      <c r="AY554">
        <v>1</v>
      </c>
      <c r="AZ554">
        <v>0</v>
      </c>
      <c r="BA554">
        <v>517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B554">
        <v>0</v>
      </c>
    </row>
    <row r="555" spans="1:80">
      <c r="A555">
        <f>ROW(Source!A265)</f>
        <v>265</v>
      </c>
      <c r="B555">
        <v>22723180</v>
      </c>
      <c r="C555">
        <v>22721601</v>
      </c>
      <c r="D555">
        <v>21288561</v>
      </c>
      <c r="E555">
        <v>1</v>
      </c>
      <c r="F555">
        <v>1</v>
      </c>
      <c r="G555">
        <v>1</v>
      </c>
      <c r="H555">
        <v>3</v>
      </c>
      <c r="I555" t="s">
        <v>815</v>
      </c>
      <c r="J555" t="s">
        <v>816</v>
      </c>
      <c r="K555" t="s">
        <v>817</v>
      </c>
      <c r="L555">
        <v>1339</v>
      </c>
      <c r="N555">
        <v>1007</v>
      </c>
      <c r="O555" t="s">
        <v>43</v>
      </c>
      <c r="P555" t="s">
        <v>43</v>
      </c>
      <c r="Q555">
        <v>1</v>
      </c>
      <c r="Y555">
        <v>1</v>
      </c>
      <c r="AA555">
        <v>6.22</v>
      </c>
      <c r="AB555">
        <v>0</v>
      </c>
      <c r="AC555">
        <v>0</v>
      </c>
      <c r="AD555">
        <v>0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1</v>
      </c>
      <c r="AU555" t="s">
        <v>3</v>
      </c>
      <c r="AV555">
        <v>0</v>
      </c>
      <c r="AW555">
        <v>2</v>
      </c>
      <c r="AX555">
        <v>22721623</v>
      </c>
      <c r="AY555">
        <v>1</v>
      </c>
      <c r="AZ555">
        <v>0</v>
      </c>
      <c r="BA555">
        <v>518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B555">
        <v>0</v>
      </c>
    </row>
    <row r="556" spans="1:80">
      <c r="A556">
        <f>ROW(Source!A265)</f>
        <v>265</v>
      </c>
      <c r="B556">
        <v>22723180</v>
      </c>
      <c r="C556">
        <v>22721601</v>
      </c>
      <c r="D556">
        <v>21335452</v>
      </c>
      <c r="E556">
        <v>1</v>
      </c>
      <c r="F556">
        <v>1</v>
      </c>
      <c r="G556">
        <v>1</v>
      </c>
      <c r="H556">
        <v>3</v>
      </c>
      <c r="I556" t="s">
        <v>953</v>
      </c>
      <c r="J556" t="s">
        <v>954</v>
      </c>
      <c r="K556" t="s">
        <v>955</v>
      </c>
      <c r="L556">
        <v>1348</v>
      </c>
      <c r="N556">
        <v>1009</v>
      </c>
      <c r="O556" t="s">
        <v>34</v>
      </c>
      <c r="P556" t="s">
        <v>34</v>
      </c>
      <c r="Q556">
        <v>1000</v>
      </c>
      <c r="Y556">
        <v>6.9999999999999999E-4</v>
      </c>
      <c r="AA556">
        <v>13560</v>
      </c>
      <c r="AB556">
        <v>0</v>
      </c>
      <c r="AC556">
        <v>0</v>
      </c>
      <c r="AD556">
        <v>0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6.9999999999999999E-4</v>
      </c>
      <c r="AU556" t="s">
        <v>3</v>
      </c>
      <c r="AV556">
        <v>0</v>
      </c>
      <c r="AW556">
        <v>2</v>
      </c>
      <c r="AX556">
        <v>22721624</v>
      </c>
      <c r="AY556">
        <v>1</v>
      </c>
      <c r="AZ556">
        <v>0</v>
      </c>
      <c r="BA556">
        <v>519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B556">
        <v>0</v>
      </c>
    </row>
    <row r="557" spans="1:80">
      <c r="A557">
        <f>ROW(Source!A265)</f>
        <v>265</v>
      </c>
      <c r="B557">
        <v>22723180</v>
      </c>
      <c r="C557">
        <v>22721601</v>
      </c>
      <c r="D557">
        <v>21299885</v>
      </c>
      <c r="E557">
        <v>1</v>
      </c>
      <c r="F557">
        <v>1</v>
      </c>
      <c r="G557">
        <v>1</v>
      </c>
      <c r="H557">
        <v>3</v>
      </c>
      <c r="I557" t="s">
        <v>830</v>
      </c>
      <c r="J557" t="s">
        <v>831</v>
      </c>
      <c r="K557" t="s">
        <v>832</v>
      </c>
      <c r="L557">
        <v>1339</v>
      </c>
      <c r="N557">
        <v>1007</v>
      </c>
      <c r="O557" t="s">
        <v>43</v>
      </c>
      <c r="P557" t="s">
        <v>43</v>
      </c>
      <c r="Q557">
        <v>1</v>
      </c>
      <c r="Y557">
        <v>0.91</v>
      </c>
      <c r="AA557">
        <v>38.51</v>
      </c>
      <c r="AB557">
        <v>0</v>
      </c>
      <c r="AC557">
        <v>0</v>
      </c>
      <c r="AD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0.91</v>
      </c>
      <c r="AU557" t="s">
        <v>3</v>
      </c>
      <c r="AV557">
        <v>0</v>
      </c>
      <c r="AW557">
        <v>2</v>
      </c>
      <c r="AX557">
        <v>22721625</v>
      </c>
      <c r="AY557">
        <v>1</v>
      </c>
      <c r="AZ557">
        <v>0</v>
      </c>
      <c r="BA557">
        <v>520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B557">
        <v>0</v>
      </c>
    </row>
    <row r="558" spans="1:80">
      <c r="A558">
        <f>ROW(Source!A265)</f>
        <v>265</v>
      </c>
      <c r="B558">
        <v>22723180</v>
      </c>
      <c r="C558">
        <v>22721601</v>
      </c>
      <c r="D558">
        <v>21553621</v>
      </c>
      <c r="E558">
        <v>1</v>
      </c>
      <c r="F558">
        <v>1</v>
      </c>
      <c r="G558">
        <v>1</v>
      </c>
      <c r="H558">
        <v>3</v>
      </c>
      <c r="I558" t="s">
        <v>139</v>
      </c>
      <c r="J558" t="s">
        <v>141</v>
      </c>
      <c r="K558" t="s">
        <v>140</v>
      </c>
      <c r="L558">
        <v>1348</v>
      </c>
      <c r="N558">
        <v>1009</v>
      </c>
      <c r="O558" t="s">
        <v>34</v>
      </c>
      <c r="P558" t="s">
        <v>34</v>
      </c>
      <c r="Q558">
        <v>1000</v>
      </c>
      <c r="Y558">
        <v>1.18</v>
      </c>
      <c r="AA558">
        <v>9600</v>
      </c>
      <c r="AB558">
        <v>0</v>
      </c>
      <c r="AC558">
        <v>0</v>
      </c>
      <c r="AD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 t="s">
        <v>3</v>
      </c>
      <c r="AT558">
        <v>1.18</v>
      </c>
      <c r="AU558" t="s">
        <v>3</v>
      </c>
      <c r="AV558">
        <v>0</v>
      </c>
      <c r="AW558">
        <v>1</v>
      </c>
      <c r="AX558">
        <v>-1</v>
      </c>
      <c r="AY558">
        <v>0</v>
      </c>
      <c r="AZ558">
        <v>0</v>
      </c>
      <c r="BA558" t="s">
        <v>3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B558">
        <v>0</v>
      </c>
    </row>
    <row r="559" spans="1:80">
      <c r="A559">
        <f>ROW(Source!A265)</f>
        <v>265</v>
      </c>
      <c r="B559">
        <v>22723180</v>
      </c>
      <c r="C559">
        <v>22721601</v>
      </c>
      <c r="D559">
        <v>21815542</v>
      </c>
      <c r="E559">
        <v>1</v>
      </c>
      <c r="F559">
        <v>1</v>
      </c>
      <c r="G559">
        <v>1</v>
      </c>
      <c r="H559">
        <v>3</v>
      </c>
      <c r="I559" t="s">
        <v>171</v>
      </c>
      <c r="J559" t="s">
        <v>173</v>
      </c>
      <c r="K559" t="s">
        <v>172</v>
      </c>
      <c r="L559">
        <v>1301</v>
      </c>
      <c r="N559">
        <v>1003</v>
      </c>
      <c r="O559" t="s">
        <v>117</v>
      </c>
      <c r="P559" t="s">
        <v>117</v>
      </c>
      <c r="Q559">
        <v>1</v>
      </c>
      <c r="Y559">
        <v>100</v>
      </c>
      <c r="AA559">
        <v>79.36</v>
      </c>
      <c r="AB559">
        <v>0</v>
      </c>
      <c r="AC559">
        <v>0</v>
      </c>
      <c r="AD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 t="s">
        <v>3</v>
      </c>
      <c r="AT559">
        <v>100</v>
      </c>
      <c r="AU559" t="s">
        <v>3</v>
      </c>
      <c r="AV559">
        <v>0</v>
      </c>
      <c r="AW559">
        <v>1</v>
      </c>
      <c r="AX559">
        <v>-1</v>
      </c>
      <c r="AY559">
        <v>0</v>
      </c>
      <c r="AZ559">
        <v>0</v>
      </c>
      <c r="BA559" t="s">
        <v>3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B559">
        <v>0</v>
      </c>
    </row>
    <row r="560" spans="1:80">
      <c r="A560">
        <f>ROW(Source!A265)</f>
        <v>265</v>
      </c>
      <c r="B560">
        <v>22723180</v>
      </c>
      <c r="C560">
        <v>22721601</v>
      </c>
      <c r="D560">
        <v>21815543</v>
      </c>
      <c r="E560">
        <v>1</v>
      </c>
      <c r="F560">
        <v>1</v>
      </c>
      <c r="G560">
        <v>1</v>
      </c>
      <c r="H560">
        <v>3</v>
      </c>
      <c r="I560" t="s">
        <v>180</v>
      </c>
      <c r="J560" t="s">
        <v>182</v>
      </c>
      <c r="K560" t="s">
        <v>181</v>
      </c>
      <c r="L560">
        <v>1301</v>
      </c>
      <c r="N560">
        <v>1003</v>
      </c>
      <c r="O560" t="s">
        <v>117</v>
      </c>
      <c r="P560" t="s">
        <v>117</v>
      </c>
      <c r="Q560">
        <v>1</v>
      </c>
      <c r="Y560">
        <v>100</v>
      </c>
      <c r="AA560">
        <v>103.04</v>
      </c>
      <c r="AB560">
        <v>0</v>
      </c>
      <c r="AC560">
        <v>0</v>
      </c>
      <c r="AD560">
        <v>0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100</v>
      </c>
      <c r="AU560" t="s">
        <v>3</v>
      </c>
      <c r="AV560">
        <v>0</v>
      </c>
      <c r="AW560">
        <v>2</v>
      </c>
      <c r="AX560">
        <v>22721627</v>
      </c>
      <c r="AY560">
        <v>1</v>
      </c>
      <c r="AZ560">
        <v>0</v>
      </c>
      <c r="BA560">
        <v>522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B560">
        <v>0</v>
      </c>
    </row>
    <row r="561" spans="1:80">
      <c r="A561">
        <f>ROW(Source!A265)</f>
        <v>265</v>
      </c>
      <c r="B561">
        <v>22723180</v>
      </c>
      <c r="C561">
        <v>22721601</v>
      </c>
      <c r="D561">
        <v>21311138</v>
      </c>
      <c r="E561">
        <v>1</v>
      </c>
      <c r="F561">
        <v>1</v>
      </c>
      <c r="G561">
        <v>1</v>
      </c>
      <c r="H561">
        <v>3</v>
      </c>
      <c r="I561" t="s">
        <v>956</v>
      </c>
      <c r="J561" t="s">
        <v>957</v>
      </c>
      <c r="K561" t="s">
        <v>958</v>
      </c>
      <c r="L561">
        <v>1339</v>
      </c>
      <c r="N561">
        <v>1007</v>
      </c>
      <c r="O561" t="s">
        <v>43</v>
      </c>
      <c r="P561" t="s">
        <v>43</v>
      </c>
      <c r="Q561">
        <v>1</v>
      </c>
      <c r="Y561">
        <v>0.114</v>
      </c>
      <c r="AA561">
        <v>600</v>
      </c>
      <c r="AB561">
        <v>0</v>
      </c>
      <c r="AC561">
        <v>0</v>
      </c>
      <c r="AD561">
        <v>0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3</v>
      </c>
      <c r="AT561">
        <v>0.114</v>
      </c>
      <c r="AU561" t="s">
        <v>3</v>
      </c>
      <c r="AV561">
        <v>0</v>
      </c>
      <c r="AW561">
        <v>2</v>
      </c>
      <c r="AX561">
        <v>22721628</v>
      </c>
      <c r="AY561">
        <v>1</v>
      </c>
      <c r="AZ561">
        <v>0</v>
      </c>
      <c r="BA561">
        <v>523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B561">
        <v>0</v>
      </c>
    </row>
    <row r="562" spans="1:80">
      <c r="A562">
        <f>ROW(Source!A265)</f>
        <v>265</v>
      </c>
      <c r="B562">
        <v>22723180</v>
      </c>
      <c r="C562">
        <v>22721601</v>
      </c>
      <c r="D562">
        <v>21361908</v>
      </c>
      <c r="E562">
        <v>1</v>
      </c>
      <c r="F562">
        <v>1</v>
      </c>
      <c r="G562">
        <v>1</v>
      </c>
      <c r="H562">
        <v>3</v>
      </c>
      <c r="I562" t="s">
        <v>959</v>
      </c>
      <c r="J562" t="s">
        <v>960</v>
      </c>
      <c r="K562" t="s">
        <v>961</v>
      </c>
      <c r="L562">
        <v>1346</v>
      </c>
      <c r="N562">
        <v>1009</v>
      </c>
      <c r="O562" t="s">
        <v>870</v>
      </c>
      <c r="P562" t="s">
        <v>870</v>
      </c>
      <c r="Q562">
        <v>1</v>
      </c>
      <c r="Y562">
        <v>6.1499999999999999E-2</v>
      </c>
      <c r="AA562">
        <v>2.15</v>
      </c>
      <c r="AB562">
        <v>0</v>
      </c>
      <c r="AC562">
        <v>0</v>
      </c>
      <c r="AD562">
        <v>0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6.1499999999999999E-2</v>
      </c>
      <c r="AU562" t="s">
        <v>3</v>
      </c>
      <c r="AV562">
        <v>0</v>
      </c>
      <c r="AW562">
        <v>2</v>
      </c>
      <c r="AX562">
        <v>22721629</v>
      </c>
      <c r="AY562">
        <v>1</v>
      </c>
      <c r="AZ562">
        <v>0</v>
      </c>
      <c r="BA562">
        <v>524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B562">
        <v>0</v>
      </c>
    </row>
    <row r="563" spans="1:80">
      <c r="A563">
        <f>ROW(Source!A265)</f>
        <v>265</v>
      </c>
      <c r="B563">
        <v>22723180</v>
      </c>
      <c r="C563">
        <v>22721601</v>
      </c>
      <c r="D563">
        <v>21281662</v>
      </c>
      <c r="E563">
        <v>1</v>
      </c>
      <c r="F563">
        <v>1</v>
      </c>
      <c r="G563">
        <v>1</v>
      </c>
      <c r="H563">
        <v>3</v>
      </c>
      <c r="I563" t="s">
        <v>877</v>
      </c>
      <c r="J563" t="s">
        <v>878</v>
      </c>
      <c r="K563" t="s">
        <v>879</v>
      </c>
      <c r="L563">
        <v>1339</v>
      </c>
      <c r="N563">
        <v>1007</v>
      </c>
      <c r="O563" t="s">
        <v>43</v>
      </c>
      <c r="P563" t="s">
        <v>43</v>
      </c>
      <c r="Q563">
        <v>1</v>
      </c>
      <c r="Y563">
        <v>17.170000000000002</v>
      </c>
      <c r="AA563">
        <v>2.44</v>
      </c>
      <c r="AB563">
        <v>0</v>
      </c>
      <c r="AC563">
        <v>0</v>
      </c>
      <c r="AD563">
        <v>0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3</v>
      </c>
      <c r="AT563">
        <v>17.170000000000002</v>
      </c>
      <c r="AU563" t="s">
        <v>3</v>
      </c>
      <c r="AV563">
        <v>0</v>
      </c>
      <c r="AW563">
        <v>2</v>
      </c>
      <c r="AX563">
        <v>22721630</v>
      </c>
      <c r="AY563">
        <v>1</v>
      </c>
      <c r="AZ563">
        <v>0</v>
      </c>
      <c r="BA563">
        <v>525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B563">
        <v>0</v>
      </c>
    </row>
    <row r="564" spans="1:80">
      <c r="A564">
        <f>ROW(Source!A268)</f>
        <v>268</v>
      </c>
      <c r="B564">
        <v>22723180</v>
      </c>
      <c r="C564">
        <v>22721635</v>
      </c>
      <c r="D564">
        <v>9416287</v>
      </c>
      <c r="E564">
        <v>1</v>
      </c>
      <c r="F564">
        <v>1</v>
      </c>
      <c r="G564">
        <v>1</v>
      </c>
      <c r="H564">
        <v>1</v>
      </c>
      <c r="I564" t="s">
        <v>962</v>
      </c>
      <c r="J564" t="s">
        <v>3</v>
      </c>
      <c r="K564" t="s">
        <v>963</v>
      </c>
      <c r="L564">
        <v>1369</v>
      </c>
      <c r="N564">
        <v>1013</v>
      </c>
      <c r="O564" t="s">
        <v>784</v>
      </c>
      <c r="P564" t="s">
        <v>784</v>
      </c>
      <c r="Q564">
        <v>1</v>
      </c>
      <c r="Y564">
        <v>115.44</v>
      </c>
      <c r="AA564">
        <v>0</v>
      </c>
      <c r="AB564">
        <v>0</v>
      </c>
      <c r="AC564">
        <v>0</v>
      </c>
      <c r="AD564">
        <v>9.51</v>
      </c>
      <c r="AN564">
        <v>0</v>
      </c>
      <c r="AO564">
        <v>1</v>
      </c>
      <c r="AP564">
        <v>0</v>
      </c>
      <c r="AQ564">
        <v>0</v>
      </c>
      <c r="AR564">
        <v>0</v>
      </c>
      <c r="AS564" t="s">
        <v>3</v>
      </c>
      <c r="AT564">
        <v>115.44</v>
      </c>
      <c r="AU564" t="s">
        <v>3</v>
      </c>
      <c r="AV564">
        <v>1</v>
      </c>
      <c r="AW564">
        <v>2</v>
      </c>
      <c r="AX564">
        <v>22721649</v>
      </c>
      <c r="AY564">
        <v>1</v>
      </c>
      <c r="AZ564">
        <v>0</v>
      </c>
      <c r="BA564">
        <v>526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B564">
        <v>0</v>
      </c>
    </row>
    <row r="565" spans="1:80">
      <c r="A565">
        <f>ROW(Source!A268)</f>
        <v>268</v>
      </c>
      <c r="B565">
        <v>22723180</v>
      </c>
      <c r="C565">
        <v>22721635</v>
      </c>
      <c r="D565">
        <v>121548</v>
      </c>
      <c r="E565">
        <v>1</v>
      </c>
      <c r="F565">
        <v>1</v>
      </c>
      <c r="G565">
        <v>1</v>
      </c>
      <c r="H565">
        <v>1</v>
      </c>
      <c r="I565" t="s">
        <v>36</v>
      </c>
      <c r="J565" t="s">
        <v>3</v>
      </c>
      <c r="K565" t="s">
        <v>785</v>
      </c>
      <c r="L565">
        <v>608254</v>
      </c>
      <c r="N565">
        <v>1013</v>
      </c>
      <c r="O565" t="s">
        <v>786</v>
      </c>
      <c r="P565" t="s">
        <v>786</v>
      </c>
      <c r="Q565">
        <v>1</v>
      </c>
      <c r="Y565">
        <v>0.65</v>
      </c>
      <c r="AA565">
        <v>0</v>
      </c>
      <c r="AB565">
        <v>0</v>
      </c>
      <c r="AC565">
        <v>0</v>
      </c>
      <c r="AD565">
        <v>0</v>
      </c>
      <c r="AN565">
        <v>0</v>
      </c>
      <c r="AO565">
        <v>1</v>
      </c>
      <c r="AP565">
        <v>0</v>
      </c>
      <c r="AQ565">
        <v>0</v>
      </c>
      <c r="AR565">
        <v>0</v>
      </c>
      <c r="AS565" t="s">
        <v>3</v>
      </c>
      <c r="AT565">
        <v>0.65</v>
      </c>
      <c r="AU565" t="s">
        <v>3</v>
      </c>
      <c r="AV565">
        <v>2</v>
      </c>
      <c r="AW565">
        <v>2</v>
      </c>
      <c r="AX565">
        <v>22721650</v>
      </c>
      <c r="AY565">
        <v>1</v>
      </c>
      <c r="AZ565">
        <v>0</v>
      </c>
      <c r="BA565">
        <v>527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B565">
        <v>0</v>
      </c>
    </row>
    <row r="566" spans="1:80">
      <c r="A566">
        <f>ROW(Source!A268)</f>
        <v>268</v>
      </c>
      <c r="B566">
        <v>22723180</v>
      </c>
      <c r="C566">
        <v>22721635</v>
      </c>
      <c r="D566">
        <v>21315620</v>
      </c>
      <c r="E566">
        <v>1</v>
      </c>
      <c r="F566">
        <v>1</v>
      </c>
      <c r="G566">
        <v>1</v>
      </c>
      <c r="H566">
        <v>2</v>
      </c>
      <c r="I566" t="s">
        <v>889</v>
      </c>
      <c r="J566" t="s">
        <v>890</v>
      </c>
      <c r="K566" t="s">
        <v>891</v>
      </c>
      <c r="L566">
        <v>1368</v>
      </c>
      <c r="N566">
        <v>1011</v>
      </c>
      <c r="O566" t="s">
        <v>790</v>
      </c>
      <c r="P566" t="s">
        <v>790</v>
      </c>
      <c r="Q566">
        <v>1</v>
      </c>
      <c r="Y566">
        <v>0.5</v>
      </c>
      <c r="AA566">
        <v>0</v>
      </c>
      <c r="AB566">
        <v>86.4</v>
      </c>
      <c r="AC566">
        <v>13.5</v>
      </c>
      <c r="AD566">
        <v>0</v>
      </c>
      <c r="AN566">
        <v>0</v>
      </c>
      <c r="AO566">
        <v>1</v>
      </c>
      <c r="AP566">
        <v>0</v>
      </c>
      <c r="AQ566">
        <v>0</v>
      </c>
      <c r="AR566">
        <v>0</v>
      </c>
      <c r="AS566" t="s">
        <v>3</v>
      </c>
      <c r="AT566">
        <v>0.5</v>
      </c>
      <c r="AU566" t="s">
        <v>3</v>
      </c>
      <c r="AV566">
        <v>0</v>
      </c>
      <c r="AW566">
        <v>2</v>
      </c>
      <c r="AX566">
        <v>22721651</v>
      </c>
      <c r="AY566">
        <v>1</v>
      </c>
      <c r="AZ566">
        <v>0</v>
      </c>
      <c r="BA566">
        <v>528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B566">
        <v>0</v>
      </c>
    </row>
    <row r="567" spans="1:80">
      <c r="A567">
        <f>ROW(Source!A268)</f>
        <v>268</v>
      </c>
      <c r="B567">
        <v>22723180</v>
      </c>
      <c r="C567">
        <v>22721635</v>
      </c>
      <c r="D567">
        <v>21280827</v>
      </c>
      <c r="E567">
        <v>1</v>
      </c>
      <c r="F567">
        <v>1</v>
      </c>
      <c r="G567">
        <v>1</v>
      </c>
      <c r="H567">
        <v>2</v>
      </c>
      <c r="I567" t="s">
        <v>787</v>
      </c>
      <c r="J567" t="s">
        <v>788</v>
      </c>
      <c r="K567" t="s">
        <v>789</v>
      </c>
      <c r="L567">
        <v>1368</v>
      </c>
      <c r="N567">
        <v>1011</v>
      </c>
      <c r="O567" t="s">
        <v>790</v>
      </c>
      <c r="P567" t="s">
        <v>790</v>
      </c>
      <c r="Q567">
        <v>1</v>
      </c>
      <c r="Y567">
        <v>0.15</v>
      </c>
      <c r="AA567">
        <v>0</v>
      </c>
      <c r="AB567">
        <v>111.99</v>
      </c>
      <c r="AC567">
        <v>13.5</v>
      </c>
      <c r="AD567">
        <v>0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0.15</v>
      </c>
      <c r="AU567" t="s">
        <v>3</v>
      </c>
      <c r="AV567">
        <v>0</v>
      </c>
      <c r="AW567">
        <v>2</v>
      </c>
      <c r="AX567">
        <v>22721652</v>
      </c>
      <c r="AY567">
        <v>1</v>
      </c>
      <c r="AZ567">
        <v>0</v>
      </c>
      <c r="BA567">
        <v>529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B567">
        <v>0</v>
      </c>
    </row>
    <row r="568" spans="1:80">
      <c r="A568">
        <f>ROW(Source!A268)</f>
        <v>268</v>
      </c>
      <c r="B568">
        <v>22723180</v>
      </c>
      <c r="C568">
        <v>22721635</v>
      </c>
      <c r="D568">
        <v>21288557</v>
      </c>
      <c r="E568">
        <v>1</v>
      </c>
      <c r="F568">
        <v>1</v>
      </c>
      <c r="G568">
        <v>1</v>
      </c>
      <c r="H568">
        <v>2</v>
      </c>
      <c r="I568" t="s">
        <v>797</v>
      </c>
      <c r="J568" t="s">
        <v>798</v>
      </c>
      <c r="K568" t="s">
        <v>799</v>
      </c>
      <c r="L568">
        <v>1368</v>
      </c>
      <c r="N568">
        <v>1011</v>
      </c>
      <c r="O568" t="s">
        <v>790</v>
      </c>
      <c r="P568" t="s">
        <v>790</v>
      </c>
      <c r="Q568">
        <v>1</v>
      </c>
      <c r="Y568">
        <v>49.42</v>
      </c>
      <c r="AA568">
        <v>0</v>
      </c>
      <c r="AB568">
        <v>1.2</v>
      </c>
      <c r="AC568">
        <v>0</v>
      </c>
      <c r="AD568">
        <v>0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49.42</v>
      </c>
      <c r="AU568" t="s">
        <v>3</v>
      </c>
      <c r="AV568">
        <v>0</v>
      </c>
      <c r="AW568">
        <v>2</v>
      </c>
      <c r="AX568">
        <v>22721653</v>
      </c>
      <c r="AY568">
        <v>1</v>
      </c>
      <c r="AZ568">
        <v>0</v>
      </c>
      <c r="BA568">
        <v>530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B568">
        <v>0</v>
      </c>
    </row>
    <row r="569" spans="1:80">
      <c r="A569">
        <f>ROW(Source!A268)</f>
        <v>268</v>
      </c>
      <c r="B569">
        <v>22723180</v>
      </c>
      <c r="C569">
        <v>22721635</v>
      </c>
      <c r="D569">
        <v>21280770</v>
      </c>
      <c r="E569">
        <v>1</v>
      </c>
      <c r="F569">
        <v>1</v>
      </c>
      <c r="G569">
        <v>1</v>
      </c>
      <c r="H569">
        <v>2</v>
      </c>
      <c r="I569" t="s">
        <v>850</v>
      </c>
      <c r="J569" t="s">
        <v>851</v>
      </c>
      <c r="K569" t="s">
        <v>852</v>
      </c>
      <c r="L569">
        <v>1368</v>
      </c>
      <c r="N569">
        <v>1011</v>
      </c>
      <c r="O569" t="s">
        <v>790</v>
      </c>
      <c r="P569" t="s">
        <v>790</v>
      </c>
      <c r="Q569">
        <v>1</v>
      </c>
      <c r="Y569">
        <v>1.56</v>
      </c>
      <c r="AA569">
        <v>0</v>
      </c>
      <c r="AB569">
        <v>87.17</v>
      </c>
      <c r="AC569">
        <v>11.6</v>
      </c>
      <c r="AD569">
        <v>0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3</v>
      </c>
      <c r="AT569">
        <v>1.56</v>
      </c>
      <c r="AU569" t="s">
        <v>3</v>
      </c>
      <c r="AV569">
        <v>0</v>
      </c>
      <c r="AW569">
        <v>2</v>
      </c>
      <c r="AX569">
        <v>22721654</v>
      </c>
      <c r="AY569">
        <v>1</v>
      </c>
      <c r="AZ569">
        <v>0</v>
      </c>
      <c r="BA569">
        <v>531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B569">
        <v>0</v>
      </c>
    </row>
    <row r="570" spans="1:80">
      <c r="A570">
        <f>ROW(Source!A268)</f>
        <v>268</v>
      </c>
      <c r="B570">
        <v>22723180</v>
      </c>
      <c r="C570">
        <v>22721635</v>
      </c>
      <c r="D570">
        <v>21288561</v>
      </c>
      <c r="E570">
        <v>1</v>
      </c>
      <c r="F570">
        <v>1</v>
      </c>
      <c r="G570">
        <v>1</v>
      </c>
      <c r="H570">
        <v>3</v>
      </c>
      <c r="I570" t="s">
        <v>815</v>
      </c>
      <c r="J570" t="s">
        <v>816</v>
      </c>
      <c r="K570" t="s">
        <v>817</v>
      </c>
      <c r="L570">
        <v>1339</v>
      </c>
      <c r="N570">
        <v>1007</v>
      </c>
      <c r="O570" t="s">
        <v>43</v>
      </c>
      <c r="P570" t="s">
        <v>43</v>
      </c>
      <c r="Q570">
        <v>1</v>
      </c>
      <c r="Y570">
        <v>1</v>
      </c>
      <c r="AA570">
        <v>6.22</v>
      </c>
      <c r="AB570">
        <v>0</v>
      </c>
      <c r="AC570">
        <v>0</v>
      </c>
      <c r="AD570">
        <v>0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1</v>
      </c>
      <c r="AU570" t="s">
        <v>3</v>
      </c>
      <c r="AV570">
        <v>0</v>
      </c>
      <c r="AW570">
        <v>2</v>
      </c>
      <c r="AX570">
        <v>22721655</v>
      </c>
      <c r="AY570">
        <v>1</v>
      </c>
      <c r="AZ570">
        <v>0</v>
      </c>
      <c r="BA570">
        <v>532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B570">
        <v>0</v>
      </c>
    </row>
    <row r="571" spans="1:80">
      <c r="A571">
        <f>ROW(Source!A268)</f>
        <v>268</v>
      </c>
      <c r="B571">
        <v>22723180</v>
      </c>
      <c r="C571">
        <v>22721635</v>
      </c>
      <c r="D571">
        <v>21335452</v>
      </c>
      <c r="E571">
        <v>1</v>
      </c>
      <c r="F571">
        <v>1</v>
      </c>
      <c r="G571">
        <v>1</v>
      </c>
      <c r="H571">
        <v>3</v>
      </c>
      <c r="I571" t="s">
        <v>953</v>
      </c>
      <c r="J571" t="s">
        <v>954</v>
      </c>
      <c r="K571" t="s">
        <v>955</v>
      </c>
      <c r="L571">
        <v>1348</v>
      </c>
      <c r="N571">
        <v>1009</v>
      </c>
      <c r="O571" t="s">
        <v>34</v>
      </c>
      <c r="P571" t="s">
        <v>34</v>
      </c>
      <c r="Q571">
        <v>1000</v>
      </c>
      <c r="Y571">
        <v>6.9999999999999999E-4</v>
      </c>
      <c r="AA571">
        <v>13560</v>
      </c>
      <c r="AB571">
        <v>0</v>
      </c>
      <c r="AC571">
        <v>0</v>
      </c>
      <c r="AD571">
        <v>0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3</v>
      </c>
      <c r="AT571">
        <v>6.9999999999999999E-4</v>
      </c>
      <c r="AU571" t="s">
        <v>3</v>
      </c>
      <c r="AV571">
        <v>0</v>
      </c>
      <c r="AW571">
        <v>2</v>
      </c>
      <c r="AX571">
        <v>22721656</v>
      </c>
      <c r="AY571">
        <v>1</v>
      </c>
      <c r="AZ571">
        <v>0</v>
      </c>
      <c r="BA571">
        <v>533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B571">
        <v>0</v>
      </c>
    </row>
    <row r="572" spans="1:80">
      <c r="A572">
        <f>ROW(Source!A268)</f>
        <v>268</v>
      </c>
      <c r="B572">
        <v>22723180</v>
      </c>
      <c r="C572">
        <v>22721635</v>
      </c>
      <c r="D572">
        <v>21299885</v>
      </c>
      <c r="E572">
        <v>1</v>
      </c>
      <c r="F572">
        <v>1</v>
      </c>
      <c r="G572">
        <v>1</v>
      </c>
      <c r="H572">
        <v>3</v>
      </c>
      <c r="I572" t="s">
        <v>830</v>
      </c>
      <c r="J572" t="s">
        <v>831</v>
      </c>
      <c r="K572" t="s">
        <v>832</v>
      </c>
      <c r="L572">
        <v>1339</v>
      </c>
      <c r="N572">
        <v>1007</v>
      </c>
      <c r="O572" t="s">
        <v>43</v>
      </c>
      <c r="P572" t="s">
        <v>43</v>
      </c>
      <c r="Q572">
        <v>1</v>
      </c>
      <c r="Y572">
        <v>0.91</v>
      </c>
      <c r="AA572">
        <v>38.51</v>
      </c>
      <c r="AB572">
        <v>0</v>
      </c>
      <c r="AC572">
        <v>0</v>
      </c>
      <c r="AD572">
        <v>0</v>
      </c>
      <c r="AN572">
        <v>0</v>
      </c>
      <c r="AO572">
        <v>1</v>
      </c>
      <c r="AP572">
        <v>0</v>
      </c>
      <c r="AQ572">
        <v>0</v>
      </c>
      <c r="AR572">
        <v>0</v>
      </c>
      <c r="AS572" t="s">
        <v>3</v>
      </c>
      <c r="AT572">
        <v>0.91</v>
      </c>
      <c r="AU572" t="s">
        <v>3</v>
      </c>
      <c r="AV572">
        <v>0</v>
      </c>
      <c r="AW572">
        <v>2</v>
      </c>
      <c r="AX572">
        <v>22721657</v>
      </c>
      <c r="AY572">
        <v>1</v>
      </c>
      <c r="AZ572">
        <v>0</v>
      </c>
      <c r="BA572">
        <v>534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B572">
        <v>0</v>
      </c>
    </row>
    <row r="573" spans="1:80">
      <c r="A573">
        <f>ROW(Source!A268)</f>
        <v>268</v>
      </c>
      <c r="B573">
        <v>22723180</v>
      </c>
      <c r="C573">
        <v>22721635</v>
      </c>
      <c r="D573">
        <v>21553621</v>
      </c>
      <c r="E573">
        <v>1</v>
      </c>
      <c r="F573">
        <v>1</v>
      </c>
      <c r="G573">
        <v>1</v>
      </c>
      <c r="H573">
        <v>3</v>
      </c>
      <c r="I573" t="s">
        <v>139</v>
      </c>
      <c r="J573" t="s">
        <v>141</v>
      </c>
      <c r="K573" t="s">
        <v>140</v>
      </c>
      <c r="L573">
        <v>1348</v>
      </c>
      <c r="N573">
        <v>1009</v>
      </c>
      <c r="O573" t="s">
        <v>34</v>
      </c>
      <c r="P573" t="s">
        <v>34</v>
      </c>
      <c r="Q573">
        <v>1000</v>
      </c>
      <c r="Y573">
        <v>1.18</v>
      </c>
      <c r="AA573">
        <v>9600</v>
      </c>
      <c r="AB573">
        <v>0</v>
      </c>
      <c r="AC573">
        <v>0</v>
      </c>
      <c r="AD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 t="s">
        <v>3</v>
      </c>
      <c r="AT573">
        <v>1.18</v>
      </c>
      <c r="AU573" t="s">
        <v>3</v>
      </c>
      <c r="AV573">
        <v>0</v>
      </c>
      <c r="AW573">
        <v>1</v>
      </c>
      <c r="AX573">
        <v>-1</v>
      </c>
      <c r="AY573">
        <v>0</v>
      </c>
      <c r="AZ573">
        <v>0</v>
      </c>
      <c r="BA573" t="s">
        <v>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B573">
        <v>0</v>
      </c>
    </row>
    <row r="574" spans="1:80">
      <c r="A574">
        <f>ROW(Source!A268)</f>
        <v>268</v>
      </c>
      <c r="B574">
        <v>22723180</v>
      </c>
      <c r="C574">
        <v>22721635</v>
      </c>
      <c r="D574">
        <v>21815543</v>
      </c>
      <c r="E574">
        <v>1</v>
      </c>
      <c r="F574">
        <v>1</v>
      </c>
      <c r="G574">
        <v>1</v>
      </c>
      <c r="H574">
        <v>3</v>
      </c>
      <c r="I574" t="s">
        <v>180</v>
      </c>
      <c r="J574" t="s">
        <v>182</v>
      </c>
      <c r="K574" t="s">
        <v>181</v>
      </c>
      <c r="L574">
        <v>1301</v>
      </c>
      <c r="N574">
        <v>1003</v>
      </c>
      <c r="O574" t="s">
        <v>117</v>
      </c>
      <c r="P574" t="s">
        <v>117</v>
      </c>
      <c r="Q574">
        <v>1</v>
      </c>
      <c r="Y574">
        <v>100</v>
      </c>
      <c r="AA574">
        <v>103.04</v>
      </c>
      <c r="AB574">
        <v>0</v>
      </c>
      <c r="AC574">
        <v>0</v>
      </c>
      <c r="AD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 t="s">
        <v>3</v>
      </c>
      <c r="AT574">
        <v>100</v>
      </c>
      <c r="AU574" t="s">
        <v>3</v>
      </c>
      <c r="AV574">
        <v>0</v>
      </c>
      <c r="AW574">
        <v>1</v>
      </c>
      <c r="AX574">
        <v>-1</v>
      </c>
      <c r="AY574">
        <v>0</v>
      </c>
      <c r="AZ574">
        <v>0</v>
      </c>
      <c r="BA574" t="s">
        <v>3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B574">
        <v>0</v>
      </c>
    </row>
    <row r="575" spans="1:80">
      <c r="A575">
        <f>ROW(Source!A268)</f>
        <v>268</v>
      </c>
      <c r="B575">
        <v>22723180</v>
      </c>
      <c r="C575">
        <v>22721635</v>
      </c>
      <c r="D575">
        <v>21815544</v>
      </c>
      <c r="E575">
        <v>1</v>
      </c>
      <c r="F575">
        <v>1</v>
      </c>
      <c r="G575">
        <v>1</v>
      </c>
      <c r="H575">
        <v>3</v>
      </c>
      <c r="I575" t="s">
        <v>189</v>
      </c>
      <c r="J575" t="s">
        <v>191</v>
      </c>
      <c r="K575" t="s">
        <v>190</v>
      </c>
      <c r="L575">
        <v>1301</v>
      </c>
      <c r="N575">
        <v>1003</v>
      </c>
      <c r="O575" t="s">
        <v>117</v>
      </c>
      <c r="P575" t="s">
        <v>117</v>
      </c>
      <c r="Q575">
        <v>1</v>
      </c>
      <c r="Y575">
        <v>100</v>
      </c>
      <c r="AA575">
        <v>132.80000000000001</v>
      </c>
      <c r="AB575">
        <v>0</v>
      </c>
      <c r="AC575">
        <v>0</v>
      </c>
      <c r="AD575">
        <v>0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100</v>
      </c>
      <c r="AU575" t="s">
        <v>3</v>
      </c>
      <c r="AV575">
        <v>0</v>
      </c>
      <c r="AW575">
        <v>2</v>
      </c>
      <c r="AX575">
        <v>22721659</v>
      </c>
      <c r="AY575">
        <v>1</v>
      </c>
      <c r="AZ575">
        <v>0</v>
      </c>
      <c r="BA575">
        <v>536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B575">
        <v>0</v>
      </c>
    </row>
    <row r="576" spans="1:80">
      <c r="A576">
        <f>ROW(Source!A268)</f>
        <v>268</v>
      </c>
      <c r="B576">
        <v>22723180</v>
      </c>
      <c r="C576">
        <v>22721635</v>
      </c>
      <c r="D576">
        <v>21311138</v>
      </c>
      <c r="E576">
        <v>1</v>
      </c>
      <c r="F576">
        <v>1</v>
      </c>
      <c r="G576">
        <v>1</v>
      </c>
      <c r="H576">
        <v>3</v>
      </c>
      <c r="I576" t="s">
        <v>956</v>
      </c>
      <c r="J576" t="s">
        <v>957</v>
      </c>
      <c r="K576" t="s">
        <v>958</v>
      </c>
      <c r="L576">
        <v>1339</v>
      </c>
      <c r="N576">
        <v>1007</v>
      </c>
      <c r="O576" t="s">
        <v>43</v>
      </c>
      <c r="P576" t="s">
        <v>43</v>
      </c>
      <c r="Q576">
        <v>1</v>
      </c>
      <c r="Y576">
        <v>0.114</v>
      </c>
      <c r="AA576">
        <v>600</v>
      </c>
      <c r="AB576">
        <v>0</v>
      </c>
      <c r="AC576">
        <v>0</v>
      </c>
      <c r="AD576">
        <v>0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3</v>
      </c>
      <c r="AT576">
        <v>0.114</v>
      </c>
      <c r="AU576" t="s">
        <v>3</v>
      </c>
      <c r="AV576">
        <v>0</v>
      </c>
      <c r="AW576">
        <v>2</v>
      </c>
      <c r="AX576">
        <v>22721660</v>
      </c>
      <c r="AY576">
        <v>1</v>
      </c>
      <c r="AZ576">
        <v>0</v>
      </c>
      <c r="BA576">
        <v>537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B576">
        <v>0</v>
      </c>
    </row>
    <row r="577" spans="1:80">
      <c r="A577">
        <f>ROW(Source!A268)</f>
        <v>268</v>
      </c>
      <c r="B577">
        <v>22723180</v>
      </c>
      <c r="C577">
        <v>22721635</v>
      </c>
      <c r="D577">
        <v>21361908</v>
      </c>
      <c r="E577">
        <v>1</v>
      </c>
      <c r="F577">
        <v>1</v>
      </c>
      <c r="G577">
        <v>1</v>
      </c>
      <c r="H577">
        <v>3</v>
      </c>
      <c r="I577" t="s">
        <v>959</v>
      </c>
      <c r="J577" t="s">
        <v>960</v>
      </c>
      <c r="K577" t="s">
        <v>961</v>
      </c>
      <c r="L577">
        <v>1346</v>
      </c>
      <c r="N577">
        <v>1009</v>
      </c>
      <c r="O577" t="s">
        <v>870</v>
      </c>
      <c r="P577" t="s">
        <v>870</v>
      </c>
      <c r="Q577">
        <v>1</v>
      </c>
      <c r="Y577">
        <v>0.09</v>
      </c>
      <c r="AA577">
        <v>2.15</v>
      </c>
      <c r="AB577">
        <v>0</v>
      </c>
      <c r="AC577">
        <v>0</v>
      </c>
      <c r="AD577">
        <v>0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0.09</v>
      </c>
      <c r="AU577" t="s">
        <v>3</v>
      </c>
      <c r="AV577">
        <v>0</v>
      </c>
      <c r="AW577">
        <v>2</v>
      </c>
      <c r="AX577">
        <v>22721661</v>
      </c>
      <c r="AY577">
        <v>1</v>
      </c>
      <c r="AZ577">
        <v>0</v>
      </c>
      <c r="BA577">
        <v>538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B577">
        <v>0</v>
      </c>
    </row>
    <row r="578" spans="1:80">
      <c r="A578">
        <f>ROW(Source!A268)</f>
        <v>268</v>
      </c>
      <c r="B578">
        <v>22723180</v>
      </c>
      <c r="C578">
        <v>22721635</v>
      </c>
      <c r="D578">
        <v>21281662</v>
      </c>
      <c r="E578">
        <v>1</v>
      </c>
      <c r="F578">
        <v>1</v>
      </c>
      <c r="G578">
        <v>1</v>
      </c>
      <c r="H578">
        <v>3</v>
      </c>
      <c r="I578" t="s">
        <v>877</v>
      </c>
      <c r="J578" t="s">
        <v>878</v>
      </c>
      <c r="K578" t="s">
        <v>879</v>
      </c>
      <c r="L578">
        <v>1339</v>
      </c>
      <c r="N578">
        <v>1007</v>
      </c>
      <c r="O578" t="s">
        <v>43</v>
      </c>
      <c r="P578" t="s">
        <v>43</v>
      </c>
      <c r="Q578">
        <v>1</v>
      </c>
      <c r="Y578">
        <v>24.73</v>
      </c>
      <c r="AA578">
        <v>2.44</v>
      </c>
      <c r="AB578">
        <v>0</v>
      </c>
      <c r="AC578">
        <v>0</v>
      </c>
      <c r="AD578">
        <v>0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3</v>
      </c>
      <c r="AT578">
        <v>24.73</v>
      </c>
      <c r="AU578" t="s">
        <v>3</v>
      </c>
      <c r="AV578">
        <v>0</v>
      </c>
      <c r="AW578">
        <v>2</v>
      </c>
      <c r="AX578">
        <v>22721662</v>
      </c>
      <c r="AY578">
        <v>1</v>
      </c>
      <c r="AZ578">
        <v>0</v>
      </c>
      <c r="BA578">
        <v>539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B578">
        <v>0</v>
      </c>
    </row>
    <row r="579" spans="1:80">
      <c r="A579">
        <f>ROW(Source!A271)</f>
        <v>271</v>
      </c>
      <c r="B579">
        <v>22723180</v>
      </c>
      <c r="C579">
        <v>22721667</v>
      </c>
      <c r="D579">
        <v>9416287</v>
      </c>
      <c r="E579">
        <v>1</v>
      </c>
      <c r="F579">
        <v>1</v>
      </c>
      <c r="G579">
        <v>1</v>
      </c>
      <c r="H579">
        <v>1</v>
      </c>
      <c r="I579" t="s">
        <v>962</v>
      </c>
      <c r="J579" t="s">
        <v>3</v>
      </c>
      <c r="K579" t="s">
        <v>963</v>
      </c>
      <c r="L579">
        <v>1369</v>
      </c>
      <c r="N579">
        <v>1013</v>
      </c>
      <c r="O579" t="s">
        <v>784</v>
      </c>
      <c r="P579" t="s">
        <v>784</v>
      </c>
      <c r="Q579">
        <v>1</v>
      </c>
      <c r="Y579">
        <v>185.92</v>
      </c>
      <c r="AA579">
        <v>0</v>
      </c>
      <c r="AB579">
        <v>0</v>
      </c>
      <c r="AC579">
        <v>0</v>
      </c>
      <c r="AD579">
        <v>9.51</v>
      </c>
      <c r="AN579">
        <v>0</v>
      </c>
      <c r="AO579">
        <v>1</v>
      </c>
      <c r="AP579">
        <v>0</v>
      </c>
      <c r="AQ579">
        <v>0</v>
      </c>
      <c r="AR579">
        <v>0</v>
      </c>
      <c r="AS579" t="s">
        <v>3</v>
      </c>
      <c r="AT579">
        <v>185.92</v>
      </c>
      <c r="AU579" t="s">
        <v>3</v>
      </c>
      <c r="AV579">
        <v>1</v>
      </c>
      <c r="AW579">
        <v>2</v>
      </c>
      <c r="AX579">
        <v>22721680</v>
      </c>
      <c r="AY579">
        <v>1</v>
      </c>
      <c r="AZ579">
        <v>0</v>
      </c>
      <c r="BA579">
        <v>540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B579">
        <v>0</v>
      </c>
    </row>
    <row r="580" spans="1:80">
      <c r="A580">
        <f>ROW(Source!A271)</f>
        <v>271</v>
      </c>
      <c r="B580">
        <v>22723180</v>
      </c>
      <c r="C580">
        <v>22721667</v>
      </c>
      <c r="D580">
        <v>121548</v>
      </c>
      <c r="E580">
        <v>1</v>
      </c>
      <c r="F580">
        <v>1</v>
      </c>
      <c r="G580">
        <v>1</v>
      </c>
      <c r="H580">
        <v>1</v>
      </c>
      <c r="I580" t="s">
        <v>36</v>
      </c>
      <c r="J580" t="s">
        <v>3</v>
      </c>
      <c r="K580" t="s">
        <v>785</v>
      </c>
      <c r="L580">
        <v>608254</v>
      </c>
      <c r="N580">
        <v>1013</v>
      </c>
      <c r="O580" t="s">
        <v>786</v>
      </c>
      <c r="P580" t="s">
        <v>786</v>
      </c>
      <c r="Q580">
        <v>1</v>
      </c>
      <c r="Y580">
        <v>1.03</v>
      </c>
      <c r="AA580">
        <v>0</v>
      </c>
      <c r="AB580">
        <v>0</v>
      </c>
      <c r="AC580">
        <v>0</v>
      </c>
      <c r="AD580">
        <v>0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3</v>
      </c>
      <c r="AT580">
        <v>1.03</v>
      </c>
      <c r="AU580" t="s">
        <v>3</v>
      </c>
      <c r="AV580">
        <v>2</v>
      </c>
      <c r="AW580">
        <v>2</v>
      </c>
      <c r="AX580">
        <v>22721681</v>
      </c>
      <c r="AY580">
        <v>1</v>
      </c>
      <c r="AZ580">
        <v>0</v>
      </c>
      <c r="BA580">
        <v>541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B580">
        <v>0</v>
      </c>
    </row>
    <row r="581" spans="1:80">
      <c r="A581">
        <f>ROW(Source!A271)</f>
        <v>271</v>
      </c>
      <c r="B581">
        <v>22723180</v>
      </c>
      <c r="C581">
        <v>22721667</v>
      </c>
      <c r="D581">
        <v>21315620</v>
      </c>
      <c r="E581">
        <v>1</v>
      </c>
      <c r="F581">
        <v>1</v>
      </c>
      <c r="G581">
        <v>1</v>
      </c>
      <c r="H581">
        <v>2</v>
      </c>
      <c r="I581" t="s">
        <v>889</v>
      </c>
      <c r="J581" t="s">
        <v>890</v>
      </c>
      <c r="K581" t="s">
        <v>891</v>
      </c>
      <c r="L581">
        <v>1368</v>
      </c>
      <c r="N581">
        <v>1011</v>
      </c>
      <c r="O581" t="s">
        <v>790</v>
      </c>
      <c r="P581" t="s">
        <v>790</v>
      </c>
      <c r="Q581">
        <v>1</v>
      </c>
      <c r="Y581">
        <v>0.82</v>
      </c>
      <c r="AA581">
        <v>0</v>
      </c>
      <c r="AB581">
        <v>86.4</v>
      </c>
      <c r="AC581">
        <v>13.5</v>
      </c>
      <c r="AD581">
        <v>0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0.82</v>
      </c>
      <c r="AU581" t="s">
        <v>3</v>
      </c>
      <c r="AV581">
        <v>0</v>
      </c>
      <c r="AW581">
        <v>2</v>
      </c>
      <c r="AX581">
        <v>22721682</v>
      </c>
      <c r="AY581">
        <v>1</v>
      </c>
      <c r="AZ581">
        <v>0</v>
      </c>
      <c r="BA581">
        <v>542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B581">
        <v>0</v>
      </c>
    </row>
    <row r="582" spans="1:80">
      <c r="A582">
        <f>ROW(Source!A271)</f>
        <v>271</v>
      </c>
      <c r="B582">
        <v>22723180</v>
      </c>
      <c r="C582">
        <v>22721667</v>
      </c>
      <c r="D582">
        <v>21280827</v>
      </c>
      <c r="E582">
        <v>1</v>
      </c>
      <c r="F582">
        <v>1</v>
      </c>
      <c r="G582">
        <v>1</v>
      </c>
      <c r="H582">
        <v>2</v>
      </c>
      <c r="I582" t="s">
        <v>787</v>
      </c>
      <c r="J582" t="s">
        <v>788</v>
      </c>
      <c r="K582" t="s">
        <v>789</v>
      </c>
      <c r="L582">
        <v>1368</v>
      </c>
      <c r="N582">
        <v>1011</v>
      </c>
      <c r="O582" t="s">
        <v>790</v>
      </c>
      <c r="P582" t="s">
        <v>790</v>
      </c>
      <c r="Q582">
        <v>1</v>
      </c>
      <c r="Y582">
        <v>0.21</v>
      </c>
      <c r="AA582">
        <v>0</v>
      </c>
      <c r="AB582">
        <v>111.99</v>
      </c>
      <c r="AC582">
        <v>13.5</v>
      </c>
      <c r="AD582">
        <v>0</v>
      </c>
      <c r="AN582">
        <v>0</v>
      </c>
      <c r="AO582">
        <v>1</v>
      </c>
      <c r="AP582">
        <v>0</v>
      </c>
      <c r="AQ582">
        <v>0</v>
      </c>
      <c r="AR582">
        <v>0</v>
      </c>
      <c r="AS582" t="s">
        <v>3</v>
      </c>
      <c r="AT582">
        <v>0.21</v>
      </c>
      <c r="AU582" t="s">
        <v>3</v>
      </c>
      <c r="AV582">
        <v>0</v>
      </c>
      <c r="AW582">
        <v>2</v>
      </c>
      <c r="AX582">
        <v>22721683</v>
      </c>
      <c r="AY582">
        <v>1</v>
      </c>
      <c r="AZ582">
        <v>0</v>
      </c>
      <c r="BA582">
        <v>543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B582">
        <v>0</v>
      </c>
    </row>
    <row r="583" spans="1:80">
      <c r="A583">
        <f>ROW(Source!A271)</f>
        <v>271</v>
      </c>
      <c r="B583">
        <v>22723180</v>
      </c>
      <c r="C583">
        <v>22721667</v>
      </c>
      <c r="D583">
        <v>21285419</v>
      </c>
      <c r="E583">
        <v>1</v>
      </c>
      <c r="F583">
        <v>1</v>
      </c>
      <c r="G583">
        <v>1</v>
      </c>
      <c r="H583">
        <v>2</v>
      </c>
      <c r="I583" t="s">
        <v>858</v>
      </c>
      <c r="J583" t="s">
        <v>859</v>
      </c>
      <c r="K583" t="s">
        <v>860</v>
      </c>
      <c r="L583">
        <v>1368</v>
      </c>
      <c r="N583">
        <v>1011</v>
      </c>
      <c r="O583" t="s">
        <v>790</v>
      </c>
      <c r="P583" t="s">
        <v>790</v>
      </c>
      <c r="Q583">
        <v>1</v>
      </c>
      <c r="Y583">
        <v>27.14</v>
      </c>
      <c r="AA583">
        <v>0</v>
      </c>
      <c r="AB583">
        <v>8.1</v>
      </c>
      <c r="AC583">
        <v>0</v>
      </c>
      <c r="AD583">
        <v>0</v>
      </c>
      <c r="AN583">
        <v>0</v>
      </c>
      <c r="AO583">
        <v>1</v>
      </c>
      <c r="AP583">
        <v>0</v>
      </c>
      <c r="AQ583">
        <v>0</v>
      </c>
      <c r="AR583">
        <v>0</v>
      </c>
      <c r="AS583" t="s">
        <v>3</v>
      </c>
      <c r="AT583">
        <v>27.14</v>
      </c>
      <c r="AU583" t="s">
        <v>3</v>
      </c>
      <c r="AV583">
        <v>0</v>
      </c>
      <c r="AW583">
        <v>2</v>
      </c>
      <c r="AX583">
        <v>22721684</v>
      </c>
      <c r="AY583">
        <v>1</v>
      </c>
      <c r="AZ583">
        <v>0</v>
      </c>
      <c r="BA583">
        <v>544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B583">
        <v>0</v>
      </c>
    </row>
    <row r="584" spans="1:80">
      <c r="A584">
        <f>ROW(Source!A271)</f>
        <v>271</v>
      </c>
      <c r="B584">
        <v>22723180</v>
      </c>
      <c r="C584">
        <v>22721667</v>
      </c>
      <c r="D584">
        <v>21280770</v>
      </c>
      <c r="E584">
        <v>1</v>
      </c>
      <c r="F584">
        <v>1</v>
      </c>
      <c r="G584">
        <v>1</v>
      </c>
      <c r="H584">
        <v>2</v>
      </c>
      <c r="I584" t="s">
        <v>850</v>
      </c>
      <c r="J584" t="s">
        <v>851</v>
      </c>
      <c r="K584" t="s">
        <v>852</v>
      </c>
      <c r="L584">
        <v>1368</v>
      </c>
      <c r="N584">
        <v>1011</v>
      </c>
      <c r="O584" t="s">
        <v>790</v>
      </c>
      <c r="P584" t="s">
        <v>790</v>
      </c>
      <c r="Q584">
        <v>1</v>
      </c>
      <c r="Y584">
        <v>1.24</v>
      </c>
      <c r="AA584">
        <v>0</v>
      </c>
      <c r="AB584">
        <v>87.17</v>
      </c>
      <c r="AC584">
        <v>11.6</v>
      </c>
      <c r="AD584">
        <v>0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3</v>
      </c>
      <c r="AT584">
        <v>1.24</v>
      </c>
      <c r="AU584" t="s">
        <v>3</v>
      </c>
      <c r="AV584">
        <v>0</v>
      </c>
      <c r="AW584">
        <v>2</v>
      </c>
      <c r="AX584">
        <v>22721685</v>
      </c>
      <c r="AY584">
        <v>1</v>
      </c>
      <c r="AZ584">
        <v>0</v>
      </c>
      <c r="BA584">
        <v>545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B584">
        <v>0</v>
      </c>
    </row>
    <row r="585" spans="1:80">
      <c r="A585">
        <f>ROW(Source!A271)</f>
        <v>271</v>
      </c>
      <c r="B585">
        <v>22723180</v>
      </c>
      <c r="C585">
        <v>22721667</v>
      </c>
      <c r="D585">
        <v>21304502</v>
      </c>
      <c r="E585">
        <v>1</v>
      </c>
      <c r="F585">
        <v>1</v>
      </c>
      <c r="G585">
        <v>1</v>
      </c>
      <c r="H585">
        <v>3</v>
      </c>
      <c r="I585" t="s">
        <v>827</v>
      </c>
      <c r="J585" t="s">
        <v>828</v>
      </c>
      <c r="K585" t="s">
        <v>829</v>
      </c>
      <c r="L585">
        <v>1348</v>
      </c>
      <c r="N585">
        <v>1009</v>
      </c>
      <c r="O585" t="s">
        <v>34</v>
      </c>
      <c r="P585" t="s">
        <v>34</v>
      </c>
      <c r="Q585">
        <v>1000</v>
      </c>
      <c r="Y585">
        <v>4.0000000000000001E-3</v>
      </c>
      <c r="AA585">
        <v>10362</v>
      </c>
      <c r="AB585">
        <v>0</v>
      </c>
      <c r="AC585">
        <v>0</v>
      </c>
      <c r="AD585">
        <v>0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4.0000000000000001E-3</v>
      </c>
      <c r="AU585" t="s">
        <v>3</v>
      </c>
      <c r="AV585">
        <v>0</v>
      </c>
      <c r="AW585">
        <v>2</v>
      </c>
      <c r="AX585">
        <v>22721686</v>
      </c>
      <c r="AY585">
        <v>1</v>
      </c>
      <c r="AZ585">
        <v>0</v>
      </c>
      <c r="BA585">
        <v>546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B585">
        <v>0</v>
      </c>
    </row>
    <row r="586" spans="1:80">
      <c r="A586">
        <f>ROW(Source!A271)</f>
        <v>271</v>
      </c>
      <c r="B586">
        <v>22723180</v>
      </c>
      <c r="C586">
        <v>22721667</v>
      </c>
      <c r="D586">
        <v>21779458</v>
      </c>
      <c r="E586">
        <v>1</v>
      </c>
      <c r="F586">
        <v>1</v>
      </c>
      <c r="G586">
        <v>1</v>
      </c>
      <c r="H586">
        <v>3</v>
      </c>
      <c r="I586" t="s">
        <v>964</v>
      </c>
      <c r="J586" t="s">
        <v>965</v>
      </c>
      <c r="K586" t="s">
        <v>966</v>
      </c>
      <c r="L586">
        <v>1301</v>
      </c>
      <c r="N586">
        <v>1003</v>
      </c>
      <c r="O586" t="s">
        <v>117</v>
      </c>
      <c r="P586" t="s">
        <v>117</v>
      </c>
      <c r="Q586">
        <v>1</v>
      </c>
      <c r="Y586">
        <v>93</v>
      </c>
      <c r="AA586">
        <v>198</v>
      </c>
      <c r="AB586">
        <v>0</v>
      </c>
      <c r="AC586">
        <v>0</v>
      </c>
      <c r="AD586">
        <v>0</v>
      </c>
      <c r="AN586">
        <v>0</v>
      </c>
      <c r="AO586">
        <v>1</v>
      </c>
      <c r="AP586">
        <v>0</v>
      </c>
      <c r="AQ586">
        <v>0</v>
      </c>
      <c r="AR586">
        <v>0</v>
      </c>
      <c r="AS586" t="s">
        <v>3</v>
      </c>
      <c r="AT586">
        <v>93</v>
      </c>
      <c r="AU586" t="s">
        <v>3</v>
      </c>
      <c r="AV586">
        <v>0</v>
      </c>
      <c r="AW586">
        <v>2</v>
      </c>
      <c r="AX586">
        <v>22721687</v>
      </c>
      <c r="AY586">
        <v>1</v>
      </c>
      <c r="AZ586">
        <v>0</v>
      </c>
      <c r="BA586">
        <v>547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B586">
        <v>0</v>
      </c>
    </row>
    <row r="587" spans="1:80">
      <c r="A587">
        <f>ROW(Source!A271)</f>
        <v>271</v>
      </c>
      <c r="B587">
        <v>22723180</v>
      </c>
      <c r="C587">
        <v>22721667</v>
      </c>
      <c r="D587">
        <v>21553621</v>
      </c>
      <c r="E587">
        <v>1</v>
      </c>
      <c r="F587">
        <v>1</v>
      </c>
      <c r="G587">
        <v>1</v>
      </c>
      <c r="H587">
        <v>3</v>
      </c>
      <c r="I587" t="s">
        <v>139</v>
      </c>
      <c r="J587" t="s">
        <v>141</v>
      </c>
      <c r="K587" t="s">
        <v>140</v>
      </c>
      <c r="L587">
        <v>1348</v>
      </c>
      <c r="N587">
        <v>1009</v>
      </c>
      <c r="O587" t="s">
        <v>34</v>
      </c>
      <c r="P587" t="s">
        <v>34</v>
      </c>
      <c r="Q587">
        <v>1000</v>
      </c>
      <c r="Y587">
        <v>1.18</v>
      </c>
      <c r="AA587">
        <v>9600</v>
      </c>
      <c r="AB587">
        <v>0</v>
      </c>
      <c r="AC587">
        <v>0</v>
      </c>
      <c r="AD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3</v>
      </c>
      <c r="AT587">
        <v>1.18</v>
      </c>
      <c r="AU587" t="s">
        <v>3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B587">
        <v>0</v>
      </c>
    </row>
    <row r="588" spans="1:80">
      <c r="A588">
        <f>ROW(Source!A271)</f>
        <v>271</v>
      </c>
      <c r="B588">
        <v>22723180</v>
      </c>
      <c r="C588">
        <v>22721667</v>
      </c>
      <c r="D588">
        <v>21815544</v>
      </c>
      <c r="E588">
        <v>1</v>
      </c>
      <c r="F588">
        <v>1</v>
      </c>
      <c r="G588">
        <v>1</v>
      </c>
      <c r="H588">
        <v>3</v>
      </c>
      <c r="I588" t="s">
        <v>189</v>
      </c>
      <c r="J588" t="s">
        <v>191</v>
      </c>
      <c r="K588" t="s">
        <v>190</v>
      </c>
      <c r="L588">
        <v>1301</v>
      </c>
      <c r="N588">
        <v>1003</v>
      </c>
      <c r="O588" t="s">
        <v>117</v>
      </c>
      <c r="P588" t="s">
        <v>117</v>
      </c>
      <c r="Q588">
        <v>1</v>
      </c>
      <c r="Y588">
        <v>100</v>
      </c>
      <c r="AA588">
        <v>132.80000000000001</v>
      </c>
      <c r="AB588">
        <v>0</v>
      </c>
      <c r="AC588">
        <v>0</v>
      </c>
      <c r="AD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 t="s">
        <v>3</v>
      </c>
      <c r="AT588">
        <v>100</v>
      </c>
      <c r="AU588" t="s">
        <v>3</v>
      </c>
      <c r="AV588">
        <v>0</v>
      </c>
      <c r="AW588">
        <v>1</v>
      </c>
      <c r="AX588">
        <v>-1</v>
      </c>
      <c r="AY588">
        <v>0</v>
      </c>
      <c r="AZ588">
        <v>0</v>
      </c>
      <c r="BA588" t="s">
        <v>3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B588">
        <v>0</v>
      </c>
    </row>
    <row r="589" spans="1:80">
      <c r="A589">
        <f>ROW(Source!A271)</f>
        <v>271</v>
      </c>
      <c r="B589">
        <v>22723180</v>
      </c>
      <c r="C589">
        <v>22721667</v>
      </c>
      <c r="D589">
        <v>21311138</v>
      </c>
      <c r="E589">
        <v>1</v>
      </c>
      <c r="F589">
        <v>1</v>
      </c>
      <c r="G589">
        <v>1</v>
      </c>
      <c r="H589">
        <v>3</v>
      </c>
      <c r="I589" t="s">
        <v>956</v>
      </c>
      <c r="J589" t="s">
        <v>957</v>
      </c>
      <c r="K589" t="s">
        <v>958</v>
      </c>
      <c r="L589">
        <v>1339</v>
      </c>
      <c r="N589">
        <v>1007</v>
      </c>
      <c r="O589" t="s">
        <v>43</v>
      </c>
      <c r="P589" t="s">
        <v>43</v>
      </c>
      <c r="Q589">
        <v>1</v>
      </c>
      <c r="Y589">
        <v>0.126</v>
      </c>
      <c r="AA589">
        <v>600</v>
      </c>
      <c r="AB589">
        <v>0</v>
      </c>
      <c r="AC589">
        <v>0</v>
      </c>
      <c r="AD589">
        <v>0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0.126</v>
      </c>
      <c r="AU589" t="s">
        <v>3</v>
      </c>
      <c r="AV589">
        <v>0</v>
      </c>
      <c r="AW589">
        <v>2</v>
      </c>
      <c r="AX589">
        <v>22721689</v>
      </c>
      <c r="AY589">
        <v>1</v>
      </c>
      <c r="AZ589">
        <v>0</v>
      </c>
      <c r="BA589">
        <v>549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B589">
        <v>0</v>
      </c>
    </row>
    <row r="590" spans="1:80">
      <c r="A590">
        <f>ROW(Source!A271)</f>
        <v>271</v>
      </c>
      <c r="B590">
        <v>22723180</v>
      </c>
      <c r="C590">
        <v>22721667</v>
      </c>
      <c r="D590">
        <v>21361908</v>
      </c>
      <c r="E590">
        <v>1</v>
      </c>
      <c r="F590">
        <v>1</v>
      </c>
      <c r="G590">
        <v>1</v>
      </c>
      <c r="H590">
        <v>3</v>
      </c>
      <c r="I590" t="s">
        <v>959</v>
      </c>
      <c r="J590" t="s">
        <v>960</v>
      </c>
      <c r="K590" t="s">
        <v>961</v>
      </c>
      <c r="L590">
        <v>1346</v>
      </c>
      <c r="N590">
        <v>1009</v>
      </c>
      <c r="O590" t="s">
        <v>870</v>
      </c>
      <c r="P590" t="s">
        <v>870</v>
      </c>
      <c r="Q590">
        <v>1</v>
      </c>
      <c r="Y590">
        <v>0.157</v>
      </c>
      <c r="AA590">
        <v>2.15</v>
      </c>
      <c r="AB590">
        <v>0</v>
      </c>
      <c r="AC590">
        <v>0</v>
      </c>
      <c r="AD590">
        <v>0</v>
      </c>
      <c r="AN590">
        <v>0</v>
      </c>
      <c r="AO590">
        <v>1</v>
      </c>
      <c r="AP590">
        <v>0</v>
      </c>
      <c r="AQ590">
        <v>0</v>
      </c>
      <c r="AR590">
        <v>0</v>
      </c>
      <c r="AS590" t="s">
        <v>3</v>
      </c>
      <c r="AT590">
        <v>0.157</v>
      </c>
      <c r="AU590" t="s">
        <v>3</v>
      </c>
      <c r="AV590">
        <v>0</v>
      </c>
      <c r="AW590">
        <v>2</v>
      </c>
      <c r="AX590">
        <v>22721690</v>
      </c>
      <c r="AY590">
        <v>1</v>
      </c>
      <c r="AZ590">
        <v>0</v>
      </c>
      <c r="BA590">
        <v>550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B590">
        <v>0</v>
      </c>
    </row>
    <row r="591" spans="1:80">
      <c r="A591">
        <f>ROW(Source!A271)</f>
        <v>271</v>
      </c>
      <c r="B591">
        <v>22723180</v>
      </c>
      <c r="C591">
        <v>22721667</v>
      </c>
      <c r="D591">
        <v>21281662</v>
      </c>
      <c r="E591">
        <v>1</v>
      </c>
      <c r="F591">
        <v>1</v>
      </c>
      <c r="G591">
        <v>1</v>
      </c>
      <c r="H591">
        <v>3</v>
      </c>
      <c r="I591" t="s">
        <v>877</v>
      </c>
      <c r="J591" t="s">
        <v>878</v>
      </c>
      <c r="K591" t="s">
        <v>879</v>
      </c>
      <c r="L591">
        <v>1339</v>
      </c>
      <c r="N591">
        <v>1007</v>
      </c>
      <c r="O591" t="s">
        <v>43</v>
      </c>
      <c r="P591" t="s">
        <v>43</v>
      </c>
      <c r="Q591">
        <v>1</v>
      </c>
      <c r="Y591">
        <v>43.96</v>
      </c>
      <c r="AA591">
        <v>2.44</v>
      </c>
      <c r="AB591">
        <v>0</v>
      </c>
      <c r="AC591">
        <v>0</v>
      </c>
      <c r="AD591">
        <v>0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43.96</v>
      </c>
      <c r="AU591" t="s">
        <v>3</v>
      </c>
      <c r="AV591">
        <v>0</v>
      </c>
      <c r="AW591">
        <v>2</v>
      </c>
      <c r="AX591">
        <v>22721691</v>
      </c>
      <c r="AY591">
        <v>1</v>
      </c>
      <c r="AZ591">
        <v>0</v>
      </c>
      <c r="BA591">
        <v>551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B591">
        <v>0</v>
      </c>
    </row>
    <row r="592" spans="1:80">
      <c r="A592">
        <f>ROW(Source!A271)</f>
        <v>271</v>
      </c>
      <c r="B592">
        <v>22723180</v>
      </c>
      <c r="C592">
        <v>22721667</v>
      </c>
      <c r="D592">
        <v>21362773</v>
      </c>
      <c r="E592">
        <v>1</v>
      </c>
      <c r="F592">
        <v>1</v>
      </c>
      <c r="G592">
        <v>1</v>
      </c>
      <c r="H592">
        <v>3</v>
      </c>
      <c r="I592" t="s">
        <v>967</v>
      </c>
      <c r="J592" t="s">
        <v>968</v>
      </c>
      <c r="K592" t="s">
        <v>969</v>
      </c>
      <c r="L592">
        <v>1354</v>
      </c>
      <c r="N592">
        <v>1010</v>
      </c>
      <c r="O592" t="s">
        <v>28</v>
      </c>
      <c r="P592" t="s">
        <v>28</v>
      </c>
      <c r="Q592">
        <v>1</v>
      </c>
      <c r="Y592">
        <v>13</v>
      </c>
      <c r="AA592">
        <v>231.04</v>
      </c>
      <c r="AB592">
        <v>0</v>
      </c>
      <c r="AC592">
        <v>0</v>
      </c>
      <c r="AD592">
        <v>0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3</v>
      </c>
      <c r="AT592">
        <v>13</v>
      </c>
      <c r="AU592" t="s">
        <v>3</v>
      </c>
      <c r="AV592">
        <v>0</v>
      </c>
      <c r="AW592">
        <v>2</v>
      </c>
      <c r="AX592">
        <v>22721692</v>
      </c>
      <c r="AY592">
        <v>1</v>
      </c>
      <c r="AZ592">
        <v>0</v>
      </c>
      <c r="BA592">
        <v>552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B592">
        <v>0</v>
      </c>
    </row>
    <row r="593" spans="1:80">
      <c r="A593">
        <f>ROW(Source!A274)</f>
        <v>274</v>
      </c>
      <c r="B593">
        <v>22723180</v>
      </c>
      <c r="C593">
        <v>22721697</v>
      </c>
      <c r="D593">
        <v>9699766</v>
      </c>
      <c r="E593">
        <v>1</v>
      </c>
      <c r="F593">
        <v>1</v>
      </c>
      <c r="G593">
        <v>1</v>
      </c>
      <c r="H593">
        <v>1</v>
      </c>
      <c r="I593" t="s">
        <v>949</v>
      </c>
      <c r="J593" t="s">
        <v>3</v>
      </c>
      <c r="K593" t="s">
        <v>950</v>
      </c>
      <c r="L593">
        <v>1369</v>
      </c>
      <c r="N593">
        <v>1013</v>
      </c>
      <c r="O593" t="s">
        <v>784</v>
      </c>
      <c r="P593" t="s">
        <v>784</v>
      </c>
      <c r="Q593">
        <v>1</v>
      </c>
      <c r="Y593">
        <v>5.01</v>
      </c>
      <c r="AA593">
        <v>0</v>
      </c>
      <c r="AB593">
        <v>0</v>
      </c>
      <c r="AC593">
        <v>0</v>
      </c>
      <c r="AD593">
        <v>11.64</v>
      </c>
      <c r="AN593">
        <v>0</v>
      </c>
      <c r="AO593">
        <v>1</v>
      </c>
      <c r="AP593">
        <v>0</v>
      </c>
      <c r="AQ593">
        <v>0</v>
      </c>
      <c r="AR593">
        <v>0</v>
      </c>
      <c r="AS593" t="s">
        <v>3</v>
      </c>
      <c r="AT593">
        <v>5.01</v>
      </c>
      <c r="AU593" t="s">
        <v>3</v>
      </c>
      <c r="AV593">
        <v>1</v>
      </c>
      <c r="AW593">
        <v>2</v>
      </c>
      <c r="AX593">
        <v>22721704</v>
      </c>
      <c r="AY593">
        <v>1</v>
      </c>
      <c r="AZ593">
        <v>0</v>
      </c>
      <c r="BA593">
        <v>553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B593">
        <v>0</v>
      </c>
    </row>
    <row r="594" spans="1:80">
      <c r="A594">
        <f>ROW(Source!A274)</f>
        <v>274</v>
      </c>
      <c r="B594">
        <v>22723180</v>
      </c>
      <c r="C594">
        <v>22721697</v>
      </c>
      <c r="D594">
        <v>21330832</v>
      </c>
      <c r="E594">
        <v>1</v>
      </c>
      <c r="F594">
        <v>1</v>
      </c>
      <c r="G594">
        <v>1</v>
      </c>
      <c r="H594">
        <v>2</v>
      </c>
      <c r="I594" t="s">
        <v>861</v>
      </c>
      <c r="J594" t="s">
        <v>862</v>
      </c>
      <c r="K594" t="s">
        <v>863</v>
      </c>
      <c r="L594">
        <v>1368</v>
      </c>
      <c r="N594">
        <v>1011</v>
      </c>
      <c r="O594" t="s">
        <v>790</v>
      </c>
      <c r="P594" t="s">
        <v>790</v>
      </c>
      <c r="Q594">
        <v>1</v>
      </c>
      <c r="Y594">
        <v>1.5</v>
      </c>
      <c r="AA594">
        <v>0</v>
      </c>
      <c r="AB594">
        <v>29.67</v>
      </c>
      <c r="AC594">
        <v>0</v>
      </c>
      <c r="AD594">
        <v>0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3</v>
      </c>
      <c r="AT594">
        <v>1.5</v>
      </c>
      <c r="AU594" t="s">
        <v>3</v>
      </c>
      <c r="AV594">
        <v>0</v>
      </c>
      <c r="AW594">
        <v>2</v>
      </c>
      <c r="AX594">
        <v>22721705</v>
      </c>
      <c r="AY594">
        <v>1</v>
      </c>
      <c r="AZ594">
        <v>0</v>
      </c>
      <c r="BA594">
        <v>554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B594">
        <v>0</v>
      </c>
    </row>
    <row r="595" spans="1:80">
      <c r="A595">
        <f>ROW(Source!A274)</f>
        <v>274</v>
      </c>
      <c r="B595">
        <v>22723180</v>
      </c>
      <c r="C595">
        <v>22721697</v>
      </c>
      <c r="D595">
        <v>21288798</v>
      </c>
      <c r="E595">
        <v>1</v>
      </c>
      <c r="F595">
        <v>1</v>
      </c>
      <c r="G595">
        <v>1</v>
      </c>
      <c r="H595">
        <v>3</v>
      </c>
      <c r="I595" t="s">
        <v>818</v>
      </c>
      <c r="J595" t="s">
        <v>819</v>
      </c>
      <c r="K595" t="s">
        <v>820</v>
      </c>
      <c r="L595">
        <v>1348</v>
      </c>
      <c r="N595">
        <v>1009</v>
      </c>
      <c r="O595" t="s">
        <v>34</v>
      </c>
      <c r="P595" t="s">
        <v>34</v>
      </c>
      <c r="Q595">
        <v>1000</v>
      </c>
      <c r="Y595">
        <v>5.0000000000000002E-5</v>
      </c>
      <c r="AA595">
        <v>15119</v>
      </c>
      <c r="AB595">
        <v>0</v>
      </c>
      <c r="AC595">
        <v>0</v>
      </c>
      <c r="AD595">
        <v>0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5.0000000000000002E-5</v>
      </c>
      <c r="AU595" t="s">
        <v>3</v>
      </c>
      <c r="AV595">
        <v>0</v>
      </c>
      <c r="AW595">
        <v>2</v>
      </c>
      <c r="AX595">
        <v>22721706</v>
      </c>
      <c r="AY595">
        <v>1</v>
      </c>
      <c r="AZ595">
        <v>0</v>
      </c>
      <c r="BA595">
        <v>555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B595">
        <v>0</v>
      </c>
    </row>
    <row r="596" spans="1:80">
      <c r="A596">
        <f>ROW(Source!A274)</f>
        <v>274</v>
      </c>
      <c r="B596">
        <v>22723180</v>
      </c>
      <c r="C596">
        <v>22721697</v>
      </c>
      <c r="D596">
        <v>21362285</v>
      </c>
      <c r="E596">
        <v>1</v>
      </c>
      <c r="F596">
        <v>1</v>
      </c>
      <c r="G596">
        <v>1</v>
      </c>
      <c r="H596">
        <v>3</v>
      </c>
      <c r="I596" t="s">
        <v>864</v>
      </c>
      <c r="J596" t="s">
        <v>865</v>
      </c>
      <c r="K596" t="s">
        <v>866</v>
      </c>
      <c r="L596">
        <v>1348</v>
      </c>
      <c r="N596">
        <v>1009</v>
      </c>
      <c r="O596" t="s">
        <v>34</v>
      </c>
      <c r="P596" t="s">
        <v>34</v>
      </c>
      <c r="Q596">
        <v>1000</v>
      </c>
      <c r="Y596">
        <v>2.0000000000000002E-5</v>
      </c>
      <c r="AA596">
        <v>16950</v>
      </c>
      <c r="AB596">
        <v>0</v>
      </c>
      <c r="AC596">
        <v>0</v>
      </c>
      <c r="AD596">
        <v>0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2.0000000000000002E-5</v>
      </c>
      <c r="AU596" t="s">
        <v>3</v>
      </c>
      <c r="AV596">
        <v>0</v>
      </c>
      <c r="AW596">
        <v>2</v>
      </c>
      <c r="AX596">
        <v>22721707</v>
      </c>
      <c r="AY596">
        <v>1</v>
      </c>
      <c r="AZ596">
        <v>0</v>
      </c>
      <c r="BA596">
        <v>556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B596">
        <v>0</v>
      </c>
    </row>
    <row r="597" spans="1:80">
      <c r="A597">
        <f>ROW(Source!A274)</f>
        <v>274</v>
      </c>
      <c r="B597">
        <v>22723180</v>
      </c>
      <c r="C597">
        <v>22721697</v>
      </c>
      <c r="D597">
        <v>21288800</v>
      </c>
      <c r="E597">
        <v>1</v>
      </c>
      <c r="F597">
        <v>1</v>
      </c>
      <c r="G597">
        <v>1</v>
      </c>
      <c r="H597">
        <v>3</v>
      </c>
      <c r="I597" t="s">
        <v>867</v>
      </c>
      <c r="J597" t="s">
        <v>868</v>
      </c>
      <c r="K597" t="s">
        <v>869</v>
      </c>
      <c r="L597">
        <v>1346</v>
      </c>
      <c r="N597">
        <v>1009</v>
      </c>
      <c r="O597" t="s">
        <v>870</v>
      </c>
      <c r="P597" t="s">
        <v>870</v>
      </c>
      <c r="Q597">
        <v>1</v>
      </c>
      <c r="Y597">
        <v>0.02</v>
      </c>
      <c r="AA597">
        <v>37.29</v>
      </c>
      <c r="AB597">
        <v>0</v>
      </c>
      <c r="AC597">
        <v>0</v>
      </c>
      <c r="AD597">
        <v>0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3</v>
      </c>
      <c r="AT597">
        <v>0.02</v>
      </c>
      <c r="AU597" t="s">
        <v>3</v>
      </c>
      <c r="AV597">
        <v>0</v>
      </c>
      <c r="AW597">
        <v>2</v>
      </c>
      <c r="AX597">
        <v>22721708</v>
      </c>
      <c r="AY597">
        <v>1</v>
      </c>
      <c r="AZ597">
        <v>0</v>
      </c>
      <c r="BA597">
        <v>557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B597">
        <v>0</v>
      </c>
    </row>
    <row r="598" spans="1:80">
      <c r="A598">
        <f>ROW(Source!A274)</f>
        <v>274</v>
      </c>
      <c r="B598">
        <v>22723180</v>
      </c>
      <c r="C598">
        <v>22721697</v>
      </c>
      <c r="D598">
        <v>21281662</v>
      </c>
      <c r="E598">
        <v>1</v>
      </c>
      <c r="F598">
        <v>1</v>
      </c>
      <c r="G598">
        <v>1</v>
      </c>
      <c r="H598">
        <v>3</v>
      </c>
      <c r="I598" t="s">
        <v>877</v>
      </c>
      <c r="J598" t="s">
        <v>878</v>
      </c>
      <c r="K598" t="s">
        <v>879</v>
      </c>
      <c r="L598">
        <v>1339</v>
      </c>
      <c r="N598">
        <v>1007</v>
      </c>
      <c r="O598" t="s">
        <v>43</v>
      </c>
      <c r="P598" t="s">
        <v>43</v>
      </c>
      <c r="Q598">
        <v>1</v>
      </c>
      <c r="Y598">
        <v>16.3</v>
      </c>
      <c r="AA598">
        <v>2.44</v>
      </c>
      <c r="AB598">
        <v>0</v>
      </c>
      <c r="AC598">
        <v>0</v>
      </c>
      <c r="AD598">
        <v>0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3</v>
      </c>
      <c r="AT598">
        <v>16.3</v>
      </c>
      <c r="AU598" t="s">
        <v>3</v>
      </c>
      <c r="AV598">
        <v>0</v>
      </c>
      <c r="AW598">
        <v>2</v>
      </c>
      <c r="AX598">
        <v>22721709</v>
      </c>
      <c r="AY598">
        <v>1</v>
      </c>
      <c r="AZ598">
        <v>0</v>
      </c>
      <c r="BA598">
        <v>558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B598">
        <v>0</v>
      </c>
    </row>
    <row r="599" spans="1:80">
      <c r="A599">
        <f>ROW(Source!A275)</f>
        <v>275</v>
      </c>
      <c r="B599">
        <v>22723180</v>
      </c>
      <c r="C599">
        <v>22721710</v>
      </c>
      <c r="D599">
        <v>9415735</v>
      </c>
      <c r="E599">
        <v>1</v>
      </c>
      <c r="F599">
        <v>1</v>
      </c>
      <c r="G599">
        <v>1</v>
      </c>
      <c r="H599">
        <v>1</v>
      </c>
      <c r="I599" t="s">
        <v>970</v>
      </c>
      <c r="J599" t="s">
        <v>3</v>
      </c>
      <c r="K599" t="s">
        <v>971</v>
      </c>
      <c r="L599">
        <v>1369</v>
      </c>
      <c r="N599">
        <v>1013</v>
      </c>
      <c r="O599" t="s">
        <v>784</v>
      </c>
      <c r="P599" t="s">
        <v>784</v>
      </c>
      <c r="Q599">
        <v>1</v>
      </c>
      <c r="Y599">
        <v>1.47</v>
      </c>
      <c r="AA599">
        <v>0</v>
      </c>
      <c r="AB599">
        <v>0</v>
      </c>
      <c r="AC599">
        <v>0</v>
      </c>
      <c r="AD599">
        <v>9.07</v>
      </c>
      <c r="AN599">
        <v>0</v>
      </c>
      <c r="AO599">
        <v>1</v>
      </c>
      <c r="AP599">
        <v>0</v>
      </c>
      <c r="AQ599">
        <v>0</v>
      </c>
      <c r="AR599">
        <v>0</v>
      </c>
      <c r="AS599" t="s">
        <v>3</v>
      </c>
      <c r="AT599">
        <v>1.47</v>
      </c>
      <c r="AU599" t="s">
        <v>3</v>
      </c>
      <c r="AV599">
        <v>1</v>
      </c>
      <c r="AW599">
        <v>2</v>
      </c>
      <c r="AX599">
        <v>22721718</v>
      </c>
      <c r="AY599">
        <v>1</v>
      </c>
      <c r="AZ599">
        <v>0</v>
      </c>
      <c r="BA599">
        <v>559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B599">
        <v>0</v>
      </c>
    </row>
    <row r="600" spans="1:80">
      <c r="A600">
        <f>ROW(Source!A275)</f>
        <v>275</v>
      </c>
      <c r="B600">
        <v>22723180</v>
      </c>
      <c r="C600">
        <v>22721710</v>
      </c>
      <c r="D600">
        <v>21285419</v>
      </c>
      <c r="E600">
        <v>1</v>
      </c>
      <c r="F600">
        <v>1</v>
      </c>
      <c r="G600">
        <v>1</v>
      </c>
      <c r="H600">
        <v>2</v>
      </c>
      <c r="I600" t="s">
        <v>858</v>
      </c>
      <c r="J600" t="s">
        <v>859</v>
      </c>
      <c r="K600" t="s">
        <v>860</v>
      </c>
      <c r="L600">
        <v>1368</v>
      </c>
      <c r="N600">
        <v>1011</v>
      </c>
      <c r="O600" t="s">
        <v>790</v>
      </c>
      <c r="P600" t="s">
        <v>790</v>
      </c>
      <c r="Q600">
        <v>1</v>
      </c>
      <c r="Y600">
        <v>0.35</v>
      </c>
      <c r="AA600">
        <v>0</v>
      </c>
      <c r="AB600">
        <v>8.1</v>
      </c>
      <c r="AC600">
        <v>0</v>
      </c>
      <c r="AD600">
        <v>0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0.35</v>
      </c>
      <c r="AU600" t="s">
        <v>3</v>
      </c>
      <c r="AV600">
        <v>0</v>
      </c>
      <c r="AW600">
        <v>2</v>
      </c>
      <c r="AX600">
        <v>22721719</v>
      </c>
      <c r="AY600">
        <v>1</v>
      </c>
      <c r="AZ600">
        <v>0</v>
      </c>
      <c r="BA600">
        <v>560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B600">
        <v>0</v>
      </c>
    </row>
    <row r="601" spans="1:80">
      <c r="A601">
        <f>ROW(Source!A275)</f>
        <v>275</v>
      </c>
      <c r="B601">
        <v>22723180</v>
      </c>
      <c r="C601">
        <v>22721710</v>
      </c>
      <c r="D601">
        <v>21280770</v>
      </c>
      <c r="E601">
        <v>1</v>
      </c>
      <c r="F601">
        <v>1</v>
      </c>
      <c r="G601">
        <v>1</v>
      </c>
      <c r="H601">
        <v>2</v>
      </c>
      <c r="I601" t="s">
        <v>850</v>
      </c>
      <c r="J601" t="s">
        <v>851</v>
      </c>
      <c r="K601" t="s">
        <v>852</v>
      </c>
      <c r="L601">
        <v>1368</v>
      </c>
      <c r="N601">
        <v>1011</v>
      </c>
      <c r="O601" t="s">
        <v>790</v>
      </c>
      <c r="P601" t="s">
        <v>790</v>
      </c>
      <c r="Q601">
        <v>1</v>
      </c>
      <c r="Y601">
        <v>0.02</v>
      </c>
      <c r="AA601">
        <v>0</v>
      </c>
      <c r="AB601">
        <v>87.17</v>
      </c>
      <c r="AC601">
        <v>11.6</v>
      </c>
      <c r="AD601">
        <v>0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0.02</v>
      </c>
      <c r="AU601" t="s">
        <v>3</v>
      </c>
      <c r="AV601">
        <v>0</v>
      </c>
      <c r="AW601">
        <v>2</v>
      </c>
      <c r="AX601">
        <v>22721720</v>
      </c>
      <c r="AY601">
        <v>1</v>
      </c>
      <c r="AZ601">
        <v>0</v>
      </c>
      <c r="BA601">
        <v>561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B601">
        <v>0</v>
      </c>
    </row>
    <row r="602" spans="1:80">
      <c r="A602">
        <f>ROW(Source!A275)</f>
        <v>275</v>
      </c>
      <c r="B602">
        <v>22723180</v>
      </c>
      <c r="C602">
        <v>22721710</v>
      </c>
      <c r="D602">
        <v>21304502</v>
      </c>
      <c r="E602">
        <v>1</v>
      </c>
      <c r="F602">
        <v>1</v>
      </c>
      <c r="G602">
        <v>1</v>
      </c>
      <c r="H602">
        <v>3</v>
      </c>
      <c r="I602" t="s">
        <v>827</v>
      </c>
      <c r="J602" t="s">
        <v>828</v>
      </c>
      <c r="K602" t="s">
        <v>829</v>
      </c>
      <c r="L602">
        <v>1348</v>
      </c>
      <c r="N602">
        <v>1009</v>
      </c>
      <c r="O602" t="s">
        <v>34</v>
      </c>
      <c r="P602" t="s">
        <v>34</v>
      </c>
      <c r="Q602">
        <v>1000</v>
      </c>
      <c r="Y602">
        <v>1.3999999999999999E-4</v>
      </c>
      <c r="AA602">
        <v>10362</v>
      </c>
      <c r="AB602">
        <v>0</v>
      </c>
      <c r="AC602">
        <v>0</v>
      </c>
      <c r="AD602">
        <v>0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1.3999999999999999E-4</v>
      </c>
      <c r="AU602" t="s">
        <v>3</v>
      </c>
      <c r="AV602">
        <v>0</v>
      </c>
      <c r="AW602">
        <v>2</v>
      </c>
      <c r="AX602">
        <v>22721721</v>
      </c>
      <c r="AY602">
        <v>1</v>
      </c>
      <c r="AZ602">
        <v>0</v>
      </c>
      <c r="BA602">
        <v>562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B602">
        <v>0</v>
      </c>
    </row>
    <row r="603" spans="1:80">
      <c r="A603">
        <f>ROW(Source!A275)</f>
        <v>275</v>
      </c>
      <c r="B603">
        <v>22723180</v>
      </c>
      <c r="C603">
        <v>22721710</v>
      </c>
      <c r="D603">
        <v>21288802</v>
      </c>
      <c r="E603">
        <v>1</v>
      </c>
      <c r="F603">
        <v>1</v>
      </c>
      <c r="G603">
        <v>1</v>
      </c>
      <c r="H603">
        <v>3</v>
      </c>
      <c r="I603" t="s">
        <v>972</v>
      </c>
      <c r="J603" t="s">
        <v>973</v>
      </c>
      <c r="K603" t="s">
        <v>974</v>
      </c>
      <c r="L603">
        <v>1348</v>
      </c>
      <c r="N603">
        <v>1009</v>
      </c>
      <c r="O603" t="s">
        <v>34</v>
      </c>
      <c r="P603" t="s">
        <v>34</v>
      </c>
      <c r="Q603">
        <v>1000</v>
      </c>
      <c r="Y603">
        <v>1.1000000000000001E-3</v>
      </c>
      <c r="AA603">
        <v>14830</v>
      </c>
      <c r="AB603">
        <v>0</v>
      </c>
      <c r="AC603">
        <v>0</v>
      </c>
      <c r="AD603">
        <v>0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3</v>
      </c>
      <c r="AT603">
        <v>1.1000000000000001E-3</v>
      </c>
      <c r="AU603" t="s">
        <v>3</v>
      </c>
      <c r="AV603">
        <v>0</v>
      </c>
      <c r="AW603">
        <v>2</v>
      </c>
      <c r="AX603">
        <v>22721722</v>
      </c>
      <c r="AY603">
        <v>1</v>
      </c>
      <c r="AZ603">
        <v>0</v>
      </c>
      <c r="BA603">
        <v>563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B603">
        <v>0</v>
      </c>
    </row>
    <row r="604" spans="1:80">
      <c r="A604">
        <f>ROW(Source!A275)</f>
        <v>275</v>
      </c>
      <c r="B604">
        <v>22723180</v>
      </c>
      <c r="C604">
        <v>22721710</v>
      </c>
      <c r="D604">
        <v>21808367</v>
      </c>
      <c r="E604">
        <v>1</v>
      </c>
      <c r="F604">
        <v>1</v>
      </c>
      <c r="G604">
        <v>1</v>
      </c>
      <c r="H604">
        <v>3</v>
      </c>
      <c r="I604" t="s">
        <v>215</v>
      </c>
      <c r="J604" t="s">
        <v>217</v>
      </c>
      <c r="K604" t="s">
        <v>216</v>
      </c>
      <c r="L604">
        <v>1354</v>
      </c>
      <c r="N604">
        <v>1010</v>
      </c>
      <c r="O604" t="s">
        <v>28</v>
      </c>
      <c r="P604" t="s">
        <v>28</v>
      </c>
      <c r="Q604">
        <v>1</v>
      </c>
      <c r="Y604">
        <v>2.8570999999999999E-2</v>
      </c>
      <c r="AA604">
        <v>3071.58</v>
      </c>
      <c r="AB604">
        <v>0</v>
      </c>
      <c r="AC604">
        <v>0</v>
      </c>
      <c r="AD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 t="s">
        <v>3</v>
      </c>
      <c r="AT604">
        <v>2.8570999999999999E-2</v>
      </c>
      <c r="AU604" t="s">
        <v>3</v>
      </c>
      <c r="AV604">
        <v>0</v>
      </c>
      <c r="AW604">
        <v>1</v>
      </c>
      <c r="AX604">
        <v>-1</v>
      </c>
      <c r="AY604">
        <v>0</v>
      </c>
      <c r="AZ604">
        <v>0</v>
      </c>
      <c r="BA604" t="s">
        <v>3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B604">
        <v>0</v>
      </c>
    </row>
    <row r="605" spans="1:80">
      <c r="A605">
        <f>ROW(Source!A275)</f>
        <v>275</v>
      </c>
      <c r="B605">
        <v>22723180</v>
      </c>
      <c r="C605">
        <v>22721710</v>
      </c>
      <c r="D605">
        <v>21813853</v>
      </c>
      <c r="E605">
        <v>1</v>
      </c>
      <c r="F605">
        <v>1</v>
      </c>
      <c r="G605">
        <v>1</v>
      </c>
      <c r="H605">
        <v>3</v>
      </c>
      <c r="I605" t="s">
        <v>221</v>
      </c>
      <c r="J605" t="s">
        <v>223</v>
      </c>
      <c r="K605" t="s">
        <v>222</v>
      </c>
      <c r="L605">
        <v>1354</v>
      </c>
      <c r="N605">
        <v>1010</v>
      </c>
      <c r="O605" t="s">
        <v>28</v>
      </c>
      <c r="P605" t="s">
        <v>28</v>
      </c>
      <c r="Q605">
        <v>1</v>
      </c>
      <c r="Y605">
        <v>0.45714300000000002</v>
      </c>
      <c r="AA605">
        <v>47.61</v>
      </c>
      <c r="AB605">
        <v>0</v>
      </c>
      <c r="AC605">
        <v>0</v>
      </c>
      <c r="AD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 t="s">
        <v>3</v>
      </c>
      <c r="AT605">
        <v>0.45714300000000002</v>
      </c>
      <c r="AU605" t="s">
        <v>3</v>
      </c>
      <c r="AV605">
        <v>0</v>
      </c>
      <c r="AW605">
        <v>1</v>
      </c>
      <c r="AX605">
        <v>-1</v>
      </c>
      <c r="AY605">
        <v>0</v>
      </c>
      <c r="AZ605">
        <v>0</v>
      </c>
      <c r="BA605" t="s">
        <v>3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B605">
        <v>0</v>
      </c>
    </row>
    <row r="606" spans="1:80">
      <c r="A606">
        <f>ROW(Source!A275)</f>
        <v>275</v>
      </c>
      <c r="B606">
        <v>22723180</v>
      </c>
      <c r="C606">
        <v>22721710</v>
      </c>
      <c r="D606">
        <v>21813333</v>
      </c>
      <c r="E606">
        <v>1</v>
      </c>
      <c r="F606">
        <v>1</v>
      </c>
      <c r="G606">
        <v>1</v>
      </c>
      <c r="H606">
        <v>3</v>
      </c>
      <c r="I606" t="s">
        <v>203</v>
      </c>
      <c r="J606" t="s">
        <v>205</v>
      </c>
      <c r="K606" t="s">
        <v>204</v>
      </c>
      <c r="L606">
        <v>1354</v>
      </c>
      <c r="N606">
        <v>1010</v>
      </c>
      <c r="O606" t="s">
        <v>28</v>
      </c>
      <c r="P606" t="s">
        <v>28</v>
      </c>
      <c r="Q606">
        <v>1</v>
      </c>
      <c r="Y606">
        <v>2.8570999999999999E-2</v>
      </c>
      <c r="AA606">
        <v>322.98</v>
      </c>
      <c r="AB606">
        <v>0</v>
      </c>
      <c r="AC606">
        <v>0</v>
      </c>
      <c r="AD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 t="s">
        <v>3</v>
      </c>
      <c r="AT606">
        <v>2.8570999999999999E-2</v>
      </c>
      <c r="AU606" t="s">
        <v>3</v>
      </c>
      <c r="AV606">
        <v>0</v>
      </c>
      <c r="AW606">
        <v>1</v>
      </c>
      <c r="AX606">
        <v>-1</v>
      </c>
      <c r="AY606">
        <v>0</v>
      </c>
      <c r="AZ606">
        <v>0</v>
      </c>
      <c r="BA606" t="s">
        <v>3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B606">
        <v>0</v>
      </c>
    </row>
    <row r="607" spans="1:80">
      <c r="A607">
        <f>ROW(Source!A275)</f>
        <v>275</v>
      </c>
      <c r="B607">
        <v>22723180</v>
      </c>
      <c r="C607">
        <v>22721710</v>
      </c>
      <c r="D607">
        <v>21813335</v>
      </c>
      <c r="E607">
        <v>1</v>
      </c>
      <c r="F607">
        <v>1</v>
      </c>
      <c r="G607">
        <v>1</v>
      </c>
      <c r="H607">
        <v>3</v>
      </c>
      <c r="I607" t="s">
        <v>207</v>
      </c>
      <c r="J607" t="s">
        <v>209</v>
      </c>
      <c r="K607" t="s">
        <v>208</v>
      </c>
      <c r="L607">
        <v>1354</v>
      </c>
      <c r="N607">
        <v>1010</v>
      </c>
      <c r="O607" t="s">
        <v>28</v>
      </c>
      <c r="P607" t="s">
        <v>28</v>
      </c>
      <c r="Q607">
        <v>1</v>
      </c>
      <c r="Y607">
        <v>0.14285700000000001</v>
      </c>
      <c r="AA607">
        <v>346.36</v>
      </c>
      <c r="AB607">
        <v>0</v>
      </c>
      <c r="AC607">
        <v>0</v>
      </c>
      <c r="AD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 t="s">
        <v>3</v>
      </c>
      <c r="AT607">
        <v>0.14285700000000001</v>
      </c>
      <c r="AU607" t="s">
        <v>3</v>
      </c>
      <c r="AV607">
        <v>0</v>
      </c>
      <c r="AW607">
        <v>1</v>
      </c>
      <c r="AX607">
        <v>-1</v>
      </c>
      <c r="AY607">
        <v>0</v>
      </c>
      <c r="AZ607">
        <v>0</v>
      </c>
      <c r="BA607" t="s">
        <v>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B607">
        <v>0</v>
      </c>
    </row>
    <row r="608" spans="1:80">
      <c r="A608">
        <f>ROW(Source!A275)</f>
        <v>275</v>
      </c>
      <c r="B608">
        <v>22723180</v>
      </c>
      <c r="C608">
        <v>22721710</v>
      </c>
      <c r="D608">
        <v>21813339</v>
      </c>
      <c r="E608">
        <v>1</v>
      </c>
      <c r="F608">
        <v>1</v>
      </c>
      <c r="G608">
        <v>1</v>
      </c>
      <c r="H608">
        <v>3</v>
      </c>
      <c r="I608" t="s">
        <v>211</v>
      </c>
      <c r="J608" t="s">
        <v>213</v>
      </c>
      <c r="K608" t="s">
        <v>212</v>
      </c>
      <c r="L608">
        <v>1354</v>
      </c>
      <c r="N608">
        <v>1010</v>
      </c>
      <c r="O608" t="s">
        <v>28</v>
      </c>
      <c r="P608" t="s">
        <v>28</v>
      </c>
      <c r="Q608">
        <v>1</v>
      </c>
      <c r="Y608">
        <v>0.34285700000000002</v>
      </c>
      <c r="AA608">
        <v>525.98</v>
      </c>
      <c r="AB608">
        <v>0</v>
      </c>
      <c r="AC608">
        <v>0</v>
      </c>
      <c r="AD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 t="s">
        <v>3</v>
      </c>
      <c r="AT608">
        <v>0.34285700000000002</v>
      </c>
      <c r="AU608" t="s">
        <v>3</v>
      </c>
      <c r="AV608">
        <v>0</v>
      </c>
      <c r="AW608">
        <v>1</v>
      </c>
      <c r="AX608">
        <v>-1</v>
      </c>
      <c r="AY608">
        <v>0</v>
      </c>
      <c r="AZ608">
        <v>0</v>
      </c>
      <c r="BA608" t="s">
        <v>3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B608">
        <v>0</v>
      </c>
    </row>
    <row r="609" spans="1:80">
      <c r="A609">
        <f>ROW(Source!A275)</f>
        <v>275</v>
      </c>
      <c r="B609">
        <v>22723180</v>
      </c>
      <c r="C609">
        <v>22721710</v>
      </c>
      <c r="D609">
        <v>21840914</v>
      </c>
      <c r="E609">
        <v>1</v>
      </c>
      <c r="F609">
        <v>1</v>
      </c>
      <c r="G609">
        <v>1</v>
      </c>
      <c r="H609">
        <v>3</v>
      </c>
      <c r="I609" t="s">
        <v>975</v>
      </c>
      <c r="J609" t="s">
        <v>976</v>
      </c>
      <c r="K609" t="s">
        <v>977</v>
      </c>
      <c r="L609">
        <v>1354</v>
      </c>
      <c r="N609">
        <v>1010</v>
      </c>
      <c r="O609" t="s">
        <v>28</v>
      </c>
      <c r="P609" t="s">
        <v>28</v>
      </c>
      <c r="Q609">
        <v>1</v>
      </c>
      <c r="Y609">
        <v>2</v>
      </c>
      <c r="AA609">
        <v>28</v>
      </c>
      <c r="AB609">
        <v>0</v>
      </c>
      <c r="AC609">
        <v>0</v>
      </c>
      <c r="AD609">
        <v>0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3</v>
      </c>
      <c r="AT609">
        <v>2</v>
      </c>
      <c r="AU609" t="s">
        <v>3</v>
      </c>
      <c r="AV609">
        <v>0</v>
      </c>
      <c r="AW609">
        <v>2</v>
      </c>
      <c r="AX609">
        <v>22721724</v>
      </c>
      <c r="AY609">
        <v>1</v>
      </c>
      <c r="AZ609">
        <v>0</v>
      </c>
      <c r="BA609">
        <v>565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B609">
        <v>0</v>
      </c>
    </row>
    <row r="610" spans="1:80">
      <c r="A610">
        <f>ROW(Source!A275)</f>
        <v>275</v>
      </c>
      <c r="B610">
        <v>22723180</v>
      </c>
      <c r="C610">
        <v>22721710</v>
      </c>
      <c r="D610">
        <v>21363100</v>
      </c>
      <c r="E610">
        <v>1</v>
      </c>
      <c r="F610">
        <v>1</v>
      </c>
      <c r="G610">
        <v>1</v>
      </c>
      <c r="H610">
        <v>3</v>
      </c>
      <c r="I610" t="s">
        <v>978</v>
      </c>
      <c r="J610" t="s">
        <v>979</v>
      </c>
      <c r="K610" t="s">
        <v>980</v>
      </c>
      <c r="L610">
        <v>1356</v>
      </c>
      <c r="N610">
        <v>1010</v>
      </c>
      <c r="O610" t="s">
        <v>886</v>
      </c>
      <c r="P610" t="s">
        <v>886</v>
      </c>
      <c r="Q610">
        <v>1000</v>
      </c>
      <c r="Y610">
        <v>2E-3</v>
      </c>
      <c r="AA610">
        <v>3450</v>
      </c>
      <c r="AB610">
        <v>0</v>
      </c>
      <c r="AC610">
        <v>0</v>
      </c>
      <c r="AD610">
        <v>0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3</v>
      </c>
      <c r="AT610">
        <v>2E-3</v>
      </c>
      <c r="AU610" t="s">
        <v>3</v>
      </c>
      <c r="AV610">
        <v>0</v>
      </c>
      <c r="AW610">
        <v>2</v>
      </c>
      <c r="AX610">
        <v>22721725</v>
      </c>
      <c r="AY610">
        <v>1</v>
      </c>
      <c r="AZ610">
        <v>0</v>
      </c>
      <c r="BA610">
        <v>566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B610">
        <v>0</v>
      </c>
    </row>
    <row r="611" spans="1:80">
      <c r="A611">
        <f>ROW(Source!A281)</f>
        <v>281</v>
      </c>
      <c r="B611">
        <v>22723180</v>
      </c>
      <c r="C611">
        <v>22721738</v>
      </c>
      <c r="D611">
        <v>9415735</v>
      </c>
      <c r="E611">
        <v>1</v>
      </c>
      <c r="F611">
        <v>1</v>
      </c>
      <c r="G611">
        <v>1</v>
      </c>
      <c r="H611">
        <v>1</v>
      </c>
      <c r="I611" t="s">
        <v>970</v>
      </c>
      <c r="J611" t="s">
        <v>3</v>
      </c>
      <c r="K611" t="s">
        <v>971</v>
      </c>
      <c r="L611">
        <v>1369</v>
      </c>
      <c r="N611">
        <v>1013</v>
      </c>
      <c r="O611" t="s">
        <v>784</v>
      </c>
      <c r="P611" t="s">
        <v>784</v>
      </c>
      <c r="Q611">
        <v>1</v>
      </c>
      <c r="Y611">
        <v>2.91</v>
      </c>
      <c r="AA611">
        <v>0</v>
      </c>
      <c r="AB611">
        <v>0</v>
      </c>
      <c r="AC611">
        <v>0</v>
      </c>
      <c r="AD611">
        <v>9.07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2.91</v>
      </c>
      <c r="AU611" t="s">
        <v>3</v>
      </c>
      <c r="AV611">
        <v>1</v>
      </c>
      <c r="AW611">
        <v>2</v>
      </c>
      <c r="AX611">
        <v>22721749</v>
      </c>
      <c r="AY611">
        <v>1</v>
      </c>
      <c r="AZ611">
        <v>0</v>
      </c>
      <c r="BA611">
        <v>567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B611">
        <v>0</v>
      </c>
    </row>
    <row r="612" spans="1:80">
      <c r="A612">
        <f>ROW(Source!A281)</f>
        <v>281</v>
      </c>
      <c r="B612">
        <v>22723180</v>
      </c>
      <c r="C612">
        <v>22721738</v>
      </c>
      <c r="D612">
        <v>121548</v>
      </c>
      <c r="E612">
        <v>1</v>
      </c>
      <c r="F612">
        <v>1</v>
      </c>
      <c r="G612">
        <v>1</v>
      </c>
      <c r="H612">
        <v>1</v>
      </c>
      <c r="I612" t="s">
        <v>36</v>
      </c>
      <c r="J612" t="s">
        <v>3</v>
      </c>
      <c r="K612" t="s">
        <v>785</v>
      </c>
      <c r="L612">
        <v>608254</v>
      </c>
      <c r="N612">
        <v>1013</v>
      </c>
      <c r="O612" t="s">
        <v>786</v>
      </c>
      <c r="P612" t="s">
        <v>786</v>
      </c>
      <c r="Q612">
        <v>1</v>
      </c>
      <c r="Y612">
        <v>0.02</v>
      </c>
      <c r="AA612">
        <v>0</v>
      </c>
      <c r="AB612">
        <v>0</v>
      </c>
      <c r="AC612">
        <v>0</v>
      </c>
      <c r="AD612">
        <v>0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0.02</v>
      </c>
      <c r="AU612" t="s">
        <v>3</v>
      </c>
      <c r="AV612">
        <v>2</v>
      </c>
      <c r="AW612">
        <v>2</v>
      </c>
      <c r="AX612">
        <v>22721750</v>
      </c>
      <c r="AY612">
        <v>1</v>
      </c>
      <c r="AZ612">
        <v>0</v>
      </c>
      <c r="BA612">
        <v>568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B612">
        <v>0</v>
      </c>
    </row>
    <row r="613" spans="1:80">
      <c r="A613">
        <f>ROW(Source!A281)</f>
        <v>281</v>
      </c>
      <c r="B613">
        <v>22723180</v>
      </c>
      <c r="C613">
        <v>22721738</v>
      </c>
      <c r="D613">
        <v>21315620</v>
      </c>
      <c r="E613">
        <v>1</v>
      </c>
      <c r="F613">
        <v>1</v>
      </c>
      <c r="G613">
        <v>1</v>
      </c>
      <c r="H613">
        <v>2</v>
      </c>
      <c r="I613" t="s">
        <v>889</v>
      </c>
      <c r="J613" t="s">
        <v>890</v>
      </c>
      <c r="K613" t="s">
        <v>891</v>
      </c>
      <c r="L613">
        <v>1368</v>
      </c>
      <c r="N613">
        <v>1011</v>
      </c>
      <c r="O613" t="s">
        <v>790</v>
      </c>
      <c r="P613" t="s">
        <v>790</v>
      </c>
      <c r="Q613">
        <v>1</v>
      </c>
      <c r="Y613">
        <v>0.01</v>
      </c>
      <c r="AA613">
        <v>0</v>
      </c>
      <c r="AB613">
        <v>86.4</v>
      </c>
      <c r="AC613">
        <v>13.5</v>
      </c>
      <c r="AD613">
        <v>0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0.01</v>
      </c>
      <c r="AU613" t="s">
        <v>3</v>
      </c>
      <c r="AV613">
        <v>0</v>
      </c>
      <c r="AW613">
        <v>2</v>
      </c>
      <c r="AX613">
        <v>22721751</v>
      </c>
      <c r="AY613">
        <v>1</v>
      </c>
      <c r="AZ613">
        <v>0</v>
      </c>
      <c r="BA613">
        <v>569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B613">
        <v>0</v>
      </c>
    </row>
    <row r="614" spans="1:80">
      <c r="A614">
        <f>ROW(Source!A281)</f>
        <v>281</v>
      </c>
      <c r="B614">
        <v>22723180</v>
      </c>
      <c r="C614">
        <v>22721738</v>
      </c>
      <c r="D614">
        <v>21280827</v>
      </c>
      <c r="E614">
        <v>1</v>
      </c>
      <c r="F614">
        <v>1</v>
      </c>
      <c r="G614">
        <v>1</v>
      </c>
      <c r="H614">
        <v>2</v>
      </c>
      <c r="I614" t="s">
        <v>787</v>
      </c>
      <c r="J614" t="s">
        <v>788</v>
      </c>
      <c r="K614" t="s">
        <v>789</v>
      </c>
      <c r="L614">
        <v>1368</v>
      </c>
      <c r="N614">
        <v>1011</v>
      </c>
      <c r="O614" t="s">
        <v>790</v>
      </c>
      <c r="P614" t="s">
        <v>790</v>
      </c>
      <c r="Q614">
        <v>1</v>
      </c>
      <c r="Y614">
        <v>0.01</v>
      </c>
      <c r="AA614">
        <v>0</v>
      </c>
      <c r="AB614">
        <v>111.99</v>
      </c>
      <c r="AC614">
        <v>13.5</v>
      </c>
      <c r="AD614">
        <v>0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0.01</v>
      </c>
      <c r="AU614" t="s">
        <v>3</v>
      </c>
      <c r="AV614">
        <v>0</v>
      </c>
      <c r="AW614">
        <v>2</v>
      </c>
      <c r="AX614">
        <v>22721752</v>
      </c>
      <c r="AY614">
        <v>1</v>
      </c>
      <c r="AZ614">
        <v>0</v>
      </c>
      <c r="BA614">
        <v>570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B614">
        <v>0</v>
      </c>
    </row>
    <row r="615" spans="1:80">
      <c r="A615">
        <f>ROW(Source!A281)</f>
        <v>281</v>
      </c>
      <c r="B615">
        <v>22723180</v>
      </c>
      <c r="C615">
        <v>22721738</v>
      </c>
      <c r="D615">
        <v>21285419</v>
      </c>
      <c r="E615">
        <v>1</v>
      </c>
      <c r="F615">
        <v>1</v>
      </c>
      <c r="G615">
        <v>1</v>
      </c>
      <c r="H615">
        <v>2</v>
      </c>
      <c r="I615" t="s">
        <v>858</v>
      </c>
      <c r="J615" t="s">
        <v>859</v>
      </c>
      <c r="K615" t="s">
        <v>860</v>
      </c>
      <c r="L615">
        <v>1368</v>
      </c>
      <c r="N615">
        <v>1011</v>
      </c>
      <c r="O615" t="s">
        <v>790</v>
      </c>
      <c r="P615" t="s">
        <v>790</v>
      </c>
      <c r="Q615">
        <v>1</v>
      </c>
      <c r="Y615">
        <v>0.63</v>
      </c>
      <c r="AA615">
        <v>0</v>
      </c>
      <c r="AB615">
        <v>8.1</v>
      </c>
      <c r="AC615">
        <v>0</v>
      </c>
      <c r="AD615">
        <v>0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3</v>
      </c>
      <c r="AT615">
        <v>0.63</v>
      </c>
      <c r="AU615" t="s">
        <v>3</v>
      </c>
      <c r="AV615">
        <v>0</v>
      </c>
      <c r="AW615">
        <v>2</v>
      </c>
      <c r="AX615">
        <v>22721753</v>
      </c>
      <c r="AY615">
        <v>1</v>
      </c>
      <c r="AZ615">
        <v>0</v>
      </c>
      <c r="BA615">
        <v>571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B615">
        <v>0</v>
      </c>
    </row>
    <row r="616" spans="1:80">
      <c r="A616">
        <f>ROW(Source!A281)</f>
        <v>281</v>
      </c>
      <c r="B616">
        <v>22723180</v>
      </c>
      <c r="C616">
        <v>22721738</v>
      </c>
      <c r="D616">
        <v>21280770</v>
      </c>
      <c r="E616">
        <v>1</v>
      </c>
      <c r="F616">
        <v>1</v>
      </c>
      <c r="G616">
        <v>1</v>
      </c>
      <c r="H616">
        <v>2</v>
      </c>
      <c r="I616" t="s">
        <v>850</v>
      </c>
      <c r="J616" t="s">
        <v>851</v>
      </c>
      <c r="K616" t="s">
        <v>852</v>
      </c>
      <c r="L616">
        <v>1368</v>
      </c>
      <c r="N616">
        <v>1011</v>
      </c>
      <c r="O616" t="s">
        <v>790</v>
      </c>
      <c r="P616" t="s">
        <v>790</v>
      </c>
      <c r="Q616">
        <v>1</v>
      </c>
      <c r="Y616">
        <v>0.02</v>
      </c>
      <c r="AA616">
        <v>0</v>
      </c>
      <c r="AB616">
        <v>87.17</v>
      </c>
      <c r="AC616">
        <v>11.6</v>
      </c>
      <c r="AD616">
        <v>0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0.02</v>
      </c>
      <c r="AU616" t="s">
        <v>3</v>
      </c>
      <c r="AV616">
        <v>0</v>
      </c>
      <c r="AW616">
        <v>2</v>
      </c>
      <c r="AX616">
        <v>22721754</v>
      </c>
      <c r="AY616">
        <v>1</v>
      </c>
      <c r="AZ616">
        <v>0</v>
      </c>
      <c r="BA616">
        <v>572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B616">
        <v>0</v>
      </c>
    </row>
    <row r="617" spans="1:80">
      <c r="A617">
        <f>ROW(Source!A281)</f>
        <v>281</v>
      </c>
      <c r="B617">
        <v>22723180</v>
      </c>
      <c r="C617">
        <v>22721738</v>
      </c>
      <c r="D617">
        <v>21304502</v>
      </c>
      <c r="E617">
        <v>1</v>
      </c>
      <c r="F617">
        <v>1</v>
      </c>
      <c r="G617">
        <v>1</v>
      </c>
      <c r="H617">
        <v>3</v>
      </c>
      <c r="I617" t="s">
        <v>827</v>
      </c>
      <c r="J617" t="s">
        <v>828</v>
      </c>
      <c r="K617" t="s">
        <v>829</v>
      </c>
      <c r="L617">
        <v>1348</v>
      </c>
      <c r="N617">
        <v>1009</v>
      </c>
      <c r="O617" t="s">
        <v>34</v>
      </c>
      <c r="P617" t="s">
        <v>34</v>
      </c>
      <c r="Q617">
        <v>1000</v>
      </c>
      <c r="Y617">
        <v>3.3E-4</v>
      </c>
      <c r="AA617">
        <v>10362</v>
      </c>
      <c r="AB617">
        <v>0</v>
      </c>
      <c r="AC617">
        <v>0</v>
      </c>
      <c r="AD617">
        <v>0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3</v>
      </c>
      <c r="AT617">
        <v>3.3E-4</v>
      </c>
      <c r="AU617" t="s">
        <v>3</v>
      </c>
      <c r="AV617">
        <v>0</v>
      </c>
      <c r="AW617">
        <v>2</v>
      </c>
      <c r="AX617">
        <v>22721755</v>
      </c>
      <c r="AY617">
        <v>1</v>
      </c>
      <c r="AZ617">
        <v>0</v>
      </c>
      <c r="BA617">
        <v>573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B617">
        <v>0</v>
      </c>
    </row>
    <row r="618" spans="1:80">
      <c r="A618">
        <f>ROW(Source!A281)</f>
        <v>281</v>
      </c>
      <c r="B618">
        <v>22723180</v>
      </c>
      <c r="C618">
        <v>22721738</v>
      </c>
      <c r="D618">
        <v>21288802</v>
      </c>
      <c r="E618">
        <v>1</v>
      </c>
      <c r="F618">
        <v>1</v>
      </c>
      <c r="G618">
        <v>1</v>
      </c>
      <c r="H618">
        <v>3</v>
      </c>
      <c r="I618" t="s">
        <v>972</v>
      </c>
      <c r="J618" t="s">
        <v>973</v>
      </c>
      <c r="K618" t="s">
        <v>974</v>
      </c>
      <c r="L618">
        <v>1348</v>
      </c>
      <c r="N618">
        <v>1009</v>
      </c>
      <c r="O618" t="s">
        <v>34</v>
      </c>
      <c r="P618" t="s">
        <v>34</v>
      </c>
      <c r="Q618">
        <v>1000</v>
      </c>
      <c r="Y618">
        <v>2.0699999999999998E-3</v>
      </c>
      <c r="AA618">
        <v>14830</v>
      </c>
      <c r="AB618">
        <v>0</v>
      </c>
      <c r="AC618">
        <v>0</v>
      </c>
      <c r="AD618">
        <v>0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2.0699999999999998E-3</v>
      </c>
      <c r="AU618" t="s">
        <v>3</v>
      </c>
      <c r="AV618">
        <v>0</v>
      </c>
      <c r="AW618">
        <v>2</v>
      </c>
      <c r="AX618">
        <v>22721756</v>
      </c>
      <c r="AY618">
        <v>1</v>
      </c>
      <c r="AZ618">
        <v>0</v>
      </c>
      <c r="BA618">
        <v>574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B618">
        <v>0</v>
      </c>
    </row>
    <row r="619" spans="1:80">
      <c r="A619">
        <f>ROW(Source!A281)</f>
        <v>281</v>
      </c>
      <c r="B619">
        <v>22723180</v>
      </c>
      <c r="C619">
        <v>22721738</v>
      </c>
      <c r="D619">
        <v>21840920</v>
      </c>
      <c r="E619">
        <v>1</v>
      </c>
      <c r="F619">
        <v>1</v>
      </c>
      <c r="G619">
        <v>1</v>
      </c>
      <c r="H619">
        <v>3</v>
      </c>
      <c r="I619" t="s">
        <v>981</v>
      </c>
      <c r="J619" t="s">
        <v>982</v>
      </c>
      <c r="K619" t="s">
        <v>983</v>
      </c>
      <c r="L619">
        <v>1354</v>
      </c>
      <c r="N619">
        <v>1010</v>
      </c>
      <c r="O619" t="s">
        <v>28</v>
      </c>
      <c r="P619" t="s">
        <v>28</v>
      </c>
      <c r="Q619">
        <v>1</v>
      </c>
      <c r="Y619">
        <v>2</v>
      </c>
      <c r="AA619">
        <v>45</v>
      </c>
      <c r="AB619">
        <v>0</v>
      </c>
      <c r="AC619">
        <v>0</v>
      </c>
      <c r="AD619">
        <v>0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3</v>
      </c>
      <c r="AT619">
        <v>2</v>
      </c>
      <c r="AU619" t="s">
        <v>3</v>
      </c>
      <c r="AV619">
        <v>0</v>
      </c>
      <c r="AW619">
        <v>2</v>
      </c>
      <c r="AX619">
        <v>22721758</v>
      </c>
      <c r="AY619">
        <v>1</v>
      </c>
      <c r="AZ619">
        <v>0</v>
      </c>
      <c r="BA619">
        <v>576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B619">
        <v>0</v>
      </c>
    </row>
    <row r="620" spans="1:80">
      <c r="A620">
        <f>ROW(Source!A281)</f>
        <v>281</v>
      </c>
      <c r="B620">
        <v>22723180</v>
      </c>
      <c r="C620">
        <v>22721738</v>
      </c>
      <c r="D620">
        <v>21363108</v>
      </c>
      <c r="E620">
        <v>1</v>
      </c>
      <c r="F620">
        <v>1</v>
      </c>
      <c r="G620">
        <v>1</v>
      </c>
      <c r="H620">
        <v>3</v>
      </c>
      <c r="I620" t="s">
        <v>883</v>
      </c>
      <c r="J620" t="s">
        <v>884</v>
      </c>
      <c r="K620" t="s">
        <v>885</v>
      </c>
      <c r="L620">
        <v>1356</v>
      </c>
      <c r="N620">
        <v>1010</v>
      </c>
      <c r="O620" t="s">
        <v>886</v>
      </c>
      <c r="P620" t="s">
        <v>886</v>
      </c>
      <c r="Q620">
        <v>1000</v>
      </c>
      <c r="Y620">
        <v>2E-3</v>
      </c>
      <c r="AA620">
        <v>5650</v>
      </c>
      <c r="AB620">
        <v>0</v>
      </c>
      <c r="AC620">
        <v>0</v>
      </c>
      <c r="AD620">
        <v>0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2E-3</v>
      </c>
      <c r="AU620" t="s">
        <v>3</v>
      </c>
      <c r="AV620">
        <v>0</v>
      </c>
      <c r="AW620">
        <v>2</v>
      </c>
      <c r="AX620">
        <v>22721759</v>
      </c>
      <c r="AY620">
        <v>1</v>
      </c>
      <c r="AZ620">
        <v>0</v>
      </c>
      <c r="BA620">
        <v>577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B620">
        <v>0</v>
      </c>
    </row>
    <row r="621" spans="1:80">
      <c r="A621">
        <f>ROW(Source!A283)</f>
        <v>283</v>
      </c>
      <c r="B621">
        <v>22723180</v>
      </c>
      <c r="C621">
        <v>22721763</v>
      </c>
      <c r="D621">
        <v>9430710</v>
      </c>
      <c r="E621">
        <v>1</v>
      </c>
      <c r="F621">
        <v>1</v>
      </c>
      <c r="G621">
        <v>1</v>
      </c>
      <c r="H621">
        <v>1</v>
      </c>
      <c r="I621" t="s">
        <v>895</v>
      </c>
      <c r="J621" t="s">
        <v>3</v>
      </c>
      <c r="K621" t="s">
        <v>896</v>
      </c>
      <c r="L621">
        <v>1369</v>
      </c>
      <c r="N621">
        <v>1013</v>
      </c>
      <c r="O621" t="s">
        <v>784</v>
      </c>
      <c r="P621" t="s">
        <v>784</v>
      </c>
      <c r="Q621">
        <v>1</v>
      </c>
      <c r="Y621">
        <v>229</v>
      </c>
      <c r="AA621">
        <v>0</v>
      </c>
      <c r="AB621">
        <v>0</v>
      </c>
      <c r="AC621">
        <v>0</v>
      </c>
      <c r="AD621">
        <v>9.6199999999999992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229</v>
      </c>
      <c r="AU621" t="s">
        <v>3</v>
      </c>
      <c r="AV621">
        <v>1</v>
      </c>
      <c r="AW621">
        <v>2</v>
      </c>
      <c r="AX621">
        <v>22721774</v>
      </c>
      <c r="AY621">
        <v>1</v>
      </c>
      <c r="AZ621">
        <v>0</v>
      </c>
      <c r="BA621">
        <v>578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B621">
        <v>0</v>
      </c>
    </row>
    <row r="622" spans="1:80">
      <c r="A622">
        <f>ROW(Source!A283)</f>
        <v>283</v>
      </c>
      <c r="B622">
        <v>22723180</v>
      </c>
      <c r="C622">
        <v>22721763</v>
      </c>
      <c r="D622">
        <v>121548</v>
      </c>
      <c r="E622">
        <v>1</v>
      </c>
      <c r="F622">
        <v>1</v>
      </c>
      <c r="G622">
        <v>1</v>
      </c>
      <c r="H622">
        <v>1</v>
      </c>
      <c r="I622" t="s">
        <v>36</v>
      </c>
      <c r="J622" t="s">
        <v>3</v>
      </c>
      <c r="K622" t="s">
        <v>785</v>
      </c>
      <c r="L622">
        <v>608254</v>
      </c>
      <c r="N622">
        <v>1013</v>
      </c>
      <c r="O622" t="s">
        <v>786</v>
      </c>
      <c r="P622" t="s">
        <v>786</v>
      </c>
      <c r="Q622">
        <v>1</v>
      </c>
      <c r="Y622">
        <v>1</v>
      </c>
      <c r="AA622">
        <v>0</v>
      </c>
      <c r="AB622">
        <v>0</v>
      </c>
      <c r="AC622">
        <v>0</v>
      </c>
      <c r="AD622">
        <v>0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3</v>
      </c>
      <c r="AT622">
        <v>1</v>
      </c>
      <c r="AU622" t="s">
        <v>3</v>
      </c>
      <c r="AV622">
        <v>2</v>
      </c>
      <c r="AW622">
        <v>2</v>
      </c>
      <c r="AX622">
        <v>22721775</v>
      </c>
      <c r="AY622">
        <v>1</v>
      </c>
      <c r="AZ622">
        <v>0</v>
      </c>
      <c r="BA622">
        <v>579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B622">
        <v>0</v>
      </c>
    </row>
    <row r="623" spans="1:80">
      <c r="A623">
        <f>ROW(Source!A283)</f>
        <v>283</v>
      </c>
      <c r="B623">
        <v>22723180</v>
      </c>
      <c r="C623">
        <v>22721763</v>
      </c>
      <c r="D623">
        <v>21334659</v>
      </c>
      <c r="E623">
        <v>1</v>
      </c>
      <c r="F623">
        <v>1</v>
      </c>
      <c r="G623">
        <v>1</v>
      </c>
      <c r="H623">
        <v>2</v>
      </c>
      <c r="I623" t="s">
        <v>897</v>
      </c>
      <c r="J623" t="s">
        <v>898</v>
      </c>
      <c r="K623" t="s">
        <v>899</v>
      </c>
      <c r="L623">
        <v>1368</v>
      </c>
      <c r="N623">
        <v>1011</v>
      </c>
      <c r="O623" t="s">
        <v>790</v>
      </c>
      <c r="P623" t="s">
        <v>790</v>
      </c>
      <c r="Q623">
        <v>1</v>
      </c>
      <c r="Y623">
        <v>1</v>
      </c>
      <c r="AA623">
        <v>0</v>
      </c>
      <c r="AB623">
        <v>134.65</v>
      </c>
      <c r="AC623">
        <v>13.5</v>
      </c>
      <c r="AD623">
        <v>0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3</v>
      </c>
      <c r="AT623">
        <v>1</v>
      </c>
      <c r="AU623" t="s">
        <v>3</v>
      </c>
      <c r="AV623">
        <v>0</v>
      </c>
      <c r="AW623">
        <v>2</v>
      </c>
      <c r="AX623">
        <v>22721776</v>
      </c>
      <c r="AY623">
        <v>1</v>
      </c>
      <c r="AZ623">
        <v>0</v>
      </c>
      <c r="BA623">
        <v>580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B623">
        <v>0</v>
      </c>
    </row>
    <row r="624" spans="1:80">
      <c r="A624">
        <f>ROW(Source!A283)</f>
        <v>283</v>
      </c>
      <c r="B624">
        <v>22723180</v>
      </c>
      <c r="C624">
        <v>22721763</v>
      </c>
      <c r="D624">
        <v>21280770</v>
      </c>
      <c r="E624">
        <v>1</v>
      </c>
      <c r="F624">
        <v>1</v>
      </c>
      <c r="G624">
        <v>1</v>
      </c>
      <c r="H624">
        <v>2</v>
      </c>
      <c r="I624" t="s">
        <v>850</v>
      </c>
      <c r="J624" t="s">
        <v>851</v>
      </c>
      <c r="K624" t="s">
        <v>852</v>
      </c>
      <c r="L624">
        <v>1368</v>
      </c>
      <c r="N624">
        <v>1011</v>
      </c>
      <c r="O624" t="s">
        <v>790</v>
      </c>
      <c r="P624" t="s">
        <v>790</v>
      </c>
      <c r="Q624">
        <v>1</v>
      </c>
      <c r="Y624">
        <v>1</v>
      </c>
      <c r="AA624">
        <v>0</v>
      </c>
      <c r="AB624">
        <v>87.17</v>
      </c>
      <c r="AC624">
        <v>11.6</v>
      </c>
      <c r="AD624">
        <v>0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1</v>
      </c>
      <c r="AU624" t="s">
        <v>3</v>
      </c>
      <c r="AV624">
        <v>0</v>
      </c>
      <c r="AW624">
        <v>2</v>
      </c>
      <c r="AX624">
        <v>22721777</v>
      </c>
      <c r="AY624">
        <v>1</v>
      </c>
      <c r="AZ624">
        <v>0</v>
      </c>
      <c r="BA624">
        <v>581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B624">
        <v>0</v>
      </c>
    </row>
    <row r="625" spans="1:80">
      <c r="A625">
        <f>ROW(Source!A283)</f>
        <v>283</v>
      </c>
      <c r="B625">
        <v>22723180</v>
      </c>
      <c r="C625">
        <v>22721763</v>
      </c>
      <c r="D625">
        <v>21353882</v>
      </c>
      <c r="E625">
        <v>1</v>
      </c>
      <c r="F625">
        <v>1</v>
      </c>
      <c r="G625">
        <v>1</v>
      </c>
      <c r="H625">
        <v>3</v>
      </c>
      <c r="I625" t="s">
        <v>984</v>
      </c>
      <c r="J625" t="s">
        <v>985</v>
      </c>
      <c r="K625" t="s">
        <v>986</v>
      </c>
      <c r="L625">
        <v>1348</v>
      </c>
      <c r="N625">
        <v>1009</v>
      </c>
      <c r="O625" t="s">
        <v>34</v>
      </c>
      <c r="P625" t="s">
        <v>34</v>
      </c>
      <c r="Q625">
        <v>1000</v>
      </c>
      <c r="Y625">
        <v>2.1000000000000001E-4</v>
      </c>
      <c r="AA625">
        <v>24600</v>
      </c>
      <c r="AB625">
        <v>0</v>
      </c>
      <c r="AC625">
        <v>0</v>
      </c>
      <c r="AD625">
        <v>0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3</v>
      </c>
      <c r="AT625">
        <v>2.1000000000000001E-4</v>
      </c>
      <c r="AU625" t="s">
        <v>3</v>
      </c>
      <c r="AV625">
        <v>0</v>
      </c>
      <c r="AW625">
        <v>2</v>
      </c>
      <c r="AX625">
        <v>22721778</v>
      </c>
      <c r="AY625">
        <v>1</v>
      </c>
      <c r="AZ625">
        <v>0</v>
      </c>
      <c r="BA625">
        <v>582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B625">
        <v>0</v>
      </c>
    </row>
    <row r="626" spans="1:80">
      <c r="A626">
        <f>ROW(Source!A283)</f>
        <v>283</v>
      </c>
      <c r="B626">
        <v>22723180</v>
      </c>
      <c r="C626">
        <v>22721763</v>
      </c>
      <c r="D626">
        <v>21288561</v>
      </c>
      <c r="E626">
        <v>1</v>
      </c>
      <c r="F626">
        <v>1</v>
      </c>
      <c r="G626">
        <v>1</v>
      </c>
      <c r="H626">
        <v>3</v>
      </c>
      <c r="I626" t="s">
        <v>815</v>
      </c>
      <c r="J626" t="s">
        <v>816</v>
      </c>
      <c r="K626" t="s">
        <v>817</v>
      </c>
      <c r="L626">
        <v>1339</v>
      </c>
      <c r="N626">
        <v>1007</v>
      </c>
      <c r="O626" t="s">
        <v>43</v>
      </c>
      <c r="P626" t="s">
        <v>43</v>
      </c>
      <c r="Q626">
        <v>1</v>
      </c>
      <c r="Y626">
        <v>4.8</v>
      </c>
      <c r="AA626">
        <v>6.22</v>
      </c>
      <c r="AB626">
        <v>0</v>
      </c>
      <c r="AC626">
        <v>0</v>
      </c>
      <c r="AD626">
        <v>0</v>
      </c>
      <c r="AN626">
        <v>0</v>
      </c>
      <c r="AO626">
        <v>1</v>
      </c>
      <c r="AP626">
        <v>0</v>
      </c>
      <c r="AQ626">
        <v>0</v>
      </c>
      <c r="AR626">
        <v>0</v>
      </c>
      <c r="AS626" t="s">
        <v>3</v>
      </c>
      <c r="AT626">
        <v>4.8</v>
      </c>
      <c r="AU626" t="s">
        <v>3</v>
      </c>
      <c r="AV626">
        <v>0</v>
      </c>
      <c r="AW626">
        <v>2</v>
      </c>
      <c r="AX626">
        <v>22721779</v>
      </c>
      <c r="AY626">
        <v>1</v>
      </c>
      <c r="AZ626">
        <v>0</v>
      </c>
      <c r="BA626">
        <v>583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B626">
        <v>0</v>
      </c>
    </row>
    <row r="627" spans="1:80">
      <c r="A627">
        <f>ROW(Source!A283)</f>
        <v>283</v>
      </c>
      <c r="B627">
        <v>22723180</v>
      </c>
      <c r="C627">
        <v>22721763</v>
      </c>
      <c r="D627">
        <v>21299885</v>
      </c>
      <c r="E627">
        <v>1</v>
      </c>
      <c r="F627">
        <v>1</v>
      </c>
      <c r="G627">
        <v>1</v>
      </c>
      <c r="H627">
        <v>3</v>
      </c>
      <c r="I627" t="s">
        <v>830</v>
      </c>
      <c r="J627" t="s">
        <v>831</v>
      </c>
      <c r="K627" t="s">
        <v>832</v>
      </c>
      <c r="L627">
        <v>1339</v>
      </c>
      <c r="N627">
        <v>1007</v>
      </c>
      <c r="O627" t="s">
        <v>43</v>
      </c>
      <c r="P627" t="s">
        <v>43</v>
      </c>
      <c r="Q627">
        <v>1</v>
      </c>
      <c r="Y627">
        <v>4.2</v>
      </c>
      <c r="AA627">
        <v>38.51</v>
      </c>
      <c r="AB627">
        <v>0</v>
      </c>
      <c r="AC627">
        <v>0</v>
      </c>
      <c r="AD627">
        <v>0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3</v>
      </c>
      <c r="AT627">
        <v>4.2</v>
      </c>
      <c r="AU627" t="s">
        <v>3</v>
      </c>
      <c r="AV627">
        <v>0</v>
      </c>
      <c r="AW627">
        <v>2</v>
      </c>
      <c r="AX627">
        <v>22721780</v>
      </c>
      <c r="AY627">
        <v>1</v>
      </c>
      <c r="AZ627">
        <v>0</v>
      </c>
      <c r="BA627">
        <v>584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B627">
        <v>0</v>
      </c>
    </row>
    <row r="628" spans="1:80">
      <c r="A628">
        <f>ROW(Source!A283)</f>
        <v>283</v>
      </c>
      <c r="B628">
        <v>22723180</v>
      </c>
      <c r="C628">
        <v>22721763</v>
      </c>
      <c r="D628">
        <v>21804362</v>
      </c>
      <c r="E628">
        <v>1</v>
      </c>
      <c r="F628">
        <v>1</v>
      </c>
      <c r="G628">
        <v>1</v>
      </c>
      <c r="H628">
        <v>3</v>
      </c>
      <c r="I628" t="s">
        <v>241</v>
      </c>
      <c r="J628" t="s">
        <v>243</v>
      </c>
      <c r="K628" t="s">
        <v>242</v>
      </c>
      <c r="L628">
        <v>1354</v>
      </c>
      <c r="N628">
        <v>1010</v>
      </c>
      <c r="O628" t="s">
        <v>28</v>
      </c>
      <c r="P628" t="s">
        <v>28</v>
      </c>
      <c r="Q628">
        <v>1</v>
      </c>
      <c r="Y628">
        <v>53.333333000000003</v>
      </c>
      <c r="AA628">
        <v>60.7</v>
      </c>
      <c r="AB628">
        <v>0</v>
      </c>
      <c r="AC628">
        <v>0</v>
      </c>
      <c r="AD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 t="s">
        <v>3</v>
      </c>
      <c r="AT628">
        <v>53.333333000000003</v>
      </c>
      <c r="AU628" t="s">
        <v>3</v>
      </c>
      <c r="AV628">
        <v>0</v>
      </c>
      <c r="AW628">
        <v>1</v>
      </c>
      <c r="AX628">
        <v>-1</v>
      </c>
      <c r="AY628">
        <v>0</v>
      </c>
      <c r="AZ628">
        <v>0</v>
      </c>
      <c r="BA628" t="s">
        <v>3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B628">
        <v>0</v>
      </c>
    </row>
    <row r="629" spans="1:80">
      <c r="A629">
        <f>ROW(Source!A283)</f>
        <v>283</v>
      </c>
      <c r="B629">
        <v>22723180</v>
      </c>
      <c r="C629">
        <v>22721763</v>
      </c>
      <c r="D629">
        <v>21814039</v>
      </c>
      <c r="E629">
        <v>1</v>
      </c>
      <c r="F629">
        <v>1</v>
      </c>
      <c r="G629">
        <v>1</v>
      </c>
      <c r="H629">
        <v>3</v>
      </c>
      <c r="I629" t="s">
        <v>245</v>
      </c>
      <c r="J629" t="s">
        <v>247</v>
      </c>
      <c r="K629" t="s">
        <v>246</v>
      </c>
      <c r="L629">
        <v>1354</v>
      </c>
      <c r="N629">
        <v>1010</v>
      </c>
      <c r="O629" t="s">
        <v>28</v>
      </c>
      <c r="P629" t="s">
        <v>28</v>
      </c>
      <c r="Q629">
        <v>1</v>
      </c>
      <c r="Y629">
        <v>6.6666670000000003</v>
      </c>
      <c r="AA629">
        <v>411.96</v>
      </c>
      <c r="AB629">
        <v>0</v>
      </c>
      <c r="AC629">
        <v>0</v>
      </c>
      <c r="AD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 t="s">
        <v>3</v>
      </c>
      <c r="AT629">
        <v>6.6666670000000003</v>
      </c>
      <c r="AU629" t="s">
        <v>3</v>
      </c>
      <c r="AV629">
        <v>0</v>
      </c>
      <c r="AW629">
        <v>1</v>
      </c>
      <c r="AX629">
        <v>-1</v>
      </c>
      <c r="AY629">
        <v>0</v>
      </c>
      <c r="AZ629">
        <v>0</v>
      </c>
      <c r="BA629" t="s">
        <v>3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B629">
        <v>0</v>
      </c>
    </row>
    <row r="630" spans="1:80">
      <c r="A630">
        <f>ROW(Source!A283)</f>
        <v>283</v>
      </c>
      <c r="B630">
        <v>22723180</v>
      </c>
      <c r="C630">
        <v>22721763</v>
      </c>
      <c r="D630">
        <v>21814041</v>
      </c>
      <c r="E630">
        <v>1</v>
      </c>
      <c r="F630">
        <v>1</v>
      </c>
      <c r="G630">
        <v>1</v>
      </c>
      <c r="H630">
        <v>3</v>
      </c>
      <c r="I630" t="s">
        <v>249</v>
      </c>
      <c r="J630" t="s">
        <v>251</v>
      </c>
      <c r="K630" t="s">
        <v>250</v>
      </c>
      <c r="L630">
        <v>1354</v>
      </c>
      <c r="N630">
        <v>1010</v>
      </c>
      <c r="O630" t="s">
        <v>28</v>
      </c>
      <c r="P630" t="s">
        <v>28</v>
      </c>
      <c r="Q630">
        <v>1</v>
      </c>
      <c r="Y630">
        <v>6.6666670000000003</v>
      </c>
      <c r="AA630">
        <v>417.8</v>
      </c>
      <c r="AB630">
        <v>0</v>
      </c>
      <c r="AC630">
        <v>0</v>
      </c>
      <c r="AD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 t="s">
        <v>3</v>
      </c>
      <c r="AT630">
        <v>6.6666670000000003</v>
      </c>
      <c r="AU630" t="s">
        <v>3</v>
      </c>
      <c r="AV630">
        <v>0</v>
      </c>
      <c r="AW630">
        <v>1</v>
      </c>
      <c r="AX630">
        <v>-1</v>
      </c>
      <c r="AY630">
        <v>0</v>
      </c>
      <c r="AZ630">
        <v>0</v>
      </c>
      <c r="BA630" t="s">
        <v>3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B630">
        <v>0</v>
      </c>
    </row>
    <row r="631" spans="1:80">
      <c r="A631">
        <f>ROW(Source!A283)</f>
        <v>283</v>
      </c>
      <c r="B631">
        <v>22723180</v>
      </c>
      <c r="C631">
        <v>22721763</v>
      </c>
      <c r="D631">
        <v>21814043</v>
      </c>
      <c r="E631">
        <v>1</v>
      </c>
      <c r="F631">
        <v>1</v>
      </c>
      <c r="G631">
        <v>1</v>
      </c>
      <c r="H631">
        <v>3</v>
      </c>
      <c r="I631" t="s">
        <v>253</v>
      </c>
      <c r="J631" t="s">
        <v>255</v>
      </c>
      <c r="K631" t="s">
        <v>254</v>
      </c>
      <c r="L631">
        <v>1354</v>
      </c>
      <c r="N631">
        <v>1010</v>
      </c>
      <c r="O631" t="s">
        <v>28</v>
      </c>
      <c r="P631" t="s">
        <v>28</v>
      </c>
      <c r="Q631">
        <v>1</v>
      </c>
      <c r="Y631">
        <v>33.333333000000003</v>
      </c>
      <c r="AA631">
        <v>484.32</v>
      </c>
      <c r="AB631">
        <v>0</v>
      </c>
      <c r="AC631">
        <v>0</v>
      </c>
      <c r="AD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 t="s">
        <v>3</v>
      </c>
      <c r="AT631">
        <v>33.333333000000003</v>
      </c>
      <c r="AU631" t="s">
        <v>3</v>
      </c>
      <c r="AV631">
        <v>0</v>
      </c>
      <c r="AW631">
        <v>1</v>
      </c>
      <c r="AX631">
        <v>-1</v>
      </c>
      <c r="AY631">
        <v>0</v>
      </c>
      <c r="AZ631">
        <v>0</v>
      </c>
      <c r="BA631" t="s">
        <v>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B631">
        <v>0</v>
      </c>
    </row>
    <row r="632" spans="1:80">
      <c r="A632">
        <f>ROW(Source!A283)</f>
        <v>283</v>
      </c>
      <c r="B632">
        <v>22723180</v>
      </c>
      <c r="C632">
        <v>22721763</v>
      </c>
      <c r="D632">
        <v>21608064</v>
      </c>
      <c r="E632">
        <v>1</v>
      </c>
      <c r="F632">
        <v>1</v>
      </c>
      <c r="G632">
        <v>1</v>
      </c>
      <c r="H632">
        <v>3</v>
      </c>
      <c r="I632" t="s">
        <v>987</v>
      </c>
      <c r="J632" t="s">
        <v>988</v>
      </c>
      <c r="K632" t="s">
        <v>989</v>
      </c>
      <c r="L632">
        <v>1346</v>
      </c>
      <c r="N632">
        <v>1009</v>
      </c>
      <c r="O632" t="s">
        <v>870</v>
      </c>
      <c r="P632" t="s">
        <v>870</v>
      </c>
      <c r="Q632">
        <v>1</v>
      </c>
      <c r="Y632">
        <v>2.1</v>
      </c>
      <c r="AA632">
        <v>59.08</v>
      </c>
      <c r="AB632">
        <v>0</v>
      </c>
      <c r="AC632">
        <v>0</v>
      </c>
      <c r="AD632">
        <v>0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3</v>
      </c>
      <c r="AT632">
        <v>2.1</v>
      </c>
      <c r="AU632" t="s">
        <v>3</v>
      </c>
      <c r="AV632">
        <v>0</v>
      </c>
      <c r="AW632">
        <v>2</v>
      </c>
      <c r="AX632">
        <v>22721781</v>
      </c>
      <c r="AY632">
        <v>1</v>
      </c>
      <c r="AZ632">
        <v>0</v>
      </c>
      <c r="BA632">
        <v>585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B632">
        <v>0</v>
      </c>
    </row>
    <row r="633" spans="1:80">
      <c r="A633">
        <f>ROW(Source!A283)</f>
        <v>283</v>
      </c>
      <c r="B633">
        <v>22723180</v>
      </c>
      <c r="C633">
        <v>22721763</v>
      </c>
      <c r="D633">
        <v>21547716</v>
      </c>
      <c r="E633">
        <v>1</v>
      </c>
      <c r="F633">
        <v>1</v>
      </c>
      <c r="G633">
        <v>1</v>
      </c>
      <c r="H633">
        <v>3</v>
      </c>
      <c r="I633" t="s">
        <v>990</v>
      </c>
      <c r="J633" t="s">
        <v>991</v>
      </c>
      <c r="K633" t="s">
        <v>992</v>
      </c>
      <c r="L633">
        <v>1346</v>
      </c>
      <c r="N633">
        <v>1009</v>
      </c>
      <c r="O633" t="s">
        <v>870</v>
      </c>
      <c r="P633" t="s">
        <v>870</v>
      </c>
      <c r="Q633">
        <v>1</v>
      </c>
      <c r="Y633">
        <v>8.8000000000000007</v>
      </c>
      <c r="AA633">
        <v>26.44</v>
      </c>
      <c r="AB633">
        <v>0</v>
      </c>
      <c r="AC633">
        <v>0</v>
      </c>
      <c r="AD633">
        <v>0</v>
      </c>
      <c r="AN633">
        <v>0</v>
      </c>
      <c r="AO633">
        <v>1</v>
      </c>
      <c r="AP633">
        <v>0</v>
      </c>
      <c r="AQ633">
        <v>0</v>
      </c>
      <c r="AR633">
        <v>0</v>
      </c>
      <c r="AS633" t="s">
        <v>3</v>
      </c>
      <c r="AT633">
        <v>8.8000000000000007</v>
      </c>
      <c r="AU633" t="s">
        <v>3</v>
      </c>
      <c r="AV633">
        <v>0</v>
      </c>
      <c r="AW633">
        <v>2</v>
      </c>
      <c r="AX633">
        <v>22721782</v>
      </c>
      <c r="AY633">
        <v>1</v>
      </c>
      <c r="AZ633">
        <v>0</v>
      </c>
      <c r="BA633">
        <v>586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B633">
        <v>0</v>
      </c>
    </row>
    <row r="634" spans="1:80">
      <c r="A634">
        <f>ROW(Source!A283)</f>
        <v>283</v>
      </c>
      <c r="B634">
        <v>22723180</v>
      </c>
      <c r="C634">
        <v>22721763</v>
      </c>
      <c r="D634">
        <v>21532219</v>
      </c>
      <c r="E634">
        <v>1</v>
      </c>
      <c r="F634">
        <v>1</v>
      </c>
      <c r="G634">
        <v>1</v>
      </c>
      <c r="H634">
        <v>3</v>
      </c>
      <c r="I634" t="s">
        <v>945</v>
      </c>
      <c r="J634" t="s">
        <v>946</v>
      </c>
      <c r="K634" t="s">
        <v>947</v>
      </c>
      <c r="L634">
        <v>1344</v>
      </c>
      <c r="N634">
        <v>1008</v>
      </c>
      <c r="O634" t="s">
        <v>948</v>
      </c>
      <c r="P634" t="s">
        <v>948</v>
      </c>
      <c r="Q634">
        <v>1</v>
      </c>
      <c r="Y634">
        <v>44.06</v>
      </c>
      <c r="AA634">
        <v>1</v>
      </c>
      <c r="AB634">
        <v>0</v>
      </c>
      <c r="AC634">
        <v>0</v>
      </c>
      <c r="AD634">
        <v>0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3</v>
      </c>
      <c r="AT634">
        <v>44.06</v>
      </c>
      <c r="AU634" t="s">
        <v>3</v>
      </c>
      <c r="AV634">
        <v>0</v>
      </c>
      <c r="AW634">
        <v>2</v>
      </c>
      <c r="AX634">
        <v>22721783</v>
      </c>
      <c r="AY634">
        <v>1</v>
      </c>
      <c r="AZ634">
        <v>0</v>
      </c>
      <c r="BA634">
        <v>587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B634">
        <v>0</v>
      </c>
    </row>
    <row r="635" spans="1:80">
      <c r="A635">
        <f>ROW(Source!A288)</f>
        <v>288</v>
      </c>
      <c r="B635">
        <v>22723180</v>
      </c>
      <c r="C635">
        <v>22721792</v>
      </c>
      <c r="D635">
        <v>9430710</v>
      </c>
      <c r="E635">
        <v>1</v>
      </c>
      <c r="F635">
        <v>1</v>
      </c>
      <c r="G635">
        <v>1</v>
      </c>
      <c r="H635">
        <v>1</v>
      </c>
      <c r="I635" t="s">
        <v>895</v>
      </c>
      <c r="J635" t="s">
        <v>3</v>
      </c>
      <c r="K635" t="s">
        <v>896</v>
      </c>
      <c r="L635">
        <v>1369</v>
      </c>
      <c r="N635">
        <v>1013</v>
      </c>
      <c r="O635" t="s">
        <v>784</v>
      </c>
      <c r="P635" t="s">
        <v>784</v>
      </c>
      <c r="Q635">
        <v>1</v>
      </c>
      <c r="Y635">
        <v>447</v>
      </c>
      <c r="AA635">
        <v>0</v>
      </c>
      <c r="AB635">
        <v>0</v>
      </c>
      <c r="AC635">
        <v>0</v>
      </c>
      <c r="AD635">
        <v>9.6199999999999992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3</v>
      </c>
      <c r="AT635">
        <v>447</v>
      </c>
      <c r="AU635" t="s">
        <v>3</v>
      </c>
      <c r="AV635">
        <v>1</v>
      </c>
      <c r="AW635">
        <v>2</v>
      </c>
      <c r="AX635">
        <v>22721803</v>
      </c>
      <c r="AY635">
        <v>1</v>
      </c>
      <c r="AZ635">
        <v>0</v>
      </c>
      <c r="BA635">
        <v>588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B635">
        <v>0</v>
      </c>
    </row>
    <row r="636" spans="1:80">
      <c r="A636">
        <f>ROW(Source!A288)</f>
        <v>288</v>
      </c>
      <c r="B636">
        <v>22723180</v>
      </c>
      <c r="C636">
        <v>22721792</v>
      </c>
      <c r="D636">
        <v>121548</v>
      </c>
      <c r="E636">
        <v>1</v>
      </c>
      <c r="F636">
        <v>1</v>
      </c>
      <c r="G636">
        <v>1</v>
      </c>
      <c r="H636">
        <v>1</v>
      </c>
      <c r="I636" t="s">
        <v>36</v>
      </c>
      <c r="J636" t="s">
        <v>3</v>
      </c>
      <c r="K636" t="s">
        <v>785</v>
      </c>
      <c r="L636">
        <v>608254</v>
      </c>
      <c r="N636">
        <v>1013</v>
      </c>
      <c r="O636" t="s">
        <v>786</v>
      </c>
      <c r="P636" t="s">
        <v>786</v>
      </c>
      <c r="Q636">
        <v>1</v>
      </c>
      <c r="Y636">
        <v>3.16</v>
      </c>
      <c r="AA636">
        <v>0</v>
      </c>
      <c r="AB636">
        <v>0</v>
      </c>
      <c r="AC636">
        <v>0</v>
      </c>
      <c r="AD636">
        <v>0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3.16</v>
      </c>
      <c r="AU636" t="s">
        <v>3</v>
      </c>
      <c r="AV636">
        <v>2</v>
      </c>
      <c r="AW636">
        <v>2</v>
      </c>
      <c r="AX636">
        <v>22721804</v>
      </c>
      <c r="AY636">
        <v>1</v>
      </c>
      <c r="AZ636">
        <v>0</v>
      </c>
      <c r="BA636">
        <v>589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B636">
        <v>0</v>
      </c>
    </row>
    <row r="637" spans="1:80">
      <c r="A637">
        <f>ROW(Source!A288)</f>
        <v>288</v>
      </c>
      <c r="B637">
        <v>22723180</v>
      </c>
      <c r="C637">
        <v>22721792</v>
      </c>
      <c r="D637">
        <v>21334659</v>
      </c>
      <c r="E637">
        <v>1</v>
      </c>
      <c r="F637">
        <v>1</v>
      </c>
      <c r="G637">
        <v>1</v>
      </c>
      <c r="H637">
        <v>2</v>
      </c>
      <c r="I637" t="s">
        <v>897</v>
      </c>
      <c r="J637" t="s">
        <v>898</v>
      </c>
      <c r="K637" t="s">
        <v>899</v>
      </c>
      <c r="L637">
        <v>1368</v>
      </c>
      <c r="N637">
        <v>1011</v>
      </c>
      <c r="O637" t="s">
        <v>790</v>
      </c>
      <c r="P637" t="s">
        <v>790</v>
      </c>
      <c r="Q637">
        <v>1</v>
      </c>
      <c r="Y637">
        <v>3.16</v>
      </c>
      <c r="AA637">
        <v>0</v>
      </c>
      <c r="AB637">
        <v>134.65</v>
      </c>
      <c r="AC637">
        <v>13.5</v>
      </c>
      <c r="AD637">
        <v>0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3.16</v>
      </c>
      <c r="AU637" t="s">
        <v>3</v>
      </c>
      <c r="AV637">
        <v>0</v>
      </c>
      <c r="AW637">
        <v>2</v>
      </c>
      <c r="AX637">
        <v>22721805</v>
      </c>
      <c r="AY637">
        <v>1</v>
      </c>
      <c r="AZ637">
        <v>0</v>
      </c>
      <c r="BA637">
        <v>590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B637">
        <v>0</v>
      </c>
    </row>
    <row r="638" spans="1:80">
      <c r="A638">
        <f>ROW(Source!A288)</f>
        <v>288</v>
      </c>
      <c r="B638">
        <v>22723180</v>
      </c>
      <c r="C638">
        <v>22721792</v>
      </c>
      <c r="D638">
        <v>21280770</v>
      </c>
      <c r="E638">
        <v>1</v>
      </c>
      <c r="F638">
        <v>1</v>
      </c>
      <c r="G638">
        <v>1</v>
      </c>
      <c r="H638">
        <v>2</v>
      </c>
      <c r="I638" t="s">
        <v>850</v>
      </c>
      <c r="J638" t="s">
        <v>851</v>
      </c>
      <c r="K638" t="s">
        <v>852</v>
      </c>
      <c r="L638">
        <v>1368</v>
      </c>
      <c r="N638">
        <v>1011</v>
      </c>
      <c r="O638" t="s">
        <v>790</v>
      </c>
      <c r="P638" t="s">
        <v>790</v>
      </c>
      <c r="Q638">
        <v>1</v>
      </c>
      <c r="Y638">
        <v>3.16</v>
      </c>
      <c r="AA638">
        <v>0</v>
      </c>
      <c r="AB638">
        <v>87.17</v>
      </c>
      <c r="AC638">
        <v>11.6</v>
      </c>
      <c r="AD638">
        <v>0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3.16</v>
      </c>
      <c r="AU638" t="s">
        <v>3</v>
      </c>
      <c r="AV638">
        <v>0</v>
      </c>
      <c r="AW638">
        <v>2</v>
      </c>
      <c r="AX638">
        <v>22721806</v>
      </c>
      <c r="AY638">
        <v>1</v>
      </c>
      <c r="AZ638">
        <v>0</v>
      </c>
      <c r="BA638">
        <v>591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B638">
        <v>0</v>
      </c>
    </row>
    <row r="639" spans="1:80">
      <c r="A639">
        <f>ROW(Source!A288)</f>
        <v>288</v>
      </c>
      <c r="B639">
        <v>22723180</v>
      </c>
      <c r="C639">
        <v>22721792</v>
      </c>
      <c r="D639">
        <v>21353882</v>
      </c>
      <c r="E639">
        <v>1</v>
      </c>
      <c r="F639">
        <v>1</v>
      </c>
      <c r="G639">
        <v>1</v>
      </c>
      <c r="H639">
        <v>3</v>
      </c>
      <c r="I639" t="s">
        <v>984</v>
      </c>
      <c r="J639" t="s">
        <v>985</v>
      </c>
      <c r="K639" t="s">
        <v>986</v>
      </c>
      <c r="L639">
        <v>1348</v>
      </c>
      <c r="N639">
        <v>1009</v>
      </c>
      <c r="O639" t="s">
        <v>34</v>
      </c>
      <c r="P639" t="s">
        <v>34</v>
      </c>
      <c r="Q639">
        <v>1000</v>
      </c>
      <c r="Y639">
        <v>1.4E-3</v>
      </c>
      <c r="AA639">
        <v>24600</v>
      </c>
      <c r="AB639">
        <v>0</v>
      </c>
      <c r="AC639">
        <v>0</v>
      </c>
      <c r="AD639">
        <v>0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1.4E-3</v>
      </c>
      <c r="AU639" t="s">
        <v>3</v>
      </c>
      <c r="AV639">
        <v>0</v>
      </c>
      <c r="AW639">
        <v>2</v>
      </c>
      <c r="AX639">
        <v>22721807</v>
      </c>
      <c r="AY639">
        <v>1</v>
      </c>
      <c r="AZ639">
        <v>0</v>
      </c>
      <c r="BA639">
        <v>592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B639">
        <v>0</v>
      </c>
    </row>
    <row r="640" spans="1:80">
      <c r="A640">
        <f>ROW(Source!A288)</f>
        <v>288</v>
      </c>
      <c r="B640">
        <v>22723180</v>
      </c>
      <c r="C640">
        <v>22721792</v>
      </c>
      <c r="D640">
        <v>21288561</v>
      </c>
      <c r="E640">
        <v>1</v>
      </c>
      <c r="F640">
        <v>1</v>
      </c>
      <c r="G640">
        <v>1</v>
      </c>
      <c r="H640">
        <v>3</v>
      </c>
      <c r="I640" t="s">
        <v>815</v>
      </c>
      <c r="J640" t="s">
        <v>816</v>
      </c>
      <c r="K640" t="s">
        <v>817</v>
      </c>
      <c r="L640">
        <v>1339</v>
      </c>
      <c r="N640">
        <v>1007</v>
      </c>
      <c r="O640" t="s">
        <v>43</v>
      </c>
      <c r="P640" t="s">
        <v>43</v>
      </c>
      <c r="Q640">
        <v>1</v>
      </c>
      <c r="Y640">
        <v>25.6</v>
      </c>
      <c r="AA640">
        <v>6.22</v>
      </c>
      <c r="AB640">
        <v>0</v>
      </c>
      <c r="AC640">
        <v>0</v>
      </c>
      <c r="AD640">
        <v>0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25.6</v>
      </c>
      <c r="AU640" t="s">
        <v>3</v>
      </c>
      <c r="AV640">
        <v>0</v>
      </c>
      <c r="AW640">
        <v>2</v>
      </c>
      <c r="AX640">
        <v>22721808</v>
      </c>
      <c r="AY640">
        <v>1</v>
      </c>
      <c r="AZ640">
        <v>0</v>
      </c>
      <c r="BA640">
        <v>593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B640">
        <v>0</v>
      </c>
    </row>
    <row r="641" spans="1:80">
      <c r="A641">
        <f>ROW(Source!A288)</f>
        <v>288</v>
      </c>
      <c r="B641">
        <v>22723180</v>
      </c>
      <c r="C641">
        <v>22721792</v>
      </c>
      <c r="D641">
        <v>21299885</v>
      </c>
      <c r="E641">
        <v>1</v>
      </c>
      <c r="F641">
        <v>1</v>
      </c>
      <c r="G641">
        <v>1</v>
      </c>
      <c r="H641">
        <v>3</v>
      </c>
      <c r="I641" t="s">
        <v>830</v>
      </c>
      <c r="J641" t="s">
        <v>831</v>
      </c>
      <c r="K641" t="s">
        <v>832</v>
      </c>
      <c r="L641">
        <v>1339</v>
      </c>
      <c r="N641">
        <v>1007</v>
      </c>
      <c r="O641" t="s">
        <v>43</v>
      </c>
      <c r="P641" t="s">
        <v>43</v>
      </c>
      <c r="Q641">
        <v>1</v>
      </c>
      <c r="Y641">
        <v>22.4</v>
      </c>
      <c r="AA641">
        <v>38.51</v>
      </c>
      <c r="AB641">
        <v>0</v>
      </c>
      <c r="AC641">
        <v>0</v>
      </c>
      <c r="AD641">
        <v>0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3</v>
      </c>
      <c r="AT641">
        <v>22.4</v>
      </c>
      <c r="AU641" t="s">
        <v>3</v>
      </c>
      <c r="AV641">
        <v>0</v>
      </c>
      <c r="AW641">
        <v>2</v>
      </c>
      <c r="AX641">
        <v>22721809</v>
      </c>
      <c r="AY641">
        <v>1</v>
      </c>
      <c r="AZ641">
        <v>0</v>
      </c>
      <c r="BA641">
        <v>594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B641">
        <v>0</v>
      </c>
    </row>
    <row r="642" spans="1:80">
      <c r="A642">
        <f>ROW(Source!A288)</f>
        <v>288</v>
      </c>
      <c r="B642">
        <v>22723180</v>
      </c>
      <c r="C642">
        <v>22721792</v>
      </c>
      <c r="D642">
        <v>21814049</v>
      </c>
      <c r="E642">
        <v>1</v>
      </c>
      <c r="F642">
        <v>1</v>
      </c>
      <c r="G642">
        <v>1</v>
      </c>
      <c r="H642">
        <v>3</v>
      </c>
      <c r="I642" t="s">
        <v>261</v>
      </c>
      <c r="J642" t="s">
        <v>263</v>
      </c>
      <c r="K642" t="s">
        <v>262</v>
      </c>
      <c r="L642">
        <v>1354</v>
      </c>
      <c r="N642">
        <v>1010</v>
      </c>
      <c r="O642" t="s">
        <v>28</v>
      </c>
      <c r="P642" t="s">
        <v>28</v>
      </c>
      <c r="Q642">
        <v>1</v>
      </c>
      <c r="Y642">
        <v>100</v>
      </c>
      <c r="AA642">
        <v>884.09</v>
      </c>
      <c r="AB642">
        <v>0</v>
      </c>
      <c r="AC642">
        <v>0</v>
      </c>
      <c r="AD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3</v>
      </c>
      <c r="AT642">
        <v>100</v>
      </c>
      <c r="AU642" t="s">
        <v>3</v>
      </c>
      <c r="AV642">
        <v>0</v>
      </c>
      <c r="AW642">
        <v>1</v>
      </c>
      <c r="AX642">
        <v>-1</v>
      </c>
      <c r="AY642">
        <v>0</v>
      </c>
      <c r="AZ642">
        <v>0</v>
      </c>
      <c r="BA642" t="s">
        <v>3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B642">
        <v>0</v>
      </c>
    </row>
    <row r="643" spans="1:80">
      <c r="A643">
        <f>ROW(Source!A288)</f>
        <v>288</v>
      </c>
      <c r="B643">
        <v>22723180</v>
      </c>
      <c r="C643">
        <v>22721792</v>
      </c>
      <c r="D643">
        <v>21608064</v>
      </c>
      <c r="E643">
        <v>1</v>
      </c>
      <c r="F643">
        <v>1</v>
      </c>
      <c r="G643">
        <v>1</v>
      </c>
      <c r="H643">
        <v>3</v>
      </c>
      <c r="I643" t="s">
        <v>987</v>
      </c>
      <c r="J643" t="s">
        <v>988</v>
      </c>
      <c r="K643" t="s">
        <v>989</v>
      </c>
      <c r="L643">
        <v>1346</v>
      </c>
      <c r="N643">
        <v>1009</v>
      </c>
      <c r="O643" t="s">
        <v>870</v>
      </c>
      <c r="P643" t="s">
        <v>870</v>
      </c>
      <c r="Q643">
        <v>1</v>
      </c>
      <c r="Y643">
        <v>13.9</v>
      </c>
      <c r="AA643">
        <v>59.08</v>
      </c>
      <c r="AB643">
        <v>0</v>
      </c>
      <c r="AC643">
        <v>0</v>
      </c>
      <c r="AD643">
        <v>0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3</v>
      </c>
      <c r="AT643">
        <v>13.9</v>
      </c>
      <c r="AU643" t="s">
        <v>3</v>
      </c>
      <c r="AV643">
        <v>0</v>
      </c>
      <c r="AW643">
        <v>2</v>
      </c>
      <c r="AX643">
        <v>22721810</v>
      </c>
      <c r="AY643">
        <v>1</v>
      </c>
      <c r="AZ643">
        <v>0</v>
      </c>
      <c r="BA643">
        <v>595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B643">
        <v>0</v>
      </c>
    </row>
    <row r="644" spans="1:80">
      <c r="A644">
        <f>ROW(Source!A288)</f>
        <v>288</v>
      </c>
      <c r="B644">
        <v>22723180</v>
      </c>
      <c r="C644">
        <v>22721792</v>
      </c>
      <c r="D644">
        <v>21547716</v>
      </c>
      <c r="E644">
        <v>1</v>
      </c>
      <c r="F644">
        <v>1</v>
      </c>
      <c r="G644">
        <v>1</v>
      </c>
      <c r="H644">
        <v>3</v>
      </c>
      <c r="I644" t="s">
        <v>990</v>
      </c>
      <c r="J644" t="s">
        <v>991</v>
      </c>
      <c r="K644" t="s">
        <v>992</v>
      </c>
      <c r="L644">
        <v>1346</v>
      </c>
      <c r="N644">
        <v>1009</v>
      </c>
      <c r="O644" t="s">
        <v>870</v>
      </c>
      <c r="P644" t="s">
        <v>870</v>
      </c>
      <c r="Q644">
        <v>1</v>
      </c>
      <c r="Y644">
        <v>8.8000000000000007</v>
      </c>
      <c r="AA644">
        <v>26.44</v>
      </c>
      <c r="AB644">
        <v>0</v>
      </c>
      <c r="AC644">
        <v>0</v>
      </c>
      <c r="AD644">
        <v>0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3</v>
      </c>
      <c r="AT644">
        <v>8.8000000000000007</v>
      </c>
      <c r="AU644" t="s">
        <v>3</v>
      </c>
      <c r="AV644">
        <v>0</v>
      </c>
      <c r="AW644">
        <v>2</v>
      </c>
      <c r="AX644">
        <v>22721811</v>
      </c>
      <c r="AY644">
        <v>1</v>
      </c>
      <c r="AZ644">
        <v>0</v>
      </c>
      <c r="BA644">
        <v>596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B644">
        <v>0</v>
      </c>
    </row>
    <row r="645" spans="1:80">
      <c r="A645">
        <f>ROW(Source!A288)</f>
        <v>288</v>
      </c>
      <c r="B645">
        <v>22723180</v>
      </c>
      <c r="C645">
        <v>22721792</v>
      </c>
      <c r="D645">
        <v>21532219</v>
      </c>
      <c r="E645">
        <v>1</v>
      </c>
      <c r="F645">
        <v>1</v>
      </c>
      <c r="G645">
        <v>1</v>
      </c>
      <c r="H645">
        <v>3</v>
      </c>
      <c r="I645" t="s">
        <v>945</v>
      </c>
      <c r="J645" t="s">
        <v>946</v>
      </c>
      <c r="K645" t="s">
        <v>947</v>
      </c>
      <c r="L645">
        <v>1344</v>
      </c>
      <c r="N645">
        <v>1008</v>
      </c>
      <c r="O645" t="s">
        <v>948</v>
      </c>
      <c r="P645" t="s">
        <v>948</v>
      </c>
      <c r="Q645">
        <v>1</v>
      </c>
      <c r="Y645">
        <v>86</v>
      </c>
      <c r="AA645">
        <v>1</v>
      </c>
      <c r="AB645">
        <v>0</v>
      </c>
      <c r="AC645">
        <v>0</v>
      </c>
      <c r="AD645">
        <v>0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86</v>
      </c>
      <c r="AU645" t="s">
        <v>3</v>
      </c>
      <c r="AV645">
        <v>0</v>
      </c>
      <c r="AW645">
        <v>2</v>
      </c>
      <c r="AX645">
        <v>22721812</v>
      </c>
      <c r="AY645">
        <v>1</v>
      </c>
      <c r="AZ645">
        <v>0</v>
      </c>
      <c r="BA645">
        <v>597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B645">
        <v>0</v>
      </c>
    </row>
    <row r="646" spans="1:80">
      <c r="A646">
        <f>ROW(Source!A290)</f>
        <v>290</v>
      </c>
      <c r="B646">
        <v>22723180</v>
      </c>
      <c r="C646">
        <v>22721815</v>
      </c>
      <c r="D646">
        <v>9416409</v>
      </c>
      <c r="E646">
        <v>1</v>
      </c>
      <c r="F646">
        <v>1</v>
      </c>
      <c r="G646">
        <v>1</v>
      </c>
      <c r="H646">
        <v>1</v>
      </c>
      <c r="I646" t="s">
        <v>993</v>
      </c>
      <c r="J646" t="s">
        <v>3</v>
      </c>
      <c r="K646" t="s">
        <v>994</v>
      </c>
      <c r="L646">
        <v>1369</v>
      </c>
      <c r="N646">
        <v>1013</v>
      </c>
      <c r="O646" t="s">
        <v>784</v>
      </c>
      <c r="P646" t="s">
        <v>784</v>
      </c>
      <c r="Q646">
        <v>1</v>
      </c>
      <c r="Y646">
        <v>2.4500000000000002</v>
      </c>
      <c r="AA646">
        <v>0</v>
      </c>
      <c r="AB646">
        <v>0</v>
      </c>
      <c r="AC646">
        <v>0</v>
      </c>
      <c r="AD646">
        <v>9.92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3</v>
      </c>
      <c r="AT646">
        <v>2.4500000000000002</v>
      </c>
      <c r="AU646" t="s">
        <v>3</v>
      </c>
      <c r="AV646">
        <v>1</v>
      </c>
      <c r="AW646">
        <v>2</v>
      </c>
      <c r="AX646">
        <v>22721822</v>
      </c>
      <c r="AY646">
        <v>1</v>
      </c>
      <c r="AZ646">
        <v>0</v>
      </c>
      <c r="BA646">
        <v>598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B646">
        <v>0</v>
      </c>
    </row>
    <row r="647" spans="1:80">
      <c r="A647">
        <f>ROW(Source!A290)</f>
        <v>290</v>
      </c>
      <c r="B647">
        <v>22723180</v>
      </c>
      <c r="C647">
        <v>22721815</v>
      </c>
      <c r="D647">
        <v>21285419</v>
      </c>
      <c r="E647">
        <v>1</v>
      </c>
      <c r="F647">
        <v>1</v>
      </c>
      <c r="G647">
        <v>1</v>
      </c>
      <c r="H647">
        <v>2</v>
      </c>
      <c r="I647" t="s">
        <v>858</v>
      </c>
      <c r="J647" t="s">
        <v>859</v>
      </c>
      <c r="K647" t="s">
        <v>860</v>
      </c>
      <c r="L647">
        <v>1368</v>
      </c>
      <c r="N647">
        <v>1011</v>
      </c>
      <c r="O647" t="s">
        <v>790</v>
      </c>
      <c r="P647" t="s">
        <v>790</v>
      </c>
      <c r="Q647">
        <v>1</v>
      </c>
      <c r="Y647">
        <v>1.42</v>
      </c>
      <c r="AA647">
        <v>0</v>
      </c>
      <c r="AB647">
        <v>8.1</v>
      </c>
      <c r="AC647">
        <v>0</v>
      </c>
      <c r="AD647">
        <v>0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3</v>
      </c>
      <c r="AT647">
        <v>1.42</v>
      </c>
      <c r="AU647" t="s">
        <v>3</v>
      </c>
      <c r="AV647">
        <v>0</v>
      </c>
      <c r="AW647">
        <v>2</v>
      </c>
      <c r="AX647">
        <v>22721823</v>
      </c>
      <c r="AY647">
        <v>1</v>
      </c>
      <c r="AZ647">
        <v>0</v>
      </c>
      <c r="BA647">
        <v>599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B647">
        <v>0</v>
      </c>
    </row>
    <row r="648" spans="1:80">
      <c r="A648">
        <f>ROW(Source!A290)</f>
        <v>290</v>
      </c>
      <c r="B648">
        <v>22723180</v>
      </c>
      <c r="C648">
        <v>22721815</v>
      </c>
      <c r="D648">
        <v>21280770</v>
      </c>
      <c r="E648">
        <v>1</v>
      </c>
      <c r="F648">
        <v>1</v>
      </c>
      <c r="G648">
        <v>1</v>
      </c>
      <c r="H648">
        <v>2</v>
      </c>
      <c r="I648" t="s">
        <v>850</v>
      </c>
      <c r="J648" t="s">
        <v>851</v>
      </c>
      <c r="K648" t="s">
        <v>852</v>
      </c>
      <c r="L648">
        <v>1368</v>
      </c>
      <c r="N648">
        <v>1011</v>
      </c>
      <c r="O648" t="s">
        <v>790</v>
      </c>
      <c r="P648" t="s">
        <v>790</v>
      </c>
      <c r="Q648">
        <v>1</v>
      </c>
      <c r="Y648">
        <v>0.02</v>
      </c>
      <c r="AA648">
        <v>0</v>
      </c>
      <c r="AB648">
        <v>87.17</v>
      </c>
      <c r="AC648">
        <v>11.6</v>
      </c>
      <c r="AD648">
        <v>0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3</v>
      </c>
      <c r="AT648">
        <v>0.02</v>
      </c>
      <c r="AU648" t="s">
        <v>3</v>
      </c>
      <c r="AV648">
        <v>0</v>
      </c>
      <c r="AW648">
        <v>2</v>
      </c>
      <c r="AX648">
        <v>22721824</v>
      </c>
      <c r="AY648">
        <v>1</v>
      </c>
      <c r="AZ648">
        <v>0</v>
      </c>
      <c r="BA648">
        <v>600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B648">
        <v>0</v>
      </c>
    </row>
    <row r="649" spans="1:80">
      <c r="A649">
        <f>ROW(Source!A290)</f>
        <v>290</v>
      </c>
      <c r="B649">
        <v>22723180</v>
      </c>
      <c r="C649">
        <v>22721815</v>
      </c>
      <c r="D649">
        <v>21304502</v>
      </c>
      <c r="E649">
        <v>1</v>
      </c>
      <c r="F649">
        <v>1</v>
      </c>
      <c r="G649">
        <v>1</v>
      </c>
      <c r="H649">
        <v>3</v>
      </c>
      <c r="I649" t="s">
        <v>827</v>
      </c>
      <c r="J649" t="s">
        <v>828</v>
      </c>
      <c r="K649" t="s">
        <v>829</v>
      </c>
      <c r="L649">
        <v>1348</v>
      </c>
      <c r="N649">
        <v>1009</v>
      </c>
      <c r="O649" t="s">
        <v>34</v>
      </c>
      <c r="P649" t="s">
        <v>34</v>
      </c>
      <c r="Q649">
        <v>1000</v>
      </c>
      <c r="Y649">
        <v>8.0000000000000004E-4</v>
      </c>
      <c r="AA649">
        <v>10362</v>
      </c>
      <c r="AB649">
        <v>0</v>
      </c>
      <c r="AC649">
        <v>0</v>
      </c>
      <c r="AD649">
        <v>0</v>
      </c>
      <c r="AN649">
        <v>0</v>
      </c>
      <c r="AO649">
        <v>1</v>
      </c>
      <c r="AP649">
        <v>0</v>
      </c>
      <c r="AQ649">
        <v>0</v>
      </c>
      <c r="AR649">
        <v>0</v>
      </c>
      <c r="AS649" t="s">
        <v>3</v>
      </c>
      <c r="AT649">
        <v>8.0000000000000004E-4</v>
      </c>
      <c r="AU649" t="s">
        <v>3</v>
      </c>
      <c r="AV649">
        <v>0</v>
      </c>
      <c r="AW649">
        <v>2</v>
      </c>
      <c r="AX649">
        <v>22721825</v>
      </c>
      <c r="AY649">
        <v>1</v>
      </c>
      <c r="AZ649">
        <v>0</v>
      </c>
      <c r="BA649">
        <v>601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B649">
        <v>0</v>
      </c>
    </row>
    <row r="650" spans="1:80">
      <c r="A650">
        <f>ROW(Source!A290)</f>
        <v>290</v>
      </c>
      <c r="B650">
        <v>22723180</v>
      </c>
      <c r="C650">
        <v>22721815</v>
      </c>
      <c r="D650">
        <v>21362187</v>
      </c>
      <c r="E650">
        <v>1</v>
      </c>
      <c r="F650">
        <v>1</v>
      </c>
      <c r="G650">
        <v>1</v>
      </c>
      <c r="H650">
        <v>3</v>
      </c>
      <c r="I650" t="s">
        <v>995</v>
      </c>
      <c r="J650" t="s">
        <v>996</v>
      </c>
      <c r="K650" t="s">
        <v>997</v>
      </c>
      <c r="L650">
        <v>1348</v>
      </c>
      <c r="N650">
        <v>1009</v>
      </c>
      <c r="O650" t="s">
        <v>34</v>
      </c>
      <c r="P650" t="s">
        <v>34</v>
      </c>
      <c r="Q650">
        <v>1000</v>
      </c>
      <c r="Y650">
        <v>3.0999999999999999E-3</v>
      </c>
      <c r="AA650">
        <v>13560</v>
      </c>
      <c r="AB650">
        <v>0</v>
      </c>
      <c r="AC650">
        <v>0</v>
      </c>
      <c r="AD650">
        <v>0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3.0999999999999999E-3</v>
      </c>
      <c r="AU650" t="s">
        <v>3</v>
      </c>
      <c r="AV650">
        <v>0</v>
      </c>
      <c r="AW650">
        <v>2</v>
      </c>
      <c r="AX650">
        <v>22721826</v>
      </c>
      <c r="AY650">
        <v>1</v>
      </c>
      <c r="AZ650">
        <v>0</v>
      </c>
      <c r="BA650">
        <v>602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B650">
        <v>0</v>
      </c>
    </row>
    <row r="651" spans="1:80">
      <c r="A651">
        <f>ROW(Source!A290)</f>
        <v>290</v>
      </c>
      <c r="B651">
        <v>22723180</v>
      </c>
      <c r="C651">
        <v>22721815</v>
      </c>
      <c r="D651">
        <v>21841222</v>
      </c>
      <c r="E651">
        <v>1</v>
      </c>
      <c r="F651">
        <v>1</v>
      </c>
      <c r="G651">
        <v>1</v>
      </c>
      <c r="H651">
        <v>3</v>
      </c>
      <c r="I651" t="s">
        <v>270</v>
      </c>
      <c r="J651" t="s">
        <v>272</v>
      </c>
      <c r="K651" t="s">
        <v>271</v>
      </c>
      <c r="L651">
        <v>1354</v>
      </c>
      <c r="N651">
        <v>1010</v>
      </c>
      <c r="O651" t="s">
        <v>28</v>
      </c>
      <c r="P651" t="s">
        <v>28</v>
      </c>
      <c r="Q651">
        <v>1</v>
      </c>
      <c r="Y651">
        <v>2</v>
      </c>
      <c r="AA651">
        <v>633.87</v>
      </c>
      <c r="AB651">
        <v>0</v>
      </c>
      <c r="AC651">
        <v>0</v>
      </c>
      <c r="AD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 t="s">
        <v>3</v>
      </c>
      <c r="AT651">
        <v>2</v>
      </c>
      <c r="AU651" t="s">
        <v>3</v>
      </c>
      <c r="AV651">
        <v>0</v>
      </c>
      <c r="AW651">
        <v>1</v>
      </c>
      <c r="AX651">
        <v>-1</v>
      </c>
      <c r="AY651">
        <v>0</v>
      </c>
      <c r="AZ651">
        <v>0</v>
      </c>
      <c r="BA651" t="s">
        <v>3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B651">
        <v>0</v>
      </c>
    </row>
    <row r="652" spans="1:80">
      <c r="A652">
        <f>ROW(Source!A290)</f>
        <v>290</v>
      </c>
      <c r="B652">
        <v>22723180</v>
      </c>
      <c r="C652">
        <v>22721815</v>
      </c>
      <c r="D652">
        <v>21363130</v>
      </c>
      <c r="E652">
        <v>1</v>
      </c>
      <c r="F652">
        <v>1</v>
      </c>
      <c r="G652">
        <v>1</v>
      </c>
      <c r="H652">
        <v>3</v>
      </c>
      <c r="I652" t="s">
        <v>998</v>
      </c>
      <c r="J652" t="s">
        <v>999</v>
      </c>
      <c r="K652" t="s">
        <v>1000</v>
      </c>
      <c r="L652">
        <v>1356</v>
      </c>
      <c r="N652">
        <v>1010</v>
      </c>
      <c r="O652" t="s">
        <v>886</v>
      </c>
      <c r="P652" t="s">
        <v>886</v>
      </c>
      <c r="Q652">
        <v>1000</v>
      </c>
      <c r="Y652">
        <v>1E-3</v>
      </c>
      <c r="AA652">
        <v>7980</v>
      </c>
      <c r="AB652">
        <v>0</v>
      </c>
      <c r="AC652">
        <v>0</v>
      </c>
      <c r="AD652">
        <v>0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3</v>
      </c>
      <c r="AT652">
        <v>1E-3</v>
      </c>
      <c r="AU652" t="s">
        <v>3</v>
      </c>
      <c r="AV652">
        <v>0</v>
      </c>
      <c r="AW652">
        <v>2</v>
      </c>
      <c r="AX652">
        <v>22721828</v>
      </c>
      <c r="AY652">
        <v>1</v>
      </c>
      <c r="AZ652">
        <v>0</v>
      </c>
      <c r="BA652">
        <v>604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B652">
        <v>0</v>
      </c>
    </row>
    <row r="653" spans="1:80">
      <c r="A653">
        <f>ROW(Source!A292)</f>
        <v>292</v>
      </c>
      <c r="B653">
        <v>22723180</v>
      </c>
      <c r="C653">
        <v>22721831</v>
      </c>
      <c r="D653">
        <v>9415735</v>
      </c>
      <c r="E653">
        <v>1</v>
      </c>
      <c r="F653">
        <v>1</v>
      </c>
      <c r="G653">
        <v>1</v>
      </c>
      <c r="H653">
        <v>1</v>
      </c>
      <c r="I653" t="s">
        <v>970</v>
      </c>
      <c r="J653" t="s">
        <v>3</v>
      </c>
      <c r="K653" t="s">
        <v>971</v>
      </c>
      <c r="L653">
        <v>1369</v>
      </c>
      <c r="N653">
        <v>1013</v>
      </c>
      <c r="O653" t="s">
        <v>784</v>
      </c>
      <c r="P653" t="s">
        <v>784</v>
      </c>
      <c r="Q653">
        <v>1</v>
      </c>
      <c r="Y653">
        <v>6.72</v>
      </c>
      <c r="AA653">
        <v>0</v>
      </c>
      <c r="AB653">
        <v>0</v>
      </c>
      <c r="AC653">
        <v>0</v>
      </c>
      <c r="AD653">
        <v>9.07</v>
      </c>
      <c r="AN653">
        <v>0</v>
      </c>
      <c r="AO653">
        <v>1</v>
      </c>
      <c r="AP653">
        <v>0</v>
      </c>
      <c r="AQ653">
        <v>0</v>
      </c>
      <c r="AR653">
        <v>0</v>
      </c>
      <c r="AS653" t="s">
        <v>3</v>
      </c>
      <c r="AT653">
        <v>6.72</v>
      </c>
      <c r="AU653" t="s">
        <v>3</v>
      </c>
      <c r="AV653">
        <v>1</v>
      </c>
      <c r="AW653">
        <v>2</v>
      </c>
      <c r="AX653">
        <v>22721842</v>
      </c>
      <c r="AY653">
        <v>1</v>
      </c>
      <c r="AZ653">
        <v>0</v>
      </c>
      <c r="BA653">
        <v>605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B653">
        <v>0</v>
      </c>
    </row>
    <row r="654" spans="1:80">
      <c r="A654">
        <f>ROW(Source!A292)</f>
        <v>292</v>
      </c>
      <c r="B654">
        <v>22723180</v>
      </c>
      <c r="C654">
        <v>22721831</v>
      </c>
      <c r="D654">
        <v>121548</v>
      </c>
      <c r="E654">
        <v>1</v>
      </c>
      <c r="F654">
        <v>1</v>
      </c>
      <c r="G654">
        <v>1</v>
      </c>
      <c r="H654">
        <v>1</v>
      </c>
      <c r="I654" t="s">
        <v>36</v>
      </c>
      <c r="J654" t="s">
        <v>3</v>
      </c>
      <c r="K654" t="s">
        <v>785</v>
      </c>
      <c r="L654">
        <v>608254</v>
      </c>
      <c r="N654">
        <v>1013</v>
      </c>
      <c r="O654" t="s">
        <v>786</v>
      </c>
      <c r="P654" t="s">
        <v>786</v>
      </c>
      <c r="Q654">
        <v>1</v>
      </c>
      <c r="Y654">
        <v>0.04</v>
      </c>
      <c r="AA654">
        <v>0</v>
      </c>
      <c r="AB654">
        <v>0</v>
      </c>
      <c r="AC654">
        <v>0</v>
      </c>
      <c r="AD654">
        <v>0</v>
      </c>
      <c r="AN654">
        <v>0</v>
      </c>
      <c r="AO654">
        <v>1</v>
      </c>
      <c r="AP654">
        <v>0</v>
      </c>
      <c r="AQ654">
        <v>0</v>
      </c>
      <c r="AR654">
        <v>0</v>
      </c>
      <c r="AS654" t="s">
        <v>3</v>
      </c>
      <c r="AT654">
        <v>0.04</v>
      </c>
      <c r="AU654" t="s">
        <v>3</v>
      </c>
      <c r="AV654">
        <v>2</v>
      </c>
      <c r="AW654">
        <v>2</v>
      </c>
      <c r="AX654">
        <v>22721843</v>
      </c>
      <c r="AY654">
        <v>1</v>
      </c>
      <c r="AZ654">
        <v>0</v>
      </c>
      <c r="BA654">
        <v>606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B654">
        <v>0</v>
      </c>
    </row>
    <row r="655" spans="1:80">
      <c r="A655">
        <f>ROW(Source!A292)</f>
        <v>292</v>
      </c>
      <c r="B655">
        <v>22723180</v>
      </c>
      <c r="C655">
        <v>22721831</v>
      </c>
      <c r="D655">
        <v>21315620</v>
      </c>
      <c r="E655">
        <v>1</v>
      </c>
      <c r="F655">
        <v>1</v>
      </c>
      <c r="G655">
        <v>1</v>
      </c>
      <c r="H655">
        <v>2</v>
      </c>
      <c r="I655" t="s">
        <v>889</v>
      </c>
      <c r="J655" t="s">
        <v>890</v>
      </c>
      <c r="K655" t="s">
        <v>891</v>
      </c>
      <c r="L655">
        <v>1368</v>
      </c>
      <c r="N655">
        <v>1011</v>
      </c>
      <c r="O655" t="s">
        <v>790</v>
      </c>
      <c r="P655" t="s">
        <v>790</v>
      </c>
      <c r="Q655">
        <v>1</v>
      </c>
      <c r="Y655">
        <v>0.02</v>
      </c>
      <c r="AA655">
        <v>0</v>
      </c>
      <c r="AB655">
        <v>86.4</v>
      </c>
      <c r="AC655">
        <v>13.5</v>
      </c>
      <c r="AD655">
        <v>0</v>
      </c>
      <c r="AN655">
        <v>0</v>
      </c>
      <c r="AO655">
        <v>1</v>
      </c>
      <c r="AP655">
        <v>0</v>
      </c>
      <c r="AQ655">
        <v>0</v>
      </c>
      <c r="AR655">
        <v>0</v>
      </c>
      <c r="AS655" t="s">
        <v>3</v>
      </c>
      <c r="AT655">
        <v>0.02</v>
      </c>
      <c r="AU655" t="s">
        <v>3</v>
      </c>
      <c r="AV655">
        <v>0</v>
      </c>
      <c r="AW655">
        <v>2</v>
      </c>
      <c r="AX655">
        <v>22721844</v>
      </c>
      <c r="AY655">
        <v>1</v>
      </c>
      <c r="AZ655">
        <v>0</v>
      </c>
      <c r="BA655">
        <v>607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B655">
        <v>0</v>
      </c>
    </row>
    <row r="656" spans="1:80">
      <c r="A656">
        <f>ROW(Source!A292)</f>
        <v>292</v>
      </c>
      <c r="B656">
        <v>22723180</v>
      </c>
      <c r="C656">
        <v>22721831</v>
      </c>
      <c r="D656">
        <v>21280827</v>
      </c>
      <c r="E656">
        <v>1</v>
      </c>
      <c r="F656">
        <v>1</v>
      </c>
      <c r="G656">
        <v>1</v>
      </c>
      <c r="H656">
        <v>2</v>
      </c>
      <c r="I656" t="s">
        <v>787</v>
      </c>
      <c r="J656" t="s">
        <v>788</v>
      </c>
      <c r="K656" t="s">
        <v>789</v>
      </c>
      <c r="L656">
        <v>1368</v>
      </c>
      <c r="N656">
        <v>1011</v>
      </c>
      <c r="O656" t="s">
        <v>790</v>
      </c>
      <c r="P656" t="s">
        <v>790</v>
      </c>
      <c r="Q656">
        <v>1</v>
      </c>
      <c r="Y656">
        <v>0.02</v>
      </c>
      <c r="AA656">
        <v>0</v>
      </c>
      <c r="AB656">
        <v>111.99</v>
      </c>
      <c r="AC656">
        <v>13.5</v>
      </c>
      <c r="AD656">
        <v>0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3</v>
      </c>
      <c r="AT656">
        <v>0.02</v>
      </c>
      <c r="AU656" t="s">
        <v>3</v>
      </c>
      <c r="AV656">
        <v>0</v>
      </c>
      <c r="AW656">
        <v>2</v>
      </c>
      <c r="AX656">
        <v>22721845</v>
      </c>
      <c r="AY656">
        <v>1</v>
      </c>
      <c r="AZ656">
        <v>0</v>
      </c>
      <c r="BA656">
        <v>608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B656">
        <v>0</v>
      </c>
    </row>
    <row r="657" spans="1:80">
      <c r="A657">
        <f>ROW(Source!A292)</f>
        <v>292</v>
      </c>
      <c r="B657">
        <v>22723180</v>
      </c>
      <c r="C657">
        <v>22721831</v>
      </c>
      <c r="D657">
        <v>21285419</v>
      </c>
      <c r="E657">
        <v>1</v>
      </c>
      <c r="F657">
        <v>1</v>
      </c>
      <c r="G657">
        <v>1</v>
      </c>
      <c r="H657">
        <v>2</v>
      </c>
      <c r="I657" t="s">
        <v>858</v>
      </c>
      <c r="J657" t="s">
        <v>859</v>
      </c>
      <c r="K657" t="s">
        <v>860</v>
      </c>
      <c r="L657">
        <v>1368</v>
      </c>
      <c r="N657">
        <v>1011</v>
      </c>
      <c r="O657" t="s">
        <v>790</v>
      </c>
      <c r="P657" t="s">
        <v>790</v>
      </c>
      <c r="Q657">
        <v>1</v>
      </c>
      <c r="Y657">
        <v>0.86</v>
      </c>
      <c r="AA657">
        <v>0</v>
      </c>
      <c r="AB657">
        <v>8.1</v>
      </c>
      <c r="AC657">
        <v>0</v>
      </c>
      <c r="AD657">
        <v>0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3</v>
      </c>
      <c r="AT657">
        <v>0.86</v>
      </c>
      <c r="AU657" t="s">
        <v>3</v>
      </c>
      <c r="AV657">
        <v>0</v>
      </c>
      <c r="AW657">
        <v>2</v>
      </c>
      <c r="AX657">
        <v>22721846</v>
      </c>
      <c r="AY657">
        <v>1</v>
      </c>
      <c r="AZ657">
        <v>0</v>
      </c>
      <c r="BA657">
        <v>609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B657">
        <v>0</v>
      </c>
    </row>
    <row r="658" spans="1:80">
      <c r="A658">
        <f>ROW(Source!A292)</f>
        <v>292</v>
      </c>
      <c r="B658">
        <v>22723180</v>
      </c>
      <c r="C658">
        <v>22721831</v>
      </c>
      <c r="D658">
        <v>21280770</v>
      </c>
      <c r="E658">
        <v>1</v>
      </c>
      <c r="F658">
        <v>1</v>
      </c>
      <c r="G658">
        <v>1</v>
      </c>
      <c r="H658">
        <v>2</v>
      </c>
      <c r="I658" t="s">
        <v>850</v>
      </c>
      <c r="J658" t="s">
        <v>851</v>
      </c>
      <c r="K658" t="s">
        <v>852</v>
      </c>
      <c r="L658">
        <v>1368</v>
      </c>
      <c r="N658">
        <v>1011</v>
      </c>
      <c r="O658" t="s">
        <v>790</v>
      </c>
      <c r="P658" t="s">
        <v>790</v>
      </c>
      <c r="Q658">
        <v>1</v>
      </c>
      <c r="Y658">
        <v>0.05</v>
      </c>
      <c r="AA658">
        <v>0</v>
      </c>
      <c r="AB658">
        <v>87.17</v>
      </c>
      <c r="AC658">
        <v>11.6</v>
      </c>
      <c r="AD658">
        <v>0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0.05</v>
      </c>
      <c r="AU658" t="s">
        <v>3</v>
      </c>
      <c r="AV658">
        <v>0</v>
      </c>
      <c r="AW658">
        <v>2</v>
      </c>
      <c r="AX658">
        <v>22721847</v>
      </c>
      <c r="AY658">
        <v>1</v>
      </c>
      <c r="AZ658">
        <v>0</v>
      </c>
      <c r="BA658">
        <v>610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B658">
        <v>0</v>
      </c>
    </row>
    <row r="659" spans="1:80">
      <c r="A659">
        <f>ROW(Source!A292)</f>
        <v>292</v>
      </c>
      <c r="B659">
        <v>22723180</v>
      </c>
      <c r="C659">
        <v>22721831</v>
      </c>
      <c r="D659">
        <v>21304502</v>
      </c>
      <c r="E659">
        <v>1</v>
      </c>
      <c r="F659">
        <v>1</v>
      </c>
      <c r="G659">
        <v>1</v>
      </c>
      <c r="H659">
        <v>3</v>
      </c>
      <c r="I659" t="s">
        <v>827</v>
      </c>
      <c r="J659" t="s">
        <v>828</v>
      </c>
      <c r="K659" t="s">
        <v>829</v>
      </c>
      <c r="L659">
        <v>1348</v>
      </c>
      <c r="N659">
        <v>1009</v>
      </c>
      <c r="O659" t="s">
        <v>34</v>
      </c>
      <c r="P659" t="s">
        <v>34</v>
      </c>
      <c r="Q659">
        <v>1000</v>
      </c>
      <c r="Y659">
        <v>5.5999999999999995E-4</v>
      </c>
      <c r="AA659">
        <v>10362</v>
      </c>
      <c r="AB659">
        <v>0</v>
      </c>
      <c r="AC659">
        <v>0</v>
      </c>
      <c r="AD659">
        <v>0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5.5999999999999995E-4</v>
      </c>
      <c r="AU659" t="s">
        <v>3</v>
      </c>
      <c r="AV659">
        <v>0</v>
      </c>
      <c r="AW659">
        <v>2</v>
      </c>
      <c r="AX659">
        <v>22721848</v>
      </c>
      <c r="AY659">
        <v>1</v>
      </c>
      <c r="AZ659">
        <v>0</v>
      </c>
      <c r="BA659">
        <v>611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B659">
        <v>0</v>
      </c>
    </row>
    <row r="660" spans="1:80">
      <c r="A660">
        <f>ROW(Source!A292)</f>
        <v>292</v>
      </c>
      <c r="B660">
        <v>22723180</v>
      </c>
      <c r="C660">
        <v>22721831</v>
      </c>
      <c r="D660">
        <v>21362187</v>
      </c>
      <c r="E660">
        <v>1</v>
      </c>
      <c r="F660">
        <v>1</v>
      </c>
      <c r="G660">
        <v>1</v>
      </c>
      <c r="H660">
        <v>3</v>
      </c>
      <c r="I660" t="s">
        <v>995</v>
      </c>
      <c r="J660" t="s">
        <v>996</v>
      </c>
      <c r="K660" t="s">
        <v>997</v>
      </c>
      <c r="L660">
        <v>1348</v>
      </c>
      <c r="N660">
        <v>1009</v>
      </c>
      <c r="O660" t="s">
        <v>34</v>
      </c>
      <c r="P660" t="s">
        <v>34</v>
      </c>
      <c r="Q660">
        <v>1000</v>
      </c>
      <c r="Y660">
        <v>5.0400000000000002E-3</v>
      </c>
      <c r="AA660">
        <v>13560</v>
      </c>
      <c r="AB660">
        <v>0</v>
      </c>
      <c r="AC660">
        <v>0</v>
      </c>
      <c r="AD660">
        <v>0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5.0400000000000002E-3</v>
      </c>
      <c r="AU660" t="s">
        <v>3</v>
      </c>
      <c r="AV660">
        <v>0</v>
      </c>
      <c r="AW660">
        <v>2</v>
      </c>
      <c r="AX660">
        <v>22721849</v>
      </c>
      <c r="AY660">
        <v>1</v>
      </c>
      <c r="AZ660">
        <v>0</v>
      </c>
      <c r="BA660">
        <v>612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B660">
        <v>0</v>
      </c>
    </row>
    <row r="661" spans="1:80">
      <c r="A661">
        <f>ROW(Source!A292)</f>
        <v>292</v>
      </c>
      <c r="B661">
        <v>22723180</v>
      </c>
      <c r="C661">
        <v>22721831</v>
      </c>
      <c r="D661">
        <v>21809137</v>
      </c>
      <c r="E661">
        <v>1</v>
      </c>
      <c r="F661">
        <v>1</v>
      </c>
      <c r="G661">
        <v>1</v>
      </c>
      <c r="H661">
        <v>3</v>
      </c>
      <c r="I661" t="s">
        <v>293</v>
      </c>
      <c r="J661" t="s">
        <v>295</v>
      </c>
      <c r="K661" t="s">
        <v>294</v>
      </c>
      <c r="L661">
        <v>1354</v>
      </c>
      <c r="N661">
        <v>1010</v>
      </c>
      <c r="O661" t="s">
        <v>28</v>
      </c>
      <c r="P661" t="s">
        <v>28</v>
      </c>
      <c r="Q661">
        <v>1</v>
      </c>
      <c r="Y661">
        <v>0.5</v>
      </c>
      <c r="AA661">
        <v>1032.7</v>
      </c>
      <c r="AB661">
        <v>0</v>
      </c>
      <c r="AC661">
        <v>0</v>
      </c>
      <c r="AD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3</v>
      </c>
      <c r="AT661">
        <v>0.5</v>
      </c>
      <c r="AU661" t="s">
        <v>3</v>
      </c>
      <c r="AV661">
        <v>0</v>
      </c>
      <c r="AW661">
        <v>1</v>
      </c>
      <c r="AX661">
        <v>-1</v>
      </c>
      <c r="AY661">
        <v>0</v>
      </c>
      <c r="AZ661">
        <v>0</v>
      </c>
      <c r="BA661" t="s">
        <v>3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B661">
        <v>0</v>
      </c>
    </row>
    <row r="662" spans="1:80">
      <c r="A662">
        <f>ROW(Source!A292)</f>
        <v>292</v>
      </c>
      <c r="B662">
        <v>22723180</v>
      </c>
      <c r="C662">
        <v>22721831</v>
      </c>
      <c r="D662">
        <v>21806652</v>
      </c>
      <c r="E662">
        <v>1</v>
      </c>
      <c r="F662">
        <v>1</v>
      </c>
      <c r="G662">
        <v>1</v>
      </c>
      <c r="H662">
        <v>3</v>
      </c>
      <c r="I662" t="s">
        <v>281</v>
      </c>
      <c r="J662" t="s">
        <v>283</v>
      </c>
      <c r="K662" t="s">
        <v>282</v>
      </c>
      <c r="L662">
        <v>1354</v>
      </c>
      <c r="N662">
        <v>1010</v>
      </c>
      <c r="O662" t="s">
        <v>28</v>
      </c>
      <c r="P662" t="s">
        <v>28</v>
      </c>
      <c r="Q662">
        <v>1</v>
      </c>
      <c r="Y662">
        <v>0.75</v>
      </c>
      <c r="AA662">
        <v>1097.3</v>
      </c>
      <c r="AB662">
        <v>0</v>
      </c>
      <c r="AC662">
        <v>0</v>
      </c>
      <c r="AD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 t="s">
        <v>3</v>
      </c>
      <c r="AT662">
        <v>0.75</v>
      </c>
      <c r="AU662" t="s">
        <v>3</v>
      </c>
      <c r="AV662">
        <v>0</v>
      </c>
      <c r="AW662">
        <v>1</v>
      </c>
      <c r="AX662">
        <v>-1</v>
      </c>
      <c r="AY662">
        <v>0</v>
      </c>
      <c r="AZ662">
        <v>0</v>
      </c>
      <c r="BA662" t="s">
        <v>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B662">
        <v>0</v>
      </c>
    </row>
    <row r="663" spans="1:80">
      <c r="A663">
        <f>ROW(Source!A292)</f>
        <v>292</v>
      </c>
      <c r="B663">
        <v>22723180</v>
      </c>
      <c r="C663">
        <v>22721831</v>
      </c>
      <c r="D663">
        <v>21812472</v>
      </c>
      <c r="E663">
        <v>1</v>
      </c>
      <c r="F663">
        <v>1</v>
      </c>
      <c r="G663">
        <v>1</v>
      </c>
      <c r="H663">
        <v>3</v>
      </c>
      <c r="I663" t="s">
        <v>289</v>
      </c>
      <c r="J663" t="s">
        <v>291</v>
      </c>
      <c r="K663" t="s">
        <v>290</v>
      </c>
      <c r="L663">
        <v>1354</v>
      </c>
      <c r="N663">
        <v>1010</v>
      </c>
      <c r="O663" t="s">
        <v>28</v>
      </c>
      <c r="P663" t="s">
        <v>28</v>
      </c>
      <c r="Q663">
        <v>1</v>
      </c>
      <c r="Y663">
        <v>0.125</v>
      </c>
      <c r="AA663">
        <v>5142.29</v>
      </c>
      <c r="AB663">
        <v>0</v>
      </c>
      <c r="AC663">
        <v>0</v>
      </c>
      <c r="AD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 t="s">
        <v>3</v>
      </c>
      <c r="AT663">
        <v>0.125</v>
      </c>
      <c r="AU663" t="s">
        <v>3</v>
      </c>
      <c r="AV663">
        <v>0</v>
      </c>
      <c r="AW663">
        <v>1</v>
      </c>
      <c r="AX663">
        <v>-1</v>
      </c>
      <c r="AY663">
        <v>0</v>
      </c>
      <c r="AZ663">
        <v>0</v>
      </c>
      <c r="BA663" t="s">
        <v>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B663">
        <v>0</v>
      </c>
    </row>
    <row r="664" spans="1:80">
      <c r="A664">
        <f>ROW(Source!A292)</f>
        <v>292</v>
      </c>
      <c r="B664">
        <v>22723180</v>
      </c>
      <c r="C664">
        <v>22721831</v>
      </c>
      <c r="D664">
        <v>21808188</v>
      </c>
      <c r="E664">
        <v>1</v>
      </c>
      <c r="F664">
        <v>1</v>
      </c>
      <c r="G664">
        <v>1</v>
      </c>
      <c r="H664">
        <v>3</v>
      </c>
      <c r="I664" t="s">
        <v>285</v>
      </c>
      <c r="J664" t="s">
        <v>287</v>
      </c>
      <c r="K664" t="s">
        <v>286</v>
      </c>
      <c r="L664">
        <v>1354</v>
      </c>
      <c r="N664">
        <v>1010</v>
      </c>
      <c r="O664" t="s">
        <v>28</v>
      </c>
      <c r="P664" t="s">
        <v>28</v>
      </c>
      <c r="Q664">
        <v>1</v>
      </c>
      <c r="Y664">
        <v>0.125</v>
      </c>
      <c r="AA664">
        <v>1229.26</v>
      </c>
      <c r="AB664">
        <v>0</v>
      </c>
      <c r="AC664">
        <v>0</v>
      </c>
      <c r="AD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3</v>
      </c>
      <c r="AT664">
        <v>0.125</v>
      </c>
      <c r="AU664" t="s">
        <v>3</v>
      </c>
      <c r="AV664">
        <v>0</v>
      </c>
      <c r="AW664">
        <v>1</v>
      </c>
      <c r="AX664">
        <v>-1</v>
      </c>
      <c r="AY664">
        <v>0</v>
      </c>
      <c r="AZ664">
        <v>0</v>
      </c>
      <c r="BA664" t="s">
        <v>3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B664">
        <v>0</v>
      </c>
    </row>
    <row r="665" spans="1:80">
      <c r="A665">
        <f>ROW(Source!A292)</f>
        <v>292</v>
      </c>
      <c r="B665">
        <v>22723180</v>
      </c>
      <c r="C665">
        <v>22721831</v>
      </c>
      <c r="D665">
        <v>21370844</v>
      </c>
      <c r="E665">
        <v>1</v>
      </c>
      <c r="F665">
        <v>1</v>
      </c>
      <c r="G665">
        <v>1</v>
      </c>
      <c r="H665">
        <v>3</v>
      </c>
      <c r="I665" t="s">
        <v>1001</v>
      </c>
      <c r="J665" t="s">
        <v>1002</v>
      </c>
      <c r="K665" t="s">
        <v>1003</v>
      </c>
      <c r="L665">
        <v>1354</v>
      </c>
      <c r="N665">
        <v>1010</v>
      </c>
      <c r="O665" t="s">
        <v>28</v>
      </c>
      <c r="P665" t="s">
        <v>28</v>
      </c>
      <c r="Q665">
        <v>1</v>
      </c>
      <c r="Y665">
        <v>2</v>
      </c>
      <c r="AA665">
        <v>75</v>
      </c>
      <c r="AB665">
        <v>0</v>
      </c>
      <c r="AC665">
        <v>0</v>
      </c>
      <c r="AD665">
        <v>0</v>
      </c>
      <c r="AN665">
        <v>0</v>
      </c>
      <c r="AO665">
        <v>1</v>
      </c>
      <c r="AP665">
        <v>0</v>
      </c>
      <c r="AQ665">
        <v>0</v>
      </c>
      <c r="AR665">
        <v>0</v>
      </c>
      <c r="AS665" t="s">
        <v>3</v>
      </c>
      <c r="AT665">
        <v>2</v>
      </c>
      <c r="AU665" t="s">
        <v>3</v>
      </c>
      <c r="AV665">
        <v>0</v>
      </c>
      <c r="AW665">
        <v>2</v>
      </c>
      <c r="AX665">
        <v>22721851</v>
      </c>
      <c r="AY665">
        <v>1</v>
      </c>
      <c r="AZ665">
        <v>0</v>
      </c>
      <c r="BA665">
        <v>614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B665">
        <v>0</v>
      </c>
    </row>
    <row r="666" spans="1:80">
      <c r="A666">
        <f>ROW(Source!A292)</f>
        <v>292</v>
      </c>
      <c r="B666">
        <v>22723180</v>
      </c>
      <c r="C666">
        <v>22721831</v>
      </c>
      <c r="D666">
        <v>21363130</v>
      </c>
      <c r="E666">
        <v>1</v>
      </c>
      <c r="F666">
        <v>1</v>
      </c>
      <c r="G666">
        <v>1</v>
      </c>
      <c r="H666">
        <v>3</v>
      </c>
      <c r="I666" t="s">
        <v>998</v>
      </c>
      <c r="J666" t="s">
        <v>999</v>
      </c>
      <c r="K666" t="s">
        <v>1000</v>
      </c>
      <c r="L666">
        <v>1356</v>
      </c>
      <c r="N666">
        <v>1010</v>
      </c>
      <c r="O666" t="s">
        <v>886</v>
      </c>
      <c r="P666" t="s">
        <v>886</v>
      </c>
      <c r="Q666">
        <v>1000</v>
      </c>
      <c r="Y666">
        <v>2E-3</v>
      </c>
      <c r="AA666">
        <v>7980</v>
      </c>
      <c r="AB666">
        <v>0</v>
      </c>
      <c r="AC666">
        <v>0</v>
      </c>
      <c r="AD666">
        <v>0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2E-3</v>
      </c>
      <c r="AU666" t="s">
        <v>3</v>
      </c>
      <c r="AV666">
        <v>0</v>
      </c>
      <c r="AW666">
        <v>2</v>
      </c>
      <c r="AX666">
        <v>22721852</v>
      </c>
      <c r="AY666">
        <v>1</v>
      </c>
      <c r="AZ666">
        <v>0</v>
      </c>
      <c r="BA666">
        <v>615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B666">
        <v>0</v>
      </c>
    </row>
    <row r="667" spans="1:80">
      <c r="A667">
        <f>ROW(Source!A297)</f>
        <v>297</v>
      </c>
      <c r="B667">
        <v>22723180</v>
      </c>
      <c r="C667">
        <v>22721861</v>
      </c>
      <c r="D667">
        <v>9417175</v>
      </c>
      <c r="E667">
        <v>1</v>
      </c>
      <c r="F667">
        <v>1</v>
      </c>
      <c r="G667">
        <v>1</v>
      </c>
      <c r="H667">
        <v>1</v>
      </c>
      <c r="I667" t="s">
        <v>1004</v>
      </c>
      <c r="J667" t="s">
        <v>3</v>
      </c>
      <c r="K667" t="s">
        <v>1005</v>
      </c>
      <c r="L667">
        <v>1369</v>
      </c>
      <c r="N667">
        <v>1013</v>
      </c>
      <c r="O667" t="s">
        <v>784</v>
      </c>
      <c r="P667" t="s">
        <v>784</v>
      </c>
      <c r="Q667">
        <v>1</v>
      </c>
      <c r="Y667">
        <v>48.91</v>
      </c>
      <c r="AA667">
        <v>0</v>
      </c>
      <c r="AB667">
        <v>0</v>
      </c>
      <c r="AC667">
        <v>0</v>
      </c>
      <c r="AD667">
        <v>10.06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3</v>
      </c>
      <c r="AT667">
        <v>48.91</v>
      </c>
      <c r="AU667" t="s">
        <v>3</v>
      </c>
      <c r="AV667">
        <v>1</v>
      </c>
      <c r="AW667">
        <v>2</v>
      </c>
      <c r="AX667">
        <v>22721875</v>
      </c>
      <c r="AY667">
        <v>1</v>
      </c>
      <c r="AZ667">
        <v>0</v>
      </c>
      <c r="BA667">
        <v>616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B667">
        <v>0</v>
      </c>
    </row>
    <row r="668" spans="1:80">
      <c r="A668">
        <f>ROW(Source!A297)</f>
        <v>297</v>
      </c>
      <c r="B668">
        <v>22723180</v>
      </c>
      <c r="C668">
        <v>22721861</v>
      </c>
      <c r="D668">
        <v>121548</v>
      </c>
      <c r="E668">
        <v>1</v>
      </c>
      <c r="F668">
        <v>1</v>
      </c>
      <c r="G668">
        <v>1</v>
      </c>
      <c r="H668">
        <v>1</v>
      </c>
      <c r="I668" t="s">
        <v>36</v>
      </c>
      <c r="J668" t="s">
        <v>3</v>
      </c>
      <c r="K668" t="s">
        <v>785</v>
      </c>
      <c r="L668">
        <v>608254</v>
      </c>
      <c r="N668">
        <v>1013</v>
      </c>
      <c r="O668" t="s">
        <v>786</v>
      </c>
      <c r="P668" t="s">
        <v>786</v>
      </c>
      <c r="Q668">
        <v>1</v>
      </c>
      <c r="Y668">
        <v>136.47999999999999</v>
      </c>
      <c r="AA668">
        <v>0</v>
      </c>
      <c r="AB668">
        <v>0</v>
      </c>
      <c r="AC668">
        <v>0</v>
      </c>
      <c r="AD668">
        <v>0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136.47999999999999</v>
      </c>
      <c r="AU668" t="s">
        <v>3</v>
      </c>
      <c r="AV668">
        <v>2</v>
      </c>
      <c r="AW668">
        <v>2</v>
      </c>
      <c r="AX668">
        <v>22721876</v>
      </c>
      <c r="AY668">
        <v>1</v>
      </c>
      <c r="AZ668">
        <v>0</v>
      </c>
      <c r="BA668">
        <v>617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B668">
        <v>0</v>
      </c>
    </row>
    <row r="669" spans="1:80">
      <c r="A669">
        <f>ROW(Source!A297)</f>
        <v>297</v>
      </c>
      <c r="B669">
        <v>22723180</v>
      </c>
      <c r="C669">
        <v>22721861</v>
      </c>
      <c r="D669">
        <v>21284566</v>
      </c>
      <c r="E669">
        <v>1</v>
      </c>
      <c r="F669">
        <v>1</v>
      </c>
      <c r="G669">
        <v>1</v>
      </c>
      <c r="H669">
        <v>2</v>
      </c>
      <c r="I669" t="s">
        <v>1006</v>
      </c>
      <c r="J669" t="s">
        <v>1007</v>
      </c>
      <c r="K669" t="s">
        <v>1008</v>
      </c>
      <c r="L669">
        <v>1368</v>
      </c>
      <c r="N669">
        <v>1011</v>
      </c>
      <c r="O669" t="s">
        <v>790</v>
      </c>
      <c r="P669" t="s">
        <v>790</v>
      </c>
      <c r="Q669">
        <v>1</v>
      </c>
      <c r="Y669">
        <v>7.0000000000000007E-2</v>
      </c>
      <c r="AA669">
        <v>0</v>
      </c>
      <c r="AB669">
        <v>89.99</v>
      </c>
      <c r="AC669">
        <v>10.06</v>
      </c>
      <c r="AD669">
        <v>0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7.0000000000000007E-2</v>
      </c>
      <c r="AU669" t="s">
        <v>3</v>
      </c>
      <c r="AV669">
        <v>0</v>
      </c>
      <c r="AW669">
        <v>2</v>
      </c>
      <c r="AX669">
        <v>22721877</v>
      </c>
      <c r="AY669">
        <v>1</v>
      </c>
      <c r="AZ669">
        <v>0</v>
      </c>
      <c r="BA669">
        <v>618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B669">
        <v>0</v>
      </c>
    </row>
    <row r="670" spans="1:80">
      <c r="A670">
        <f>ROW(Source!A297)</f>
        <v>297</v>
      </c>
      <c r="B670">
        <v>22723180</v>
      </c>
      <c r="C670">
        <v>22721861</v>
      </c>
      <c r="D670">
        <v>21285803</v>
      </c>
      <c r="E670">
        <v>1</v>
      </c>
      <c r="F670">
        <v>1</v>
      </c>
      <c r="G670">
        <v>1</v>
      </c>
      <c r="H670">
        <v>2</v>
      </c>
      <c r="I670" t="s">
        <v>1009</v>
      </c>
      <c r="J670" t="s">
        <v>1010</v>
      </c>
      <c r="K670" t="s">
        <v>1011</v>
      </c>
      <c r="L670">
        <v>1368</v>
      </c>
      <c r="N670">
        <v>1011</v>
      </c>
      <c r="O670" t="s">
        <v>790</v>
      </c>
      <c r="P670" t="s">
        <v>790</v>
      </c>
      <c r="Q670">
        <v>1</v>
      </c>
      <c r="Y670">
        <v>40.450000000000003</v>
      </c>
      <c r="AA670">
        <v>0</v>
      </c>
      <c r="AB670">
        <v>160.03</v>
      </c>
      <c r="AC670">
        <v>14.4</v>
      </c>
      <c r="AD670">
        <v>0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40.450000000000003</v>
      </c>
      <c r="AU670" t="s">
        <v>3</v>
      </c>
      <c r="AV670">
        <v>0</v>
      </c>
      <c r="AW670">
        <v>2</v>
      </c>
      <c r="AX670">
        <v>22721878</v>
      </c>
      <c r="AY670">
        <v>1</v>
      </c>
      <c r="AZ670">
        <v>0</v>
      </c>
      <c r="BA670">
        <v>619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B670">
        <v>0</v>
      </c>
    </row>
    <row r="671" spans="1:80">
      <c r="A671">
        <f>ROW(Source!A297)</f>
        <v>297</v>
      </c>
      <c r="B671">
        <v>22723180</v>
      </c>
      <c r="C671">
        <v>22721861</v>
      </c>
      <c r="D671">
        <v>21378729</v>
      </c>
      <c r="E671">
        <v>1</v>
      </c>
      <c r="F671">
        <v>1</v>
      </c>
      <c r="G671">
        <v>1</v>
      </c>
      <c r="H671">
        <v>2</v>
      </c>
      <c r="I671" t="s">
        <v>1012</v>
      </c>
      <c r="J671" t="s">
        <v>1013</v>
      </c>
      <c r="K671" t="s">
        <v>1014</v>
      </c>
      <c r="L671">
        <v>1368</v>
      </c>
      <c r="N671">
        <v>1011</v>
      </c>
      <c r="O671" t="s">
        <v>790</v>
      </c>
      <c r="P671" t="s">
        <v>790</v>
      </c>
      <c r="Q671">
        <v>1</v>
      </c>
      <c r="Y671">
        <v>16.72</v>
      </c>
      <c r="AA671">
        <v>0</v>
      </c>
      <c r="AB671">
        <v>242.41</v>
      </c>
      <c r="AC671">
        <v>27.9</v>
      </c>
      <c r="AD671">
        <v>0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3</v>
      </c>
      <c r="AT671">
        <v>16.72</v>
      </c>
      <c r="AU671" t="s">
        <v>3</v>
      </c>
      <c r="AV671">
        <v>0</v>
      </c>
      <c r="AW671">
        <v>2</v>
      </c>
      <c r="AX671">
        <v>22721879</v>
      </c>
      <c r="AY671">
        <v>1</v>
      </c>
      <c r="AZ671">
        <v>0</v>
      </c>
      <c r="BA671">
        <v>620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B671">
        <v>0</v>
      </c>
    </row>
    <row r="672" spans="1:80">
      <c r="A672">
        <f>ROW(Source!A297)</f>
        <v>297</v>
      </c>
      <c r="B672">
        <v>22723180</v>
      </c>
      <c r="C672">
        <v>22721861</v>
      </c>
      <c r="D672">
        <v>21380185</v>
      </c>
      <c r="E672">
        <v>1</v>
      </c>
      <c r="F672">
        <v>1</v>
      </c>
      <c r="G672">
        <v>1</v>
      </c>
      <c r="H672">
        <v>2</v>
      </c>
      <c r="I672" t="s">
        <v>1015</v>
      </c>
      <c r="J672" t="s">
        <v>1016</v>
      </c>
      <c r="K672" t="s">
        <v>1017</v>
      </c>
      <c r="L672">
        <v>1368</v>
      </c>
      <c r="N672">
        <v>1011</v>
      </c>
      <c r="O672" t="s">
        <v>790</v>
      </c>
      <c r="P672" t="s">
        <v>790</v>
      </c>
      <c r="Q672">
        <v>1</v>
      </c>
      <c r="Y672">
        <v>31.26</v>
      </c>
      <c r="AA672">
        <v>0</v>
      </c>
      <c r="AB672">
        <v>432.25</v>
      </c>
      <c r="AC672">
        <v>27.9</v>
      </c>
      <c r="AD672">
        <v>0</v>
      </c>
      <c r="AN672">
        <v>0</v>
      </c>
      <c r="AO672">
        <v>1</v>
      </c>
      <c r="AP672">
        <v>0</v>
      </c>
      <c r="AQ672">
        <v>0</v>
      </c>
      <c r="AR672">
        <v>0</v>
      </c>
      <c r="AS672" t="s">
        <v>3</v>
      </c>
      <c r="AT672">
        <v>31.26</v>
      </c>
      <c r="AU672" t="s">
        <v>3</v>
      </c>
      <c r="AV672">
        <v>0</v>
      </c>
      <c r="AW672">
        <v>2</v>
      </c>
      <c r="AX672">
        <v>22721880</v>
      </c>
      <c r="AY672">
        <v>1</v>
      </c>
      <c r="AZ672">
        <v>0</v>
      </c>
      <c r="BA672">
        <v>621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B672">
        <v>0</v>
      </c>
    </row>
    <row r="673" spans="1:80">
      <c r="A673">
        <f>ROW(Source!A297)</f>
        <v>297</v>
      </c>
      <c r="B673">
        <v>22723180</v>
      </c>
      <c r="C673">
        <v>22721861</v>
      </c>
      <c r="D673">
        <v>21378733</v>
      </c>
      <c r="E673">
        <v>1</v>
      </c>
      <c r="F673">
        <v>1</v>
      </c>
      <c r="G673">
        <v>1</v>
      </c>
      <c r="H673">
        <v>2</v>
      </c>
      <c r="I673" t="s">
        <v>1018</v>
      </c>
      <c r="J673" t="s">
        <v>1019</v>
      </c>
      <c r="K673" t="s">
        <v>1020</v>
      </c>
      <c r="L673">
        <v>1368</v>
      </c>
      <c r="N673">
        <v>1011</v>
      </c>
      <c r="O673" t="s">
        <v>790</v>
      </c>
      <c r="P673" t="s">
        <v>790</v>
      </c>
      <c r="Q673">
        <v>1</v>
      </c>
      <c r="Y673">
        <v>3.41</v>
      </c>
      <c r="AA673">
        <v>0</v>
      </c>
      <c r="AB673">
        <v>441.26</v>
      </c>
      <c r="AC673">
        <v>0</v>
      </c>
      <c r="AD673">
        <v>0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3</v>
      </c>
      <c r="AT673">
        <v>3.41</v>
      </c>
      <c r="AU673" t="s">
        <v>3</v>
      </c>
      <c r="AV673">
        <v>0</v>
      </c>
      <c r="AW673">
        <v>2</v>
      </c>
      <c r="AX673">
        <v>22721881</v>
      </c>
      <c r="AY673">
        <v>1</v>
      </c>
      <c r="AZ673">
        <v>0</v>
      </c>
      <c r="BA673">
        <v>622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B673">
        <v>0</v>
      </c>
    </row>
    <row r="674" spans="1:80">
      <c r="A674">
        <f>ROW(Source!A297)</f>
        <v>297</v>
      </c>
      <c r="B674">
        <v>22723180</v>
      </c>
      <c r="C674">
        <v>22721861</v>
      </c>
      <c r="D674">
        <v>21334800</v>
      </c>
      <c r="E674">
        <v>1</v>
      </c>
      <c r="F674">
        <v>1</v>
      </c>
      <c r="G674">
        <v>1</v>
      </c>
      <c r="H674">
        <v>3</v>
      </c>
      <c r="I674" t="s">
        <v>1021</v>
      </c>
      <c r="J674" t="s">
        <v>1022</v>
      </c>
      <c r="K674" t="s">
        <v>1023</v>
      </c>
      <c r="L674">
        <v>1327</v>
      </c>
      <c r="N674">
        <v>1005</v>
      </c>
      <c r="O674" t="s">
        <v>306</v>
      </c>
      <c r="P674" t="s">
        <v>306</v>
      </c>
      <c r="Q674">
        <v>1</v>
      </c>
      <c r="Y674">
        <v>0.6</v>
      </c>
      <c r="AA674">
        <v>37.43</v>
      </c>
      <c r="AB674">
        <v>0</v>
      </c>
      <c r="AC674">
        <v>0</v>
      </c>
      <c r="AD674">
        <v>0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3</v>
      </c>
      <c r="AT674">
        <v>0.6</v>
      </c>
      <c r="AU674" t="s">
        <v>3</v>
      </c>
      <c r="AV674">
        <v>0</v>
      </c>
      <c r="AW674">
        <v>2</v>
      </c>
      <c r="AX674">
        <v>22721882</v>
      </c>
      <c r="AY674">
        <v>1</v>
      </c>
      <c r="AZ674">
        <v>0</v>
      </c>
      <c r="BA674">
        <v>623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B674">
        <v>0</v>
      </c>
    </row>
    <row r="675" spans="1:80">
      <c r="A675">
        <f>ROW(Source!A297)</f>
        <v>297</v>
      </c>
      <c r="B675">
        <v>22723180</v>
      </c>
      <c r="C675">
        <v>22721861</v>
      </c>
      <c r="D675">
        <v>21304504</v>
      </c>
      <c r="E675">
        <v>1</v>
      </c>
      <c r="F675">
        <v>1</v>
      </c>
      <c r="G675">
        <v>1</v>
      </c>
      <c r="H675">
        <v>3</v>
      </c>
      <c r="I675" t="s">
        <v>1024</v>
      </c>
      <c r="J675" t="s">
        <v>1025</v>
      </c>
      <c r="K675" t="s">
        <v>1026</v>
      </c>
      <c r="L675">
        <v>1330</v>
      </c>
      <c r="N675">
        <v>1005</v>
      </c>
      <c r="O675" t="s">
        <v>1027</v>
      </c>
      <c r="P675" t="s">
        <v>1027</v>
      </c>
      <c r="Q675">
        <v>10</v>
      </c>
      <c r="Y675">
        <v>0.12</v>
      </c>
      <c r="AA675">
        <v>84.75</v>
      </c>
      <c r="AB675">
        <v>0</v>
      </c>
      <c r="AC675">
        <v>0</v>
      </c>
      <c r="AD675">
        <v>0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3</v>
      </c>
      <c r="AT675">
        <v>0.12</v>
      </c>
      <c r="AU675" t="s">
        <v>3</v>
      </c>
      <c r="AV675">
        <v>0</v>
      </c>
      <c r="AW675">
        <v>2</v>
      </c>
      <c r="AX675">
        <v>22721883</v>
      </c>
      <c r="AY675">
        <v>1</v>
      </c>
      <c r="AZ675">
        <v>0</v>
      </c>
      <c r="BA675">
        <v>624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B675">
        <v>0</v>
      </c>
    </row>
    <row r="676" spans="1:80">
      <c r="A676">
        <f>ROW(Source!A297)</f>
        <v>297</v>
      </c>
      <c r="B676">
        <v>22723180</v>
      </c>
      <c r="C676">
        <v>22721861</v>
      </c>
      <c r="D676">
        <v>21409397</v>
      </c>
      <c r="E676">
        <v>1</v>
      </c>
      <c r="F676">
        <v>1</v>
      </c>
      <c r="G676">
        <v>1</v>
      </c>
      <c r="H676">
        <v>3</v>
      </c>
      <c r="I676" t="s">
        <v>1028</v>
      </c>
      <c r="J676" t="s">
        <v>1029</v>
      </c>
      <c r="K676" t="s">
        <v>1030</v>
      </c>
      <c r="L676">
        <v>1348</v>
      </c>
      <c r="N676">
        <v>1009</v>
      </c>
      <c r="O676" t="s">
        <v>34</v>
      </c>
      <c r="P676" t="s">
        <v>34</v>
      </c>
      <c r="Q676">
        <v>1000</v>
      </c>
      <c r="Y676">
        <v>0.112</v>
      </c>
      <c r="AA676">
        <v>31060</v>
      </c>
      <c r="AB676">
        <v>0</v>
      </c>
      <c r="AC676">
        <v>0</v>
      </c>
      <c r="AD676">
        <v>0</v>
      </c>
      <c r="AN676">
        <v>0</v>
      </c>
      <c r="AO676">
        <v>1</v>
      </c>
      <c r="AP676">
        <v>0</v>
      </c>
      <c r="AQ676">
        <v>0</v>
      </c>
      <c r="AR676">
        <v>0</v>
      </c>
      <c r="AS676" t="s">
        <v>3</v>
      </c>
      <c r="AT676">
        <v>0.112</v>
      </c>
      <c r="AU676" t="s">
        <v>3</v>
      </c>
      <c r="AV676">
        <v>0</v>
      </c>
      <c r="AW676">
        <v>2</v>
      </c>
      <c r="AX676">
        <v>22721884</v>
      </c>
      <c r="AY676">
        <v>1</v>
      </c>
      <c r="AZ676">
        <v>0</v>
      </c>
      <c r="BA676">
        <v>625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B676">
        <v>0</v>
      </c>
    </row>
    <row r="677" spans="1:80">
      <c r="A677">
        <f>ROW(Source!A297)</f>
        <v>297</v>
      </c>
      <c r="B677">
        <v>22723180</v>
      </c>
      <c r="C677">
        <v>22721861</v>
      </c>
      <c r="D677">
        <v>21380187</v>
      </c>
      <c r="E677">
        <v>1</v>
      </c>
      <c r="F677">
        <v>1</v>
      </c>
      <c r="G677">
        <v>1</v>
      </c>
      <c r="H677">
        <v>3</v>
      </c>
      <c r="I677" t="s">
        <v>1031</v>
      </c>
      <c r="J677" t="s">
        <v>1032</v>
      </c>
      <c r="K677" t="s">
        <v>1033</v>
      </c>
      <c r="L677">
        <v>1327</v>
      </c>
      <c r="N677">
        <v>1005</v>
      </c>
      <c r="O677" t="s">
        <v>306</v>
      </c>
      <c r="P677" t="s">
        <v>306</v>
      </c>
      <c r="Q677">
        <v>1</v>
      </c>
      <c r="Y677">
        <v>866</v>
      </c>
      <c r="AA677">
        <v>30</v>
      </c>
      <c r="AB677">
        <v>0</v>
      </c>
      <c r="AC677">
        <v>0</v>
      </c>
      <c r="AD677">
        <v>0</v>
      </c>
      <c r="AN677">
        <v>0</v>
      </c>
      <c r="AO677">
        <v>1</v>
      </c>
      <c r="AP677">
        <v>0</v>
      </c>
      <c r="AQ677">
        <v>0</v>
      </c>
      <c r="AR677">
        <v>0</v>
      </c>
      <c r="AS677" t="s">
        <v>3</v>
      </c>
      <c r="AT677">
        <v>866</v>
      </c>
      <c r="AU677" t="s">
        <v>3</v>
      </c>
      <c r="AV677">
        <v>0</v>
      </c>
      <c r="AW677">
        <v>2</v>
      </c>
      <c r="AX677">
        <v>22721885</v>
      </c>
      <c r="AY677">
        <v>1</v>
      </c>
      <c r="AZ677">
        <v>0</v>
      </c>
      <c r="BA677">
        <v>626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B677">
        <v>0</v>
      </c>
    </row>
    <row r="678" spans="1:80">
      <c r="A678">
        <f>ROW(Source!A297)</f>
        <v>297</v>
      </c>
      <c r="B678">
        <v>22723180</v>
      </c>
      <c r="C678">
        <v>22721861</v>
      </c>
      <c r="D678">
        <v>21410484</v>
      </c>
      <c r="E678">
        <v>1</v>
      </c>
      <c r="F678">
        <v>1</v>
      </c>
      <c r="G678">
        <v>1</v>
      </c>
      <c r="H678">
        <v>3</v>
      </c>
      <c r="I678" t="s">
        <v>304</v>
      </c>
      <c r="J678" t="s">
        <v>307</v>
      </c>
      <c r="K678" t="s">
        <v>305</v>
      </c>
      <c r="L678">
        <v>1327</v>
      </c>
      <c r="N678">
        <v>1005</v>
      </c>
      <c r="O678" t="s">
        <v>306</v>
      </c>
      <c r="P678" t="s">
        <v>306</v>
      </c>
      <c r="Q678">
        <v>1</v>
      </c>
      <c r="Y678">
        <v>870</v>
      </c>
      <c r="AA678">
        <v>104.62</v>
      </c>
      <c r="AB678">
        <v>0</v>
      </c>
      <c r="AC678">
        <v>0</v>
      </c>
      <c r="AD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 t="s">
        <v>3</v>
      </c>
      <c r="AT678">
        <v>870</v>
      </c>
      <c r="AU678" t="s">
        <v>3</v>
      </c>
      <c r="AV678">
        <v>0</v>
      </c>
      <c r="AW678">
        <v>1</v>
      </c>
      <c r="AX678">
        <v>-1</v>
      </c>
      <c r="AY678">
        <v>0</v>
      </c>
      <c r="AZ678">
        <v>0</v>
      </c>
      <c r="BA678" t="s">
        <v>3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B678">
        <v>0</v>
      </c>
    </row>
    <row r="679" spans="1:80">
      <c r="A679">
        <f>ROW(Source!A297)</f>
        <v>297</v>
      </c>
      <c r="B679">
        <v>22723180</v>
      </c>
      <c r="C679">
        <v>22721861</v>
      </c>
      <c r="D679">
        <v>21282859</v>
      </c>
      <c r="E679">
        <v>1</v>
      </c>
      <c r="F679">
        <v>1</v>
      </c>
      <c r="G679">
        <v>1</v>
      </c>
      <c r="H679">
        <v>3</v>
      </c>
      <c r="I679" t="s">
        <v>833</v>
      </c>
      <c r="J679" t="s">
        <v>834</v>
      </c>
      <c r="K679" t="s">
        <v>835</v>
      </c>
      <c r="L679">
        <v>1339</v>
      </c>
      <c r="N679">
        <v>1007</v>
      </c>
      <c r="O679" t="s">
        <v>43</v>
      </c>
      <c r="P679" t="s">
        <v>43</v>
      </c>
      <c r="Q679">
        <v>1</v>
      </c>
      <c r="Y679">
        <v>0.25</v>
      </c>
      <c r="AA679">
        <v>558.33000000000004</v>
      </c>
      <c r="AB679">
        <v>0</v>
      </c>
      <c r="AC679">
        <v>0</v>
      </c>
      <c r="AD679">
        <v>0</v>
      </c>
      <c r="AN679">
        <v>0</v>
      </c>
      <c r="AO679">
        <v>1</v>
      </c>
      <c r="AP679">
        <v>0</v>
      </c>
      <c r="AQ679">
        <v>0</v>
      </c>
      <c r="AR679">
        <v>0</v>
      </c>
      <c r="AS679" t="s">
        <v>3</v>
      </c>
      <c r="AT679">
        <v>0.25</v>
      </c>
      <c r="AU679" t="s">
        <v>3</v>
      </c>
      <c r="AV679">
        <v>0</v>
      </c>
      <c r="AW679">
        <v>2</v>
      </c>
      <c r="AX679">
        <v>22721886</v>
      </c>
      <c r="AY679">
        <v>1</v>
      </c>
      <c r="AZ679">
        <v>0</v>
      </c>
      <c r="BA679">
        <v>627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B679">
        <v>0</v>
      </c>
    </row>
    <row r="680" spans="1:80">
      <c r="A680">
        <f>ROW(Source!A297)</f>
        <v>297</v>
      </c>
      <c r="B680">
        <v>22723180</v>
      </c>
      <c r="C680">
        <v>22721861</v>
      </c>
      <c r="D680">
        <v>21380189</v>
      </c>
      <c r="E680">
        <v>1</v>
      </c>
      <c r="F680">
        <v>1</v>
      </c>
      <c r="G680">
        <v>1</v>
      </c>
      <c r="H680">
        <v>3</v>
      </c>
      <c r="I680" t="s">
        <v>1034</v>
      </c>
      <c r="J680" t="s">
        <v>1035</v>
      </c>
      <c r="K680" t="s">
        <v>1036</v>
      </c>
      <c r="L680">
        <v>1348</v>
      </c>
      <c r="N680">
        <v>1009</v>
      </c>
      <c r="O680" t="s">
        <v>34</v>
      </c>
      <c r="P680" t="s">
        <v>34</v>
      </c>
      <c r="Q680">
        <v>1000</v>
      </c>
      <c r="Y680">
        <v>2.1000000000000001E-2</v>
      </c>
      <c r="AA680">
        <v>12900</v>
      </c>
      <c r="AB680">
        <v>0</v>
      </c>
      <c r="AC680">
        <v>0</v>
      </c>
      <c r="AD680">
        <v>0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2.1000000000000001E-2</v>
      </c>
      <c r="AU680" t="s">
        <v>3</v>
      </c>
      <c r="AV680">
        <v>0</v>
      </c>
      <c r="AW680">
        <v>2</v>
      </c>
      <c r="AX680">
        <v>22721887</v>
      </c>
      <c r="AY680">
        <v>1</v>
      </c>
      <c r="AZ680">
        <v>0</v>
      </c>
      <c r="BA680">
        <v>628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B680">
        <v>0</v>
      </c>
    </row>
    <row r="681" spans="1:80">
      <c r="A681">
        <f>ROW(Source!A299)</f>
        <v>299</v>
      </c>
      <c r="B681">
        <v>22723180</v>
      </c>
      <c r="C681">
        <v>22721891</v>
      </c>
      <c r="D681">
        <v>9417175</v>
      </c>
      <c r="E681">
        <v>1</v>
      </c>
      <c r="F681">
        <v>1</v>
      </c>
      <c r="G681">
        <v>1</v>
      </c>
      <c r="H681">
        <v>1</v>
      </c>
      <c r="I681" t="s">
        <v>1004</v>
      </c>
      <c r="J681" t="s">
        <v>3</v>
      </c>
      <c r="K681" t="s">
        <v>1005</v>
      </c>
      <c r="L681">
        <v>1369</v>
      </c>
      <c r="N681">
        <v>1013</v>
      </c>
      <c r="O681" t="s">
        <v>784</v>
      </c>
      <c r="P681" t="s">
        <v>784</v>
      </c>
      <c r="Q681">
        <v>1</v>
      </c>
      <c r="Y681">
        <v>42.98</v>
      </c>
      <c r="AA681">
        <v>0</v>
      </c>
      <c r="AB681">
        <v>0</v>
      </c>
      <c r="AC681">
        <v>0</v>
      </c>
      <c r="AD681">
        <v>10.06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3</v>
      </c>
      <c r="AT681">
        <v>42.98</v>
      </c>
      <c r="AU681" t="s">
        <v>3</v>
      </c>
      <c r="AV681">
        <v>1</v>
      </c>
      <c r="AW681">
        <v>2</v>
      </c>
      <c r="AX681">
        <v>22721905</v>
      </c>
      <c r="AY681">
        <v>1</v>
      </c>
      <c r="AZ681">
        <v>0</v>
      </c>
      <c r="BA681">
        <v>630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B681">
        <v>0</v>
      </c>
    </row>
    <row r="682" spans="1:80">
      <c r="A682">
        <f>ROW(Source!A299)</f>
        <v>299</v>
      </c>
      <c r="B682">
        <v>22723180</v>
      </c>
      <c r="C682">
        <v>22721891</v>
      </c>
      <c r="D682">
        <v>121548</v>
      </c>
      <c r="E682">
        <v>1</v>
      </c>
      <c r="F682">
        <v>1</v>
      </c>
      <c r="G682">
        <v>1</v>
      </c>
      <c r="H682">
        <v>1</v>
      </c>
      <c r="I682" t="s">
        <v>36</v>
      </c>
      <c r="J682" t="s">
        <v>3</v>
      </c>
      <c r="K682" t="s">
        <v>785</v>
      </c>
      <c r="L682">
        <v>608254</v>
      </c>
      <c r="N682">
        <v>1013</v>
      </c>
      <c r="O682" t="s">
        <v>786</v>
      </c>
      <c r="P682" t="s">
        <v>786</v>
      </c>
      <c r="Q682">
        <v>1</v>
      </c>
      <c r="Y682">
        <v>88.16</v>
      </c>
      <c r="AA682">
        <v>0</v>
      </c>
      <c r="AB682">
        <v>0</v>
      </c>
      <c r="AC682">
        <v>0</v>
      </c>
      <c r="AD682">
        <v>0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3</v>
      </c>
      <c r="AT682">
        <v>88.16</v>
      </c>
      <c r="AU682" t="s">
        <v>3</v>
      </c>
      <c r="AV682">
        <v>2</v>
      </c>
      <c r="AW682">
        <v>2</v>
      </c>
      <c r="AX682">
        <v>22721906</v>
      </c>
      <c r="AY682">
        <v>1</v>
      </c>
      <c r="AZ682">
        <v>0</v>
      </c>
      <c r="BA682">
        <v>631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B682">
        <v>0</v>
      </c>
    </row>
    <row r="683" spans="1:80">
      <c r="A683">
        <f>ROW(Source!A299)</f>
        <v>299</v>
      </c>
      <c r="B683">
        <v>22723180</v>
      </c>
      <c r="C683">
        <v>22721891</v>
      </c>
      <c r="D683">
        <v>21284566</v>
      </c>
      <c r="E683">
        <v>1</v>
      </c>
      <c r="F683">
        <v>1</v>
      </c>
      <c r="G683">
        <v>1</v>
      </c>
      <c r="H683">
        <v>2</v>
      </c>
      <c r="I683" t="s">
        <v>1006</v>
      </c>
      <c r="J683" t="s">
        <v>1007</v>
      </c>
      <c r="K683" t="s">
        <v>1008</v>
      </c>
      <c r="L683">
        <v>1368</v>
      </c>
      <c r="N683">
        <v>1011</v>
      </c>
      <c r="O683" t="s">
        <v>790</v>
      </c>
      <c r="P683" t="s">
        <v>790</v>
      </c>
      <c r="Q683">
        <v>1</v>
      </c>
      <c r="Y683">
        <v>0.06</v>
      </c>
      <c r="AA683">
        <v>0</v>
      </c>
      <c r="AB683">
        <v>89.99</v>
      </c>
      <c r="AC683">
        <v>10.06</v>
      </c>
      <c r="AD683">
        <v>0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3</v>
      </c>
      <c r="AT683">
        <v>0.06</v>
      </c>
      <c r="AU683" t="s">
        <v>3</v>
      </c>
      <c r="AV683">
        <v>0</v>
      </c>
      <c r="AW683">
        <v>2</v>
      </c>
      <c r="AX683">
        <v>22721907</v>
      </c>
      <c r="AY683">
        <v>1</v>
      </c>
      <c r="AZ683">
        <v>0</v>
      </c>
      <c r="BA683">
        <v>632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B683">
        <v>0</v>
      </c>
    </row>
    <row r="684" spans="1:80">
      <c r="A684">
        <f>ROW(Source!A299)</f>
        <v>299</v>
      </c>
      <c r="B684">
        <v>22723180</v>
      </c>
      <c r="C684">
        <v>22721891</v>
      </c>
      <c r="D684">
        <v>21285803</v>
      </c>
      <c r="E684">
        <v>1</v>
      </c>
      <c r="F684">
        <v>1</v>
      </c>
      <c r="G684">
        <v>1</v>
      </c>
      <c r="H684">
        <v>2</v>
      </c>
      <c r="I684" t="s">
        <v>1009</v>
      </c>
      <c r="J684" t="s">
        <v>1010</v>
      </c>
      <c r="K684" t="s">
        <v>1011</v>
      </c>
      <c r="L684">
        <v>1368</v>
      </c>
      <c r="N684">
        <v>1011</v>
      </c>
      <c r="O684" t="s">
        <v>790</v>
      </c>
      <c r="P684" t="s">
        <v>790</v>
      </c>
      <c r="Q684">
        <v>1</v>
      </c>
      <c r="Y684">
        <v>31.16</v>
      </c>
      <c r="AA684">
        <v>0</v>
      </c>
      <c r="AB684">
        <v>160.03</v>
      </c>
      <c r="AC684">
        <v>14.4</v>
      </c>
      <c r="AD684">
        <v>0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31.16</v>
      </c>
      <c r="AU684" t="s">
        <v>3</v>
      </c>
      <c r="AV684">
        <v>0</v>
      </c>
      <c r="AW684">
        <v>2</v>
      </c>
      <c r="AX684">
        <v>22721908</v>
      </c>
      <c r="AY684">
        <v>1</v>
      </c>
      <c r="AZ684">
        <v>0</v>
      </c>
      <c r="BA684">
        <v>633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B684">
        <v>0</v>
      </c>
    </row>
    <row r="685" spans="1:80">
      <c r="A685">
        <f>ROW(Source!A299)</f>
        <v>299</v>
      </c>
      <c r="B685">
        <v>22723180</v>
      </c>
      <c r="C685">
        <v>22721891</v>
      </c>
      <c r="D685">
        <v>21378729</v>
      </c>
      <c r="E685">
        <v>1</v>
      </c>
      <c r="F685">
        <v>1</v>
      </c>
      <c r="G685">
        <v>1</v>
      </c>
      <c r="H685">
        <v>2</v>
      </c>
      <c r="I685" t="s">
        <v>1012</v>
      </c>
      <c r="J685" t="s">
        <v>1013</v>
      </c>
      <c r="K685" t="s">
        <v>1014</v>
      </c>
      <c r="L685">
        <v>1368</v>
      </c>
      <c r="N685">
        <v>1011</v>
      </c>
      <c r="O685" t="s">
        <v>790</v>
      </c>
      <c r="P685" t="s">
        <v>790</v>
      </c>
      <c r="Q685">
        <v>1</v>
      </c>
      <c r="Y685">
        <v>13.02</v>
      </c>
      <c r="AA685">
        <v>0</v>
      </c>
      <c r="AB685">
        <v>242.41</v>
      </c>
      <c r="AC685">
        <v>27.9</v>
      </c>
      <c r="AD685">
        <v>0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3</v>
      </c>
      <c r="AT685">
        <v>13.02</v>
      </c>
      <c r="AU685" t="s">
        <v>3</v>
      </c>
      <c r="AV685">
        <v>0</v>
      </c>
      <c r="AW685">
        <v>2</v>
      </c>
      <c r="AX685">
        <v>22721909</v>
      </c>
      <c r="AY685">
        <v>1</v>
      </c>
      <c r="AZ685">
        <v>0</v>
      </c>
      <c r="BA685">
        <v>634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B685">
        <v>0</v>
      </c>
    </row>
    <row r="686" spans="1:80">
      <c r="A686">
        <f>ROW(Source!A299)</f>
        <v>299</v>
      </c>
      <c r="B686">
        <v>22723180</v>
      </c>
      <c r="C686">
        <v>22721891</v>
      </c>
      <c r="D686">
        <v>21380185</v>
      </c>
      <c r="E686">
        <v>1</v>
      </c>
      <c r="F686">
        <v>1</v>
      </c>
      <c r="G686">
        <v>1</v>
      </c>
      <c r="H686">
        <v>2</v>
      </c>
      <c r="I686" t="s">
        <v>1015</v>
      </c>
      <c r="J686" t="s">
        <v>1016</v>
      </c>
      <c r="K686" t="s">
        <v>1017</v>
      </c>
      <c r="L686">
        <v>1368</v>
      </c>
      <c r="N686">
        <v>1011</v>
      </c>
      <c r="O686" t="s">
        <v>790</v>
      </c>
      <c r="P686" t="s">
        <v>790</v>
      </c>
      <c r="Q686">
        <v>1</v>
      </c>
      <c r="Y686">
        <v>15.45</v>
      </c>
      <c r="AA686">
        <v>0</v>
      </c>
      <c r="AB686">
        <v>432.25</v>
      </c>
      <c r="AC686">
        <v>27.9</v>
      </c>
      <c r="AD686">
        <v>0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3</v>
      </c>
      <c r="AT686">
        <v>15.45</v>
      </c>
      <c r="AU686" t="s">
        <v>3</v>
      </c>
      <c r="AV686">
        <v>0</v>
      </c>
      <c r="AW686">
        <v>2</v>
      </c>
      <c r="AX686">
        <v>22721910</v>
      </c>
      <c r="AY686">
        <v>1</v>
      </c>
      <c r="AZ686">
        <v>0</v>
      </c>
      <c r="BA686">
        <v>635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B686">
        <v>0</v>
      </c>
    </row>
    <row r="687" spans="1:80">
      <c r="A687">
        <f>ROW(Source!A299)</f>
        <v>299</v>
      </c>
      <c r="B687">
        <v>22723180</v>
      </c>
      <c r="C687">
        <v>22721891</v>
      </c>
      <c r="D687">
        <v>21378733</v>
      </c>
      <c r="E687">
        <v>1</v>
      </c>
      <c r="F687">
        <v>1</v>
      </c>
      <c r="G687">
        <v>1</v>
      </c>
      <c r="H687">
        <v>2</v>
      </c>
      <c r="I687" t="s">
        <v>1018</v>
      </c>
      <c r="J687" t="s">
        <v>1019</v>
      </c>
      <c r="K687" t="s">
        <v>1020</v>
      </c>
      <c r="L687">
        <v>1368</v>
      </c>
      <c r="N687">
        <v>1011</v>
      </c>
      <c r="O687" t="s">
        <v>790</v>
      </c>
      <c r="P687" t="s">
        <v>790</v>
      </c>
      <c r="Q687">
        <v>1</v>
      </c>
      <c r="Y687">
        <v>3.17</v>
      </c>
      <c r="AA687">
        <v>0</v>
      </c>
      <c r="AB687">
        <v>441.26</v>
      </c>
      <c r="AC687">
        <v>0</v>
      </c>
      <c r="AD687">
        <v>0</v>
      </c>
      <c r="AN687">
        <v>0</v>
      </c>
      <c r="AO687">
        <v>1</v>
      </c>
      <c r="AP687">
        <v>0</v>
      </c>
      <c r="AQ687">
        <v>0</v>
      </c>
      <c r="AR687">
        <v>0</v>
      </c>
      <c r="AS687" t="s">
        <v>3</v>
      </c>
      <c r="AT687">
        <v>3.17</v>
      </c>
      <c r="AU687" t="s">
        <v>3</v>
      </c>
      <c r="AV687">
        <v>0</v>
      </c>
      <c r="AW687">
        <v>2</v>
      </c>
      <c r="AX687">
        <v>22721911</v>
      </c>
      <c r="AY687">
        <v>1</v>
      </c>
      <c r="AZ687">
        <v>0</v>
      </c>
      <c r="BA687">
        <v>636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B687">
        <v>0</v>
      </c>
    </row>
    <row r="688" spans="1:80">
      <c r="A688">
        <f>ROW(Source!A299)</f>
        <v>299</v>
      </c>
      <c r="B688">
        <v>22723180</v>
      </c>
      <c r="C688">
        <v>22721891</v>
      </c>
      <c r="D688">
        <v>21334800</v>
      </c>
      <c r="E688">
        <v>1</v>
      </c>
      <c r="F688">
        <v>1</v>
      </c>
      <c r="G688">
        <v>1</v>
      </c>
      <c r="H688">
        <v>3</v>
      </c>
      <c r="I688" t="s">
        <v>1021</v>
      </c>
      <c r="J688" t="s">
        <v>1022</v>
      </c>
      <c r="K688" t="s">
        <v>1023</v>
      </c>
      <c r="L688">
        <v>1327</v>
      </c>
      <c r="N688">
        <v>1005</v>
      </c>
      <c r="O688" t="s">
        <v>306</v>
      </c>
      <c r="P688" t="s">
        <v>306</v>
      </c>
      <c r="Q688">
        <v>1</v>
      </c>
      <c r="Y688">
        <v>0.6</v>
      </c>
      <c r="AA688">
        <v>37.43</v>
      </c>
      <c r="AB688">
        <v>0</v>
      </c>
      <c r="AC688">
        <v>0</v>
      </c>
      <c r="AD688">
        <v>0</v>
      </c>
      <c r="AN688">
        <v>0</v>
      </c>
      <c r="AO688">
        <v>1</v>
      </c>
      <c r="AP688">
        <v>0</v>
      </c>
      <c r="AQ688">
        <v>0</v>
      </c>
      <c r="AR688">
        <v>0</v>
      </c>
      <c r="AS688" t="s">
        <v>3</v>
      </c>
      <c r="AT688">
        <v>0.6</v>
      </c>
      <c r="AU688" t="s">
        <v>3</v>
      </c>
      <c r="AV688">
        <v>0</v>
      </c>
      <c r="AW688">
        <v>2</v>
      </c>
      <c r="AX688">
        <v>22721912</v>
      </c>
      <c r="AY688">
        <v>1</v>
      </c>
      <c r="AZ688">
        <v>0</v>
      </c>
      <c r="BA688">
        <v>637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B688">
        <v>0</v>
      </c>
    </row>
    <row r="689" spans="1:80">
      <c r="A689">
        <f>ROW(Source!A299)</f>
        <v>299</v>
      </c>
      <c r="B689">
        <v>22723180</v>
      </c>
      <c r="C689">
        <v>22721891</v>
      </c>
      <c r="D689">
        <v>21304504</v>
      </c>
      <c r="E689">
        <v>1</v>
      </c>
      <c r="F689">
        <v>1</v>
      </c>
      <c r="G689">
        <v>1</v>
      </c>
      <c r="H689">
        <v>3</v>
      </c>
      <c r="I689" t="s">
        <v>1024</v>
      </c>
      <c r="J689" t="s">
        <v>1025</v>
      </c>
      <c r="K689" t="s">
        <v>1026</v>
      </c>
      <c r="L689">
        <v>1330</v>
      </c>
      <c r="N689">
        <v>1005</v>
      </c>
      <c r="O689" t="s">
        <v>1027</v>
      </c>
      <c r="P689" t="s">
        <v>1027</v>
      </c>
      <c r="Q689">
        <v>10</v>
      </c>
      <c r="Y689">
        <v>0.12</v>
      </c>
      <c r="AA689">
        <v>84.75</v>
      </c>
      <c r="AB689">
        <v>0</v>
      </c>
      <c r="AC689">
        <v>0</v>
      </c>
      <c r="AD689">
        <v>0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3</v>
      </c>
      <c r="AT689">
        <v>0.12</v>
      </c>
      <c r="AU689" t="s">
        <v>3</v>
      </c>
      <c r="AV689">
        <v>0</v>
      </c>
      <c r="AW689">
        <v>2</v>
      </c>
      <c r="AX689">
        <v>22721913</v>
      </c>
      <c r="AY689">
        <v>1</v>
      </c>
      <c r="AZ689">
        <v>0</v>
      </c>
      <c r="BA689">
        <v>638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B689">
        <v>0</v>
      </c>
    </row>
    <row r="690" spans="1:80">
      <c r="A690">
        <f>ROW(Source!A299)</f>
        <v>299</v>
      </c>
      <c r="B690">
        <v>22723180</v>
      </c>
      <c r="C690">
        <v>22721891</v>
      </c>
      <c r="D690">
        <v>21409397</v>
      </c>
      <c r="E690">
        <v>1</v>
      </c>
      <c r="F690">
        <v>1</v>
      </c>
      <c r="G690">
        <v>1</v>
      </c>
      <c r="H690">
        <v>3</v>
      </c>
      <c r="I690" t="s">
        <v>1028</v>
      </c>
      <c r="J690" t="s">
        <v>1029</v>
      </c>
      <c r="K690" t="s">
        <v>1030</v>
      </c>
      <c r="L690">
        <v>1348</v>
      </c>
      <c r="N690">
        <v>1009</v>
      </c>
      <c r="O690" t="s">
        <v>34</v>
      </c>
      <c r="P690" t="s">
        <v>34</v>
      </c>
      <c r="Q690">
        <v>1000</v>
      </c>
      <c r="Y690">
        <v>0.08</v>
      </c>
      <c r="AA690">
        <v>31060</v>
      </c>
      <c r="AB690">
        <v>0</v>
      </c>
      <c r="AC690">
        <v>0</v>
      </c>
      <c r="AD690">
        <v>0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3</v>
      </c>
      <c r="AT690">
        <v>0.08</v>
      </c>
      <c r="AU690" t="s">
        <v>3</v>
      </c>
      <c r="AV690">
        <v>0</v>
      </c>
      <c r="AW690">
        <v>2</v>
      </c>
      <c r="AX690">
        <v>22721914</v>
      </c>
      <c r="AY690">
        <v>1</v>
      </c>
      <c r="AZ690">
        <v>0</v>
      </c>
      <c r="BA690">
        <v>639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B690">
        <v>0</v>
      </c>
    </row>
    <row r="691" spans="1:80">
      <c r="A691">
        <f>ROW(Source!A299)</f>
        <v>299</v>
      </c>
      <c r="B691">
        <v>22723180</v>
      </c>
      <c r="C691">
        <v>22721891</v>
      </c>
      <c r="D691">
        <v>21380187</v>
      </c>
      <c r="E691">
        <v>1</v>
      </c>
      <c r="F691">
        <v>1</v>
      </c>
      <c r="G691">
        <v>1</v>
      </c>
      <c r="H691">
        <v>3</v>
      </c>
      <c r="I691" t="s">
        <v>1031</v>
      </c>
      <c r="J691" t="s">
        <v>1032</v>
      </c>
      <c r="K691" t="s">
        <v>1033</v>
      </c>
      <c r="L691">
        <v>1327</v>
      </c>
      <c r="N691">
        <v>1005</v>
      </c>
      <c r="O691" t="s">
        <v>306</v>
      </c>
      <c r="P691" t="s">
        <v>306</v>
      </c>
      <c r="Q691">
        <v>1</v>
      </c>
      <c r="Y691">
        <v>629</v>
      </c>
      <c r="AA691">
        <v>30</v>
      </c>
      <c r="AB691">
        <v>0</v>
      </c>
      <c r="AC691">
        <v>0</v>
      </c>
      <c r="AD691">
        <v>0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629</v>
      </c>
      <c r="AU691" t="s">
        <v>3</v>
      </c>
      <c r="AV691">
        <v>0</v>
      </c>
      <c r="AW691">
        <v>2</v>
      </c>
      <c r="AX691">
        <v>22721915</v>
      </c>
      <c r="AY691">
        <v>1</v>
      </c>
      <c r="AZ691">
        <v>0</v>
      </c>
      <c r="BA691">
        <v>640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B691">
        <v>0</v>
      </c>
    </row>
    <row r="692" spans="1:80">
      <c r="A692">
        <f>ROW(Source!A299)</f>
        <v>299</v>
      </c>
      <c r="B692">
        <v>22723180</v>
      </c>
      <c r="C692">
        <v>22721891</v>
      </c>
      <c r="D692">
        <v>21410484</v>
      </c>
      <c r="E692">
        <v>1</v>
      </c>
      <c r="F692">
        <v>1</v>
      </c>
      <c r="G692">
        <v>1</v>
      </c>
      <c r="H692">
        <v>3</v>
      </c>
      <c r="I692" t="s">
        <v>304</v>
      </c>
      <c r="J692" t="s">
        <v>307</v>
      </c>
      <c r="K692" t="s">
        <v>305</v>
      </c>
      <c r="L692">
        <v>1327</v>
      </c>
      <c r="N692">
        <v>1005</v>
      </c>
      <c r="O692" t="s">
        <v>306</v>
      </c>
      <c r="P692" t="s">
        <v>306</v>
      </c>
      <c r="Q692">
        <v>1</v>
      </c>
      <c r="Y692">
        <v>620</v>
      </c>
      <c r="AA692">
        <v>104.62</v>
      </c>
      <c r="AB692">
        <v>0</v>
      </c>
      <c r="AC692">
        <v>0</v>
      </c>
      <c r="AD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3</v>
      </c>
      <c r="AT692">
        <v>620</v>
      </c>
      <c r="AU692" t="s">
        <v>3</v>
      </c>
      <c r="AV692">
        <v>0</v>
      </c>
      <c r="AW692">
        <v>1</v>
      </c>
      <c r="AX692">
        <v>-1</v>
      </c>
      <c r="AY692">
        <v>0</v>
      </c>
      <c r="AZ692">
        <v>0</v>
      </c>
      <c r="BA692" t="s">
        <v>3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B692">
        <v>0</v>
      </c>
    </row>
    <row r="693" spans="1:80">
      <c r="A693">
        <f>ROW(Source!A299)</f>
        <v>299</v>
      </c>
      <c r="B693">
        <v>22723180</v>
      </c>
      <c r="C693">
        <v>22721891</v>
      </c>
      <c r="D693">
        <v>21282859</v>
      </c>
      <c r="E693">
        <v>1</v>
      </c>
      <c r="F693">
        <v>1</v>
      </c>
      <c r="G693">
        <v>1</v>
      </c>
      <c r="H693">
        <v>3</v>
      </c>
      <c r="I693" t="s">
        <v>833</v>
      </c>
      <c r="J693" t="s">
        <v>834</v>
      </c>
      <c r="K693" t="s">
        <v>835</v>
      </c>
      <c r="L693">
        <v>1339</v>
      </c>
      <c r="N693">
        <v>1007</v>
      </c>
      <c r="O693" t="s">
        <v>43</v>
      </c>
      <c r="P693" t="s">
        <v>43</v>
      </c>
      <c r="Q693">
        <v>1</v>
      </c>
      <c r="Y693">
        <v>0.25</v>
      </c>
      <c r="AA693">
        <v>558.33000000000004</v>
      </c>
      <c r="AB693">
        <v>0</v>
      </c>
      <c r="AC693">
        <v>0</v>
      </c>
      <c r="AD693">
        <v>0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0.25</v>
      </c>
      <c r="AU693" t="s">
        <v>3</v>
      </c>
      <c r="AV693">
        <v>0</v>
      </c>
      <c r="AW693">
        <v>2</v>
      </c>
      <c r="AX693">
        <v>22721916</v>
      </c>
      <c r="AY693">
        <v>1</v>
      </c>
      <c r="AZ693">
        <v>0</v>
      </c>
      <c r="BA693">
        <v>641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B693">
        <v>0</v>
      </c>
    </row>
    <row r="694" spans="1:80">
      <c r="A694">
        <f>ROW(Source!A299)</f>
        <v>299</v>
      </c>
      <c r="B694">
        <v>22723180</v>
      </c>
      <c r="C694">
        <v>22721891</v>
      </c>
      <c r="D694">
        <v>21380189</v>
      </c>
      <c r="E694">
        <v>1</v>
      </c>
      <c r="F694">
        <v>1</v>
      </c>
      <c r="G694">
        <v>1</v>
      </c>
      <c r="H694">
        <v>3</v>
      </c>
      <c r="I694" t="s">
        <v>1034</v>
      </c>
      <c r="J694" t="s">
        <v>1035</v>
      </c>
      <c r="K694" t="s">
        <v>1036</v>
      </c>
      <c r="L694">
        <v>1348</v>
      </c>
      <c r="N694">
        <v>1009</v>
      </c>
      <c r="O694" t="s">
        <v>34</v>
      </c>
      <c r="P694" t="s">
        <v>34</v>
      </c>
      <c r="Q694">
        <v>1000</v>
      </c>
      <c r="Y694">
        <v>1.4999999999999999E-2</v>
      </c>
      <c r="AA694">
        <v>12900</v>
      </c>
      <c r="AB694">
        <v>0</v>
      </c>
      <c r="AC694">
        <v>0</v>
      </c>
      <c r="AD694">
        <v>0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1.4999999999999999E-2</v>
      </c>
      <c r="AU694" t="s">
        <v>3</v>
      </c>
      <c r="AV694">
        <v>0</v>
      </c>
      <c r="AW694">
        <v>2</v>
      </c>
      <c r="AX694">
        <v>22721917</v>
      </c>
      <c r="AY694">
        <v>1</v>
      </c>
      <c r="AZ694">
        <v>0</v>
      </c>
      <c r="BA694">
        <v>642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B694">
        <v>0</v>
      </c>
    </row>
    <row r="695" spans="1:80">
      <c r="A695">
        <f>ROW(Source!A301)</f>
        <v>301</v>
      </c>
      <c r="B695">
        <v>22723180</v>
      </c>
      <c r="C695">
        <v>22721921</v>
      </c>
      <c r="D695">
        <v>9416287</v>
      </c>
      <c r="E695">
        <v>1</v>
      </c>
      <c r="F695">
        <v>1</v>
      </c>
      <c r="G695">
        <v>1</v>
      </c>
      <c r="H695">
        <v>1</v>
      </c>
      <c r="I695" t="s">
        <v>962</v>
      </c>
      <c r="J695" t="s">
        <v>3</v>
      </c>
      <c r="K695" t="s">
        <v>963</v>
      </c>
      <c r="L695">
        <v>1369</v>
      </c>
      <c r="N695">
        <v>1013</v>
      </c>
      <c r="O695" t="s">
        <v>784</v>
      </c>
      <c r="P695" t="s">
        <v>784</v>
      </c>
      <c r="Q695">
        <v>1</v>
      </c>
      <c r="Y695">
        <v>116.12</v>
      </c>
      <c r="AA695">
        <v>0</v>
      </c>
      <c r="AB695">
        <v>0</v>
      </c>
      <c r="AC695">
        <v>0</v>
      </c>
      <c r="AD695">
        <v>9.51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3</v>
      </c>
      <c r="AT695">
        <v>116.12</v>
      </c>
      <c r="AU695" t="s">
        <v>3</v>
      </c>
      <c r="AV695">
        <v>1</v>
      </c>
      <c r="AW695">
        <v>2</v>
      </c>
      <c r="AX695">
        <v>22721933</v>
      </c>
      <c r="AY695">
        <v>1</v>
      </c>
      <c r="AZ695">
        <v>0</v>
      </c>
      <c r="BA695">
        <v>644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B695">
        <v>0</v>
      </c>
    </row>
    <row r="696" spans="1:80">
      <c r="A696">
        <f>ROW(Source!A301)</f>
        <v>301</v>
      </c>
      <c r="B696">
        <v>22723180</v>
      </c>
      <c r="C696">
        <v>22721921</v>
      </c>
      <c r="D696">
        <v>121548</v>
      </c>
      <c r="E696">
        <v>1</v>
      </c>
      <c r="F696">
        <v>1</v>
      </c>
      <c r="G696">
        <v>1</v>
      </c>
      <c r="H696">
        <v>1</v>
      </c>
      <c r="I696" t="s">
        <v>36</v>
      </c>
      <c r="J696" t="s">
        <v>3</v>
      </c>
      <c r="K696" t="s">
        <v>785</v>
      </c>
      <c r="L696">
        <v>608254</v>
      </c>
      <c r="N696">
        <v>1013</v>
      </c>
      <c r="O696" t="s">
        <v>786</v>
      </c>
      <c r="P696" t="s">
        <v>786</v>
      </c>
      <c r="Q696">
        <v>1</v>
      </c>
      <c r="Y696">
        <v>7.47</v>
      </c>
      <c r="AA696">
        <v>0</v>
      </c>
      <c r="AB696">
        <v>0</v>
      </c>
      <c r="AC696">
        <v>0</v>
      </c>
      <c r="AD696">
        <v>0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7.47</v>
      </c>
      <c r="AU696" t="s">
        <v>3</v>
      </c>
      <c r="AV696">
        <v>2</v>
      </c>
      <c r="AW696">
        <v>2</v>
      </c>
      <c r="AX696">
        <v>22721934</v>
      </c>
      <c r="AY696">
        <v>1</v>
      </c>
      <c r="AZ696">
        <v>0</v>
      </c>
      <c r="BA696">
        <v>645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v>0</v>
      </c>
    </row>
    <row r="697" spans="1:80">
      <c r="A697">
        <f>ROW(Source!A301)</f>
        <v>301</v>
      </c>
      <c r="B697">
        <v>22723180</v>
      </c>
      <c r="C697">
        <v>22721921</v>
      </c>
      <c r="D697">
        <v>21284566</v>
      </c>
      <c r="E697">
        <v>1</v>
      </c>
      <c r="F697">
        <v>1</v>
      </c>
      <c r="G697">
        <v>1</v>
      </c>
      <c r="H697">
        <v>2</v>
      </c>
      <c r="I697" t="s">
        <v>1006</v>
      </c>
      <c r="J697" t="s">
        <v>1007</v>
      </c>
      <c r="K697" t="s">
        <v>1008</v>
      </c>
      <c r="L697">
        <v>1368</v>
      </c>
      <c r="N697">
        <v>1011</v>
      </c>
      <c r="O697" t="s">
        <v>790</v>
      </c>
      <c r="P697" t="s">
        <v>790</v>
      </c>
      <c r="Q697">
        <v>1</v>
      </c>
      <c r="Y697">
        <v>0.05</v>
      </c>
      <c r="AA697">
        <v>0</v>
      </c>
      <c r="AB697">
        <v>89.99</v>
      </c>
      <c r="AC697">
        <v>10.06</v>
      </c>
      <c r="AD697">
        <v>0</v>
      </c>
      <c r="AN697">
        <v>0</v>
      </c>
      <c r="AO697">
        <v>1</v>
      </c>
      <c r="AP697">
        <v>0</v>
      </c>
      <c r="AQ697">
        <v>0</v>
      </c>
      <c r="AR697">
        <v>0</v>
      </c>
      <c r="AS697" t="s">
        <v>3</v>
      </c>
      <c r="AT697">
        <v>0.05</v>
      </c>
      <c r="AU697" t="s">
        <v>3</v>
      </c>
      <c r="AV697">
        <v>0</v>
      </c>
      <c r="AW697">
        <v>2</v>
      </c>
      <c r="AX697">
        <v>22721935</v>
      </c>
      <c r="AY697">
        <v>1</v>
      </c>
      <c r="AZ697">
        <v>0</v>
      </c>
      <c r="BA697">
        <v>646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B697">
        <v>0</v>
      </c>
    </row>
    <row r="698" spans="1:80">
      <c r="A698">
        <f>ROW(Source!A301)</f>
        <v>301</v>
      </c>
      <c r="B698">
        <v>22723180</v>
      </c>
      <c r="C698">
        <v>22721921</v>
      </c>
      <c r="D698">
        <v>21380185</v>
      </c>
      <c r="E698">
        <v>1</v>
      </c>
      <c r="F698">
        <v>1</v>
      </c>
      <c r="G698">
        <v>1</v>
      </c>
      <c r="H698">
        <v>2</v>
      </c>
      <c r="I698" t="s">
        <v>1015</v>
      </c>
      <c r="J698" t="s">
        <v>1016</v>
      </c>
      <c r="K698" t="s">
        <v>1017</v>
      </c>
      <c r="L698">
        <v>1368</v>
      </c>
      <c r="N698">
        <v>1011</v>
      </c>
      <c r="O698" t="s">
        <v>790</v>
      </c>
      <c r="P698" t="s">
        <v>790</v>
      </c>
      <c r="Q698">
        <v>1</v>
      </c>
      <c r="Y698">
        <v>3.71</v>
      </c>
      <c r="AA698">
        <v>0</v>
      </c>
      <c r="AB698">
        <v>432.25</v>
      </c>
      <c r="AC698">
        <v>27.9</v>
      </c>
      <c r="AD698">
        <v>0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3</v>
      </c>
      <c r="AT698">
        <v>3.71</v>
      </c>
      <c r="AU698" t="s">
        <v>3</v>
      </c>
      <c r="AV698">
        <v>0</v>
      </c>
      <c r="AW698">
        <v>2</v>
      </c>
      <c r="AX698">
        <v>22721936</v>
      </c>
      <c r="AY698">
        <v>1</v>
      </c>
      <c r="AZ698">
        <v>0</v>
      </c>
      <c r="BA698">
        <v>647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B698">
        <v>0</v>
      </c>
    </row>
    <row r="699" spans="1:80">
      <c r="A699">
        <f>ROW(Source!A301)</f>
        <v>301</v>
      </c>
      <c r="B699">
        <v>22723180</v>
      </c>
      <c r="C699">
        <v>22721921</v>
      </c>
      <c r="D699">
        <v>21313522</v>
      </c>
      <c r="E699">
        <v>1</v>
      </c>
      <c r="F699">
        <v>1</v>
      </c>
      <c r="G699">
        <v>1</v>
      </c>
      <c r="H699">
        <v>2</v>
      </c>
      <c r="I699" t="s">
        <v>1037</v>
      </c>
      <c r="J699" t="s">
        <v>1038</v>
      </c>
      <c r="K699" t="s">
        <v>1039</v>
      </c>
      <c r="L699">
        <v>1368</v>
      </c>
      <c r="N699">
        <v>1011</v>
      </c>
      <c r="O699" t="s">
        <v>790</v>
      </c>
      <c r="P699" t="s">
        <v>790</v>
      </c>
      <c r="Q699">
        <v>1</v>
      </c>
      <c r="Y699">
        <v>20.16</v>
      </c>
      <c r="AA699">
        <v>0</v>
      </c>
      <c r="AB699">
        <v>5.13</v>
      </c>
      <c r="AC699">
        <v>0</v>
      </c>
      <c r="AD699">
        <v>0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3</v>
      </c>
      <c r="AT699">
        <v>20.16</v>
      </c>
      <c r="AU699" t="s">
        <v>3</v>
      </c>
      <c r="AV699">
        <v>0</v>
      </c>
      <c r="AW699">
        <v>2</v>
      </c>
      <c r="AX699">
        <v>22721937</v>
      </c>
      <c r="AY699">
        <v>1</v>
      </c>
      <c r="AZ699">
        <v>0</v>
      </c>
      <c r="BA699">
        <v>648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B699">
        <v>0</v>
      </c>
    </row>
    <row r="700" spans="1:80">
      <c r="A700">
        <f>ROW(Source!A301)</f>
        <v>301</v>
      </c>
      <c r="B700">
        <v>22723180</v>
      </c>
      <c r="C700">
        <v>22721921</v>
      </c>
      <c r="D700">
        <v>21334800</v>
      </c>
      <c r="E700">
        <v>1</v>
      </c>
      <c r="F700">
        <v>1</v>
      </c>
      <c r="G700">
        <v>1</v>
      </c>
      <c r="H700">
        <v>3</v>
      </c>
      <c r="I700" t="s">
        <v>1021</v>
      </c>
      <c r="J700" t="s">
        <v>1022</v>
      </c>
      <c r="K700" t="s">
        <v>1023</v>
      </c>
      <c r="L700">
        <v>1327</v>
      </c>
      <c r="N700">
        <v>1005</v>
      </c>
      <c r="O700" t="s">
        <v>306</v>
      </c>
      <c r="P700" t="s">
        <v>306</v>
      </c>
      <c r="Q700">
        <v>1</v>
      </c>
      <c r="Y700">
        <v>0.6</v>
      </c>
      <c r="AA700">
        <v>37.43</v>
      </c>
      <c r="AB700">
        <v>0</v>
      </c>
      <c r="AC700">
        <v>0</v>
      </c>
      <c r="AD700">
        <v>0</v>
      </c>
      <c r="AN700">
        <v>0</v>
      </c>
      <c r="AO700">
        <v>1</v>
      </c>
      <c r="AP700">
        <v>0</v>
      </c>
      <c r="AQ700">
        <v>0</v>
      </c>
      <c r="AR700">
        <v>0</v>
      </c>
      <c r="AS700" t="s">
        <v>3</v>
      </c>
      <c r="AT700">
        <v>0.6</v>
      </c>
      <c r="AU700" t="s">
        <v>3</v>
      </c>
      <c r="AV700">
        <v>0</v>
      </c>
      <c r="AW700">
        <v>2</v>
      </c>
      <c r="AX700">
        <v>22721938</v>
      </c>
      <c r="AY700">
        <v>1</v>
      </c>
      <c r="AZ700">
        <v>0</v>
      </c>
      <c r="BA700">
        <v>649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B700">
        <v>0</v>
      </c>
    </row>
    <row r="701" spans="1:80">
      <c r="A701">
        <f>ROW(Source!A301)</f>
        <v>301</v>
      </c>
      <c r="B701">
        <v>22723180</v>
      </c>
      <c r="C701">
        <v>22721921</v>
      </c>
      <c r="D701">
        <v>21304504</v>
      </c>
      <c r="E701">
        <v>1</v>
      </c>
      <c r="F701">
        <v>1</v>
      </c>
      <c r="G701">
        <v>1</v>
      </c>
      <c r="H701">
        <v>3</v>
      </c>
      <c r="I701" t="s">
        <v>1024</v>
      </c>
      <c r="J701" t="s">
        <v>1025</v>
      </c>
      <c r="K701" t="s">
        <v>1026</v>
      </c>
      <c r="L701">
        <v>1330</v>
      </c>
      <c r="N701">
        <v>1005</v>
      </c>
      <c r="O701" t="s">
        <v>1027</v>
      </c>
      <c r="P701" t="s">
        <v>1027</v>
      </c>
      <c r="Q701">
        <v>10</v>
      </c>
      <c r="Y701">
        <v>0.12</v>
      </c>
      <c r="AA701">
        <v>84.75</v>
      </c>
      <c r="AB701">
        <v>0</v>
      </c>
      <c r="AC701">
        <v>0</v>
      </c>
      <c r="AD701">
        <v>0</v>
      </c>
      <c r="AN701">
        <v>0</v>
      </c>
      <c r="AO701">
        <v>1</v>
      </c>
      <c r="AP701">
        <v>0</v>
      </c>
      <c r="AQ701">
        <v>0</v>
      </c>
      <c r="AR701">
        <v>0</v>
      </c>
      <c r="AS701" t="s">
        <v>3</v>
      </c>
      <c r="AT701">
        <v>0.12</v>
      </c>
      <c r="AU701" t="s">
        <v>3</v>
      </c>
      <c r="AV701">
        <v>0</v>
      </c>
      <c r="AW701">
        <v>2</v>
      </c>
      <c r="AX701">
        <v>22721939</v>
      </c>
      <c r="AY701">
        <v>1</v>
      </c>
      <c r="AZ701">
        <v>0</v>
      </c>
      <c r="BA701">
        <v>650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B701">
        <v>0</v>
      </c>
    </row>
    <row r="702" spans="1:80">
      <c r="A702">
        <f>ROW(Source!A301)</f>
        <v>301</v>
      </c>
      <c r="B702">
        <v>22723180</v>
      </c>
      <c r="C702">
        <v>22721921</v>
      </c>
      <c r="D702">
        <v>21409397</v>
      </c>
      <c r="E702">
        <v>1</v>
      </c>
      <c r="F702">
        <v>1</v>
      </c>
      <c r="G702">
        <v>1</v>
      </c>
      <c r="H702">
        <v>3</v>
      </c>
      <c r="I702" t="s">
        <v>1028</v>
      </c>
      <c r="J702" t="s">
        <v>1029</v>
      </c>
      <c r="K702" t="s">
        <v>1030</v>
      </c>
      <c r="L702">
        <v>1348</v>
      </c>
      <c r="N702">
        <v>1009</v>
      </c>
      <c r="O702" t="s">
        <v>34</v>
      </c>
      <c r="P702" t="s">
        <v>34</v>
      </c>
      <c r="Q702">
        <v>1000</v>
      </c>
      <c r="Y702">
        <v>6.7000000000000004E-2</v>
      </c>
      <c r="AA702">
        <v>31060</v>
      </c>
      <c r="AB702">
        <v>0</v>
      </c>
      <c r="AC702">
        <v>0</v>
      </c>
      <c r="AD702">
        <v>0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3</v>
      </c>
      <c r="AT702">
        <v>6.7000000000000004E-2</v>
      </c>
      <c r="AU702" t="s">
        <v>3</v>
      </c>
      <c r="AV702">
        <v>0</v>
      </c>
      <c r="AW702">
        <v>2</v>
      </c>
      <c r="AX702">
        <v>22721940</v>
      </c>
      <c r="AY702">
        <v>1</v>
      </c>
      <c r="AZ702">
        <v>0</v>
      </c>
      <c r="BA702">
        <v>651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B702">
        <v>0</v>
      </c>
    </row>
    <row r="703" spans="1:80">
      <c r="A703">
        <f>ROW(Source!A301)</f>
        <v>301</v>
      </c>
      <c r="B703">
        <v>22723180</v>
      </c>
      <c r="C703">
        <v>22721921</v>
      </c>
      <c r="D703">
        <v>21380187</v>
      </c>
      <c r="E703">
        <v>1</v>
      </c>
      <c r="F703">
        <v>1</v>
      </c>
      <c r="G703">
        <v>1</v>
      </c>
      <c r="H703">
        <v>3</v>
      </c>
      <c r="I703" t="s">
        <v>1031</v>
      </c>
      <c r="J703" t="s">
        <v>1032</v>
      </c>
      <c r="K703" t="s">
        <v>1033</v>
      </c>
      <c r="L703">
        <v>1327</v>
      </c>
      <c r="N703">
        <v>1005</v>
      </c>
      <c r="O703" t="s">
        <v>306</v>
      </c>
      <c r="P703" t="s">
        <v>306</v>
      </c>
      <c r="Q703">
        <v>1</v>
      </c>
      <c r="Y703">
        <v>526</v>
      </c>
      <c r="AA703">
        <v>30</v>
      </c>
      <c r="AB703">
        <v>0</v>
      </c>
      <c r="AC703">
        <v>0</v>
      </c>
      <c r="AD703">
        <v>0</v>
      </c>
      <c r="AN703">
        <v>0</v>
      </c>
      <c r="AO703">
        <v>1</v>
      </c>
      <c r="AP703">
        <v>0</v>
      </c>
      <c r="AQ703">
        <v>0</v>
      </c>
      <c r="AR703">
        <v>0</v>
      </c>
      <c r="AS703" t="s">
        <v>3</v>
      </c>
      <c r="AT703">
        <v>526</v>
      </c>
      <c r="AU703" t="s">
        <v>3</v>
      </c>
      <c r="AV703">
        <v>0</v>
      </c>
      <c r="AW703">
        <v>2</v>
      </c>
      <c r="AX703">
        <v>22721941</v>
      </c>
      <c r="AY703">
        <v>1</v>
      </c>
      <c r="AZ703">
        <v>0</v>
      </c>
      <c r="BA703">
        <v>652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B703">
        <v>0</v>
      </c>
    </row>
    <row r="704" spans="1:80">
      <c r="A704">
        <f>ROW(Source!A301)</f>
        <v>301</v>
      </c>
      <c r="B704">
        <v>22723180</v>
      </c>
      <c r="C704">
        <v>22721921</v>
      </c>
      <c r="D704">
        <v>21410484</v>
      </c>
      <c r="E704">
        <v>1</v>
      </c>
      <c r="F704">
        <v>1</v>
      </c>
      <c r="G704">
        <v>1</v>
      </c>
      <c r="H704">
        <v>3</v>
      </c>
      <c r="I704" t="s">
        <v>304</v>
      </c>
      <c r="J704" t="s">
        <v>307</v>
      </c>
      <c r="K704" t="s">
        <v>305</v>
      </c>
      <c r="L704">
        <v>1327</v>
      </c>
      <c r="N704">
        <v>1005</v>
      </c>
      <c r="O704" t="s">
        <v>306</v>
      </c>
      <c r="P704" t="s">
        <v>306</v>
      </c>
      <c r="Q704">
        <v>1</v>
      </c>
      <c r="Y704">
        <v>530</v>
      </c>
      <c r="AA704">
        <v>104.62</v>
      </c>
      <c r="AB704">
        <v>0</v>
      </c>
      <c r="AC704">
        <v>0</v>
      </c>
      <c r="AD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 t="s">
        <v>3</v>
      </c>
      <c r="AT704">
        <v>530</v>
      </c>
      <c r="AU704" t="s">
        <v>3</v>
      </c>
      <c r="AV704">
        <v>0</v>
      </c>
      <c r="AW704">
        <v>1</v>
      </c>
      <c r="AX704">
        <v>-1</v>
      </c>
      <c r="AY704">
        <v>0</v>
      </c>
      <c r="AZ704">
        <v>0</v>
      </c>
      <c r="BA704" t="s">
        <v>3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B704">
        <v>0</v>
      </c>
    </row>
    <row r="705" spans="1:80">
      <c r="A705">
        <f>ROW(Source!A301)</f>
        <v>301</v>
      </c>
      <c r="B705">
        <v>22723180</v>
      </c>
      <c r="C705">
        <v>22721921</v>
      </c>
      <c r="D705">
        <v>21282859</v>
      </c>
      <c r="E705">
        <v>1</v>
      </c>
      <c r="F705">
        <v>1</v>
      </c>
      <c r="G705">
        <v>1</v>
      </c>
      <c r="H705">
        <v>3</v>
      </c>
      <c r="I705" t="s">
        <v>833</v>
      </c>
      <c r="J705" t="s">
        <v>834</v>
      </c>
      <c r="K705" t="s">
        <v>835</v>
      </c>
      <c r="L705">
        <v>1339</v>
      </c>
      <c r="N705">
        <v>1007</v>
      </c>
      <c r="O705" t="s">
        <v>43</v>
      </c>
      <c r="P705" t="s">
        <v>43</v>
      </c>
      <c r="Q705">
        <v>1</v>
      </c>
      <c r="Y705">
        <v>0.25</v>
      </c>
      <c r="AA705">
        <v>558.33000000000004</v>
      </c>
      <c r="AB705">
        <v>0</v>
      </c>
      <c r="AC705">
        <v>0</v>
      </c>
      <c r="AD705">
        <v>0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0.25</v>
      </c>
      <c r="AU705" t="s">
        <v>3</v>
      </c>
      <c r="AV705">
        <v>0</v>
      </c>
      <c r="AW705">
        <v>2</v>
      </c>
      <c r="AX705">
        <v>22721942</v>
      </c>
      <c r="AY705">
        <v>1</v>
      </c>
      <c r="AZ705">
        <v>0</v>
      </c>
      <c r="BA705">
        <v>653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B705">
        <v>0</v>
      </c>
    </row>
    <row r="706" spans="1:80">
      <c r="A706">
        <f>ROW(Source!A301)</f>
        <v>301</v>
      </c>
      <c r="B706">
        <v>22723180</v>
      </c>
      <c r="C706">
        <v>22721921</v>
      </c>
      <c r="D706">
        <v>21380189</v>
      </c>
      <c r="E706">
        <v>1</v>
      </c>
      <c r="F706">
        <v>1</v>
      </c>
      <c r="G706">
        <v>1</v>
      </c>
      <c r="H706">
        <v>3</v>
      </c>
      <c r="I706" t="s">
        <v>1034</v>
      </c>
      <c r="J706" t="s">
        <v>1035</v>
      </c>
      <c r="K706" t="s">
        <v>1036</v>
      </c>
      <c r="L706">
        <v>1348</v>
      </c>
      <c r="N706">
        <v>1009</v>
      </c>
      <c r="O706" t="s">
        <v>34</v>
      </c>
      <c r="P706" t="s">
        <v>34</v>
      </c>
      <c r="Q706">
        <v>1000</v>
      </c>
      <c r="Y706">
        <v>1.2999999999999999E-2</v>
      </c>
      <c r="AA706">
        <v>12900</v>
      </c>
      <c r="AB706">
        <v>0</v>
      </c>
      <c r="AC706">
        <v>0</v>
      </c>
      <c r="AD706">
        <v>0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1.2999999999999999E-2</v>
      </c>
      <c r="AU706" t="s">
        <v>3</v>
      </c>
      <c r="AV706">
        <v>0</v>
      </c>
      <c r="AW706">
        <v>2</v>
      </c>
      <c r="AX706">
        <v>22721943</v>
      </c>
      <c r="AY706">
        <v>1</v>
      </c>
      <c r="AZ706">
        <v>0</v>
      </c>
      <c r="BA706">
        <v>654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B706">
        <v>0</v>
      </c>
    </row>
    <row r="707" spans="1:80">
      <c r="A707">
        <f>ROW(Source!A303)</f>
        <v>303</v>
      </c>
      <c r="B707">
        <v>22723180</v>
      </c>
      <c r="C707">
        <v>22721947</v>
      </c>
      <c r="D707">
        <v>9416287</v>
      </c>
      <c r="E707">
        <v>1</v>
      </c>
      <c r="F707">
        <v>1</v>
      </c>
      <c r="G707">
        <v>1</v>
      </c>
      <c r="H707">
        <v>1</v>
      </c>
      <c r="I707" t="s">
        <v>962</v>
      </c>
      <c r="J707" t="s">
        <v>3</v>
      </c>
      <c r="K707" t="s">
        <v>963</v>
      </c>
      <c r="L707">
        <v>1369</v>
      </c>
      <c r="N707">
        <v>1013</v>
      </c>
      <c r="O707" t="s">
        <v>784</v>
      </c>
      <c r="P707" t="s">
        <v>784</v>
      </c>
      <c r="Q707">
        <v>1</v>
      </c>
      <c r="Y707">
        <v>108.69</v>
      </c>
      <c r="AA707">
        <v>0</v>
      </c>
      <c r="AB707">
        <v>0</v>
      </c>
      <c r="AC707">
        <v>0</v>
      </c>
      <c r="AD707">
        <v>9.51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108.69</v>
      </c>
      <c r="AU707" t="s">
        <v>3</v>
      </c>
      <c r="AV707">
        <v>1</v>
      </c>
      <c r="AW707">
        <v>2</v>
      </c>
      <c r="AX707">
        <v>22721959</v>
      </c>
      <c r="AY707">
        <v>1</v>
      </c>
      <c r="AZ707">
        <v>0</v>
      </c>
      <c r="BA707">
        <v>656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B707">
        <v>0</v>
      </c>
    </row>
    <row r="708" spans="1:80">
      <c r="A708">
        <f>ROW(Source!A303)</f>
        <v>303</v>
      </c>
      <c r="B708">
        <v>22723180</v>
      </c>
      <c r="C708">
        <v>22721947</v>
      </c>
      <c r="D708">
        <v>121548</v>
      </c>
      <c r="E708">
        <v>1</v>
      </c>
      <c r="F708">
        <v>1</v>
      </c>
      <c r="G708">
        <v>1</v>
      </c>
      <c r="H708">
        <v>1</v>
      </c>
      <c r="I708" t="s">
        <v>36</v>
      </c>
      <c r="J708" t="s">
        <v>3</v>
      </c>
      <c r="K708" t="s">
        <v>785</v>
      </c>
      <c r="L708">
        <v>608254</v>
      </c>
      <c r="N708">
        <v>1013</v>
      </c>
      <c r="O708" t="s">
        <v>786</v>
      </c>
      <c r="P708" t="s">
        <v>786</v>
      </c>
      <c r="Q708">
        <v>1</v>
      </c>
      <c r="Y708">
        <v>6.31</v>
      </c>
      <c r="AA708">
        <v>0</v>
      </c>
      <c r="AB708">
        <v>0</v>
      </c>
      <c r="AC708">
        <v>0</v>
      </c>
      <c r="AD708">
        <v>0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6.31</v>
      </c>
      <c r="AU708" t="s">
        <v>3</v>
      </c>
      <c r="AV708">
        <v>2</v>
      </c>
      <c r="AW708">
        <v>2</v>
      </c>
      <c r="AX708">
        <v>22721960</v>
      </c>
      <c r="AY708">
        <v>1</v>
      </c>
      <c r="AZ708">
        <v>0</v>
      </c>
      <c r="BA708">
        <v>657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B708">
        <v>0</v>
      </c>
    </row>
    <row r="709" spans="1:80">
      <c r="A709">
        <f>ROW(Source!A303)</f>
        <v>303</v>
      </c>
      <c r="B709">
        <v>22723180</v>
      </c>
      <c r="C709">
        <v>22721947</v>
      </c>
      <c r="D709">
        <v>21284566</v>
      </c>
      <c r="E709">
        <v>1</v>
      </c>
      <c r="F709">
        <v>1</v>
      </c>
      <c r="G709">
        <v>1</v>
      </c>
      <c r="H709">
        <v>2</v>
      </c>
      <c r="I709" t="s">
        <v>1006</v>
      </c>
      <c r="J709" t="s">
        <v>1007</v>
      </c>
      <c r="K709" t="s">
        <v>1008</v>
      </c>
      <c r="L709">
        <v>1368</v>
      </c>
      <c r="N709">
        <v>1011</v>
      </c>
      <c r="O709" t="s">
        <v>790</v>
      </c>
      <c r="P709" t="s">
        <v>790</v>
      </c>
      <c r="Q709">
        <v>1</v>
      </c>
      <c r="Y709">
        <v>0.05</v>
      </c>
      <c r="AA709">
        <v>0</v>
      </c>
      <c r="AB709">
        <v>89.99</v>
      </c>
      <c r="AC709">
        <v>10.06</v>
      </c>
      <c r="AD709">
        <v>0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3</v>
      </c>
      <c r="AT709">
        <v>0.05</v>
      </c>
      <c r="AU709" t="s">
        <v>3</v>
      </c>
      <c r="AV709">
        <v>0</v>
      </c>
      <c r="AW709">
        <v>2</v>
      </c>
      <c r="AX709">
        <v>22721961</v>
      </c>
      <c r="AY709">
        <v>1</v>
      </c>
      <c r="AZ709">
        <v>0</v>
      </c>
      <c r="BA709">
        <v>658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B709">
        <v>0</v>
      </c>
    </row>
    <row r="710" spans="1:80">
      <c r="A710">
        <f>ROW(Source!A303)</f>
        <v>303</v>
      </c>
      <c r="B710">
        <v>22723180</v>
      </c>
      <c r="C710">
        <v>22721947</v>
      </c>
      <c r="D710">
        <v>21380185</v>
      </c>
      <c r="E710">
        <v>1</v>
      </c>
      <c r="F710">
        <v>1</v>
      </c>
      <c r="G710">
        <v>1</v>
      </c>
      <c r="H710">
        <v>2</v>
      </c>
      <c r="I710" t="s">
        <v>1015</v>
      </c>
      <c r="J710" t="s">
        <v>1016</v>
      </c>
      <c r="K710" t="s">
        <v>1017</v>
      </c>
      <c r="L710">
        <v>1368</v>
      </c>
      <c r="N710">
        <v>1011</v>
      </c>
      <c r="O710" t="s">
        <v>790</v>
      </c>
      <c r="P710" t="s">
        <v>790</v>
      </c>
      <c r="Q710">
        <v>1</v>
      </c>
      <c r="Y710">
        <v>3.13</v>
      </c>
      <c r="AA710">
        <v>0</v>
      </c>
      <c r="AB710">
        <v>432.25</v>
      </c>
      <c r="AC710">
        <v>27.9</v>
      </c>
      <c r="AD710">
        <v>0</v>
      </c>
      <c r="AN710">
        <v>0</v>
      </c>
      <c r="AO710">
        <v>1</v>
      </c>
      <c r="AP710">
        <v>0</v>
      </c>
      <c r="AQ710">
        <v>0</v>
      </c>
      <c r="AR710">
        <v>0</v>
      </c>
      <c r="AS710" t="s">
        <v>3</v>
      </c>
      <c r="AT710">
        <v>3.13</v>
      </c>
      <c r="AU710" t="s">
        <v>3</v>
      </c>
      <c r="AV710">
        <v>0</v>
      </c>
      <c r="AW710">
        <v>2</v>
      </c>
      <c r="AX710">
        <v>22721962</v>
      </c>
      <c r="AY710">
        <v>1</v>
      </c>
      <c r="AZ710">
        <v>0</v>
      </c>
      <c r="BA710">
        <v>659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B710">
        <v>0</v>
      </c>
    </row>
    <row r="711" spans="1:80">
      <c r="A711">
        <f>ROW(Source!A303)</f>
        <v>303</v>
      </c>
      <c r="B711">
        <v>22723180</v>
      </c>
      <c r="C711">
        <v>22721947</v>
      </c>
      <c r="D711">
        <v>21313522</v>
      </c>
      <c r="E711">
        <v>1</v>
      </c>
      <c r="F711">
        <v>1</v>
      </c>
      <c r="G711">
        <v>1</v>
      </c>
      <c r="H711">
        <v>2</v>
      </c>
      <c r="I711" t="s">
        <v>1037</v>
      </c>
      <c r="J711" t="s">
        <v>1038</v>
      </c>
      <c r="K711" t="s">
        <v>1039</v>
      </c>
      <c r="L711">
        <v>1368</v>
      </c>
      <c r="N711">
        <v>1011</v>
      </c>
      <c r="O711" t="s">
        <v>790</v>
      </c>
      <c r="P711" t="s">
        <v>790</v>
      </c>
      <c r="Q711">
        <v>1</v>
      </c>
      <c r="Y711">
        <v>18.53</v>
      </c>
      <c r="AA711">
        <v>0</v>
      </c>
      <c r="AB711">
        <v>5.13</v>
      </c>
      <c r="AC711">
        <v>0</v>
      </c>
      <c r="AD711">
        <v>0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3</v>
      </c>
      <c r="AT711">
        <v>18.53</v>
      </c>
      <c r="AU711" t="s">
        <v>3</v>
      </c>
      <c r="AV711">
        <v>0</v>
      </c>
      <c r="AW711">
        <v>2</v>
      </c>
      <c r="AX711">
        <v>22721963</v>
      </c>
      <c r="AY711">
        <v>1</v>
      </c>
      <c r="AZ711">
        <v>0</v>
      </c>
      <c r="BA711">
        <v>660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B711">
        <v>0</v>
      </c>
    </row>
    <row r="712" spans="1:80">
      <c r="A712">
        <f>ROW(Source!A303)</f>
        <v>303</v>
      </c>
      <c r="B712">
        <v>22723180</v>
      </c>
      <c r="C712">
        <v>22721947</v>
      </c>
      <c r="D712">
        <v>21334800</v>
      </c>
      <c r="E712">
        <v>1</v>
      </c>
      <c r="F712">
        <v>1</v>
      </c>
      <c r="G712">
        <v>1</v>
      </c>
      <c r="H712">
        <v>3</v>
      </c>
      <c r="I712" t="s">
        <v>1021</v>
      </c>
      <c r="J712" t="s">
        <v>1022</v>
      </c>
      <c r="K712" t="s">
        <v>1023</v>
      </c>
      <c r="L712">
        <v>1327</v>
      </c>
      <c r="N712">
        <v>1005</v>
      </c>
      <c r="O712" t="s">
        <v>306</v>
      </c>
      <c r="P712" t="s">
        <v>306</v>
      </c>
      <c r="Q712">
        <v>1</v>
      </c>
      <c r="Y712">
        <v>0.6</v>
      </c>
      <c r="AA712">
        <v>37.43</v>
      </c>
      <c r="AB712">
        <v>0</v>
      </c>
      <c r="AC712">
        <v>0</v>
      </c>
      <c r="AD712">
        <v>0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3</v>
      </c>
      <c r="AT712">
        <v>0.6</v>
      </c>
      <c r="AU712" t="s">
        <v>3</v>
      </c>
      <c r="AV712">
        <v>0</v>
      </c>
      <c r="AW712">
        <v>2</v>
      </c>
      <c r="AX712">
        <v>22721964</v>
      </c>
      <c r="AY712">
        <v>1</v>
      </c>
      <c r="AZ712">
        <v>0</v>
      </c>
      <c r="BA712">
        <v>661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B712">
        <v>0</v>
      </c>
    </row>
    <row r="713" spans="1:80">
      <c r="A713">
        <f>ROW(Source!A303)</f>
        <v>303</v>
      </c>
      <c r="B713">
        <v>22723180</v>
      </c>
      <c r="C713">
        <v>22721947</v>
      </c>
      <c r="D713">
        <v>21304504</v>
      </c>
      <c r="E713">
        <v>1</v>
      </c>
      <c r="F713">
        <v>1</v>
      </c>
      <c r="G713">
        <v>1</v>
      </c>
      <c r="H713">
        <v>3</v>
      </c>
      <c r="I713" t="s">
        <v>1024</v>
      </c>
      <c r="J713" t="s">
        <v>1025</v>
      </c>
      <c r="K713" t="s">
        <v>1026</v>
      </c>
      <c r="L713">
        <v>1330</v>
      </c>
      <c r="N713">
        <v>1005</v>
      </c>
      <c r="O713" t="s">
        <v>1027</v>
      </c>
      <c r="P713" t="s">
        <v>1027</v>
      </c>
      <c r="Q713">
        <v>10</v>
      </c>
      <c r="Y713">
        <v>0.12</v>
      </c>
      <c r="AA713">
        <v>84.75</v>
      </c>
      <c r="AB713">
        <v>0</v>
      </c>
      <c r="AC713">
        <v>0</v>
      </c>
      <c r="AD713">
        <v>0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0.12</v>
      </c>
      <c r="AU713" t="s">
        <v>3</v>
      </c>
      <c r="AV713">
        <v>0</v>
      </c>
      <c r="AW713">
        <v>2</v>
      </c>
      <c r="AX713">
        <v>22721965</v>
      </c>
      <c r="AY713">
        <v>1</v>
      </c>
      <c r="AZ713">
        <v>0</v>
      </c>
      <c r="BA713">
        <v>662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B713">
        <v>0</v>
      </c>
    </row>
    <row r="714" spans="1:80">
      <c r="A714">
        <f>ROW(Source!A303)</f>
        <v>303</v>
      </c>
      <c r="B714">
        <v>22723180</v>
      </c>
      <c r="C714">
        <v>22721947</v>
      </c>
      <c r="D714">
        <v>21409397</v>
      </c>
      <c r="E714">
        <v>1</v>
      </c>
      <c r="F714">
        <v>1</v>
      </c>
      <c r="G714">
        <v>1</v>
      </c>
      <c r="H714">
        <v>3</v>
      </c>
      <c r="I714" t="s">
        <v>1028</v>
      </c>
      <c r="J714" t="s">
        <v>1029</v>
      </c>
      <c r="K714" t="s">
        <v>1030</v>
      </c>
      <c r="L714">
        <v>1348</v>
      </c>
      <c r="N714">
        <v>1009</v>
      </c>
      <c r="O714" t="s">
        <v>34</v>
      </c>
      <c r="P714" t="s">
        <v>34</v>
      </c>
      <c r="Q714">
        <v>1000</v>
      </c>
      <c r="Y714">
        <v>5.6000000000000001E-2</v>
      </c>
      <c r="AA714">
        <v>31060</v>
      </c>
      <c r="AB714">
        <v>0</v>
      </c>
      <c r="AC714">
        <v>0</v>
      </c>
      <c r="AD714">
        <v>0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5.6000000000000001E-2</v>
      </c>
      <c r="AU714" t="s">
        <v>3</v>
      </c>
      <c r="AV714">
        <v>0</v>
      </c>
      <c r="AW714">
        <v>2</v>
      </c>
      <c r="AX714">
        <v>22721966</v>
      </c>
      <c r="AY714">
        <v>1</v>
      </c>
      <c r="AZ714">
        <v>0</v>
      </c>
      <c r="BA714">
        <v>663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B714">
        <v>0</v>
      </c>
    </row>
    <row r="715" spans="1:80">
      <c r="A715">
        <f>ROW(Source!A303)</f>
        <v>303</v>
      </c>
      <c r="B715">
        <v>22723180</v>
      </c>
      <c r="C715">
        <v>22721947</v>
      </c>
      <c r="D715">
        <v>21380187</v>
      </c>
      <c r="E715">
        <v>1</v>
      </c>
      <c r="F715">
        <v>1</v>
      </c>
      <c r="G715">
        <v>1</v>
      </c>
      <c r="H715">
        <v>3</v>
      </c>
      <c r="I715" t="s">
        <v>1031</v>
      </c>
      <c r="J715" t="s">
        <v>1032</v>
      </c>
      <c r="K715" t="s">
        <v>1033</v>
      </c>
      <c r="L715">
        <v>1327</v>
      </c>
      <c r="N715">
        <v>1005</v>
      </c>
      <c r="O715" t="s">
        <v>306</v>
      </c>
      <c r="P715" t="s">
        <v>306</v>
      </c>
      <c r="Q715">
        <v>1</v>
      </c>
      <c r="Y715">
        <v>427</v>
      </c>
      <c r="AA715">
        <v>30</v>
      </c>
      <c r="AB715">
        <v>0</v>
      </c>
      <c r="AC715">
        <v>0</v>
      </c>
      <c r="AD715">
        <v>0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427</v>
      </c>
      <c r="AU715" t="s">
        <v>3</v>
      </c>
      <c r="AV715">
        <v>0</v>
      </c>
      <c r="AW715">
        <v>2</v>
      </c>
      <c r="AX715">
        <v>22721967</v>
      </c>
      <c r="AY715">
        <v>1</v>
      </c>
      <c r="AZ715">
        <v>0</v>
      </c>
      <c r="BA715">
        <v>664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B715">
        <v>0</v>
      </c>
    </row>
    <row r="716" spans="1:80">
      <c r="A716">
        <f>ROW(Source!A303)</f>
        <v>303</v>
      </c>
      <c r="B716">
        <v>22723180</v>
      </c>
      <c r="C716">
        <v>22721947</v>
      </c>
      <c r="D716">
        <v>21410484</v>
      </c>
      <c r="E716">
        <v>1</v>
      </c>
      <c r="F716">
        <v>1</v>
      </c>
      <c r="G716">
        <v>1</v>
      </c>
      <c r="H716">
        <v>3</v>
      </c>
      <c r="I716" t="s">
        <v>304</v>
      </c>
      <c r="J716" t="s">
        <v>307</v>
      </c>
      <c r="K716" t="s">
        <v>305</v>
      </c>
      <c r="L716">
        <v>1327</v>
      </c>
      <c r="N716">
        <v>1005</v>
      </c>
      <c r="O716" t="s">
        <v>306</v>
      </c>
      <c r="P716" t="s">
        <v>306</v>
      </c>
      <c r="Q716">
        <v>1</v>
      </c>
      <c r="Y716">
        <v>420</v>
      </c>
      <c r="AA716">
        <v>104.62</v>
      </c>
      <c r="AB716">
        <v>0</v>
      </c>
      <c r="AC716">
        <v>0</v>
      </c>
      <c r="AD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 t="s">
        <v>3</v>
      </c>
      <c r="AT716">
        <v>420</v>
      </c>
      <c r="AU716" t="s">
        <v>3</v>
      </c>
      <c r="AV716">
        <v>0</v>
      </c>
      <c r="AW716">
        <v>1</v>
      </c>
      <c r="AX716">
        <v>-1</v>
      </c>
      <c r="AY716">
        <v>0</v>
      </c>
      <c r="AZ716">
        <v>0</v>
      </c>
      <c r="BA716" t="s">
        <v>3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B716">
        <v>0</v>
      </c>
    </row>
    <row r="717" spans="1:80">
      <c r="A717">
        <f>ROW(Source!A303)</f>
        <v>303</v>
      </c>
      <c r="B717">
        <v>22723180</v>
      </c>
      <c r="C717">
        <v>22721947</v>
      </c>
      <c r="D717">
        <v>21282859</v>
      </c>
      <c r="E717">
        <v>1</v>
      </c>
      <c r="F717">
        <v>1</v>
      </c>
      <c r="G717">
        <v>1</v>
      </c>
      <c r="H717">
        <v>3</v>
      </c>
      <c r="I717" t="s">
        <v>833</v>
      </c>
      <c r="J717" t="s">
        <v>834</v>
      </c>
      <c r="K717" t="s">
        <v>835</v>
      </c>
      <c r="L717">
        <v>1339</v>
      </c>
      <c r="N717">
        <v>1007</v>
      </c>
      <c r="O717" t="s">
        <v>43</v>
      </c>
      <c r="P717" t="s">
        <v>43</v>
      </c>
      <c r="Q717">
        <v>1</v>
      </c>
      <c r="Y717">
        <v>0.25</v>
      </c>
      <c r="AA717">
        <v>558.33000000000004</v>
      </c>
      <c r="AB717">
        <v>0</v>
      </c>
      <c r="AC717">
        <v>0</v>
      </c>
      <c r="AD717">
        <v>0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3</v>
      </c>
      <c r="AT717">
        <v>0.25</v>
      </c>
      <c r="AU717" t="s">
        <v>3</v>
      </c>
      <c r="AV717">
        <v>0</v>
      </c>
      <c r="AW717">
        <v>2</v>
      </c>
      <c r="AX717">
        <v>22721968</v>
      </c>
      <c r="AY717">
        <v>1</v>
      </c>
      <c r="AZ717">
        <v>0</v>
      </c>
      <c r="BA717">
        <v>665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B717">
        <v>0</v>
      </c>
    </row>
    <row r="718" spans="1:80">
      <c r="A718">
        <f>ROW(Source!A303)</f>
        <v>303</v>
      </c>
      <c r="B718">
        <v>22723180</v>
      </c>
      <c r="C718">
        <v>22721947</v>
      </c>
      <c r="D718">
        <v>21380189</v>
      </c>
      <c r="E718">
        <v>1</v>
      </c>
      <c r="F718">
        <v>1</v>
      </c>
      <c r="G718">
        <v>1</v>
      </c>
      <c r="H718">
        <v>3</v>
      </c>
      <c r="I718" t="s">
        <v>1034</v>
      </c>
      <c r="J718" t="s">
        <v>1035</v>
      </c>
      <c r="K718" t="s">
        <v>1036</v>
      </c>
      <c r="L718">
        <v>1348</v>
      </c>
      <c r="N718">
        <v>1009</v>
      </c>
      <c r="O718" t="s">
        <v>34</v>
      </c>
      <c r="P718" t="s">
        <v>34</v>
      </c>
      <c r="Q718">
        <v>1000</v>
      </c>
      <c r="Y718">
        <v>0.01</v>
      </c>
      <c r="AA718">
        <v>12900</v>
      </c>
      <c r="AB718">
        <v>0</v>
      </c>
      <c r="AC718">
        <v>0</v>
      </c>
      <c r="AD718">
        <v>0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3</v>
      </c>
      <c r="AT718">
        <v>0.01</v>
      </c>
      <c r="AU718" t="s">
        <v>3</v>
      </c>
      <c r="AV718">
        <v>0</v>
      </c>
      <c r="AW718">
        <v>2</v>
      </c>
      <c r="AX718">
        <v>22721969</v>
      </c>
      <c r="AY718">
        <v>1</v>
      </c>
      <c r="AZ718">
        <v>0</v>
      </c>
      <c r="BA718">
        <v>666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B718">
        <v>0</v>
      </c>
    </row>
    <row r="719" spans="1:80">
      <c r="A719">
        <f>ROW(Source!A305)</f>
        <v>305</v>
      </c>
      <c r="B719">
        <v>22723180</v>
      </c>
      <c r="C719">
        <v>22721973</v>
      </c>
      <c r="D719">
        <v>9416287</v>
      </c>
      <c r="E719">
        <v>1</v>
      </c>
      <c r="F719">
        <v>1</v>
      </c>
      <c r="G719">
        <v>1</v>
      </c>
      <c r="H719">
        <v>1</v>
      </c>
      <c r="I719" t="s">
        <v>962</v>
      </c>
      <c r="J719" t="s">
        <v>3</v>
      </c>
      <c r="K719" t="s">
        <v>963</v>
      </c>
      <c r="L719">
        <v>1369</v>
      </c>
      <c r="N719">
        <v>1013</v>
      </c>
      <c r="O719" t="s">
        <v>784</v>
      </c>
      <c r="P719" t="s">
        <v>784</v>
      </c>
      <c r="Q719">
        <v>1</v>
      </c>
      <c r="Y719">
        <v>101.62</v>
      </c>
      <c r="AA719">
        <v>0</v>
      </c>
      <c r="AB719">
        <v>0</v>
      </c>
      <c r="AC719">
        <v>0</v>
      </c>
      <c r="AD719">
        <v>9.51</v>
      </c>
      <c r="AN719">
        <v>0</v>
      </c>
      <c r="AO719">
        <v>1</v>
      </c>
      <c r="AP719">
        <v>0</v>
      </c>
      <c r="AQ719">
        <v>0</v>
      </c>
      <c r="AR719">
        <v>0</v>
      </c>
      <c r="AS719" t="s">
        <v>3</v>
      </c>
      <c r="AT719">
        <v>101.62</v>
      </c>
      <c r="AU719" t="s">
        <v>3</v>
      </c>
      <c r="AV719">
        <v>1</v>
      </c>
      <c r="AW719">
        <v>2</v>
      </c>
      <c r="AX719">
        <v>22721985</v>
      </c>
      <c r="AY719">
        <v>1</v>
      </c>
      <c r="AZ719">
        <v>0</v>
      </c>
      <c r="BA719">
        <v>668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B719">
        <v>0</v>
      </c>
    </row>
    <row r="720" spans="1:80">
      <c r="A720">
        <f>ROW(Source!A305)</f>
        <v>305</v>
      </c>
      <c r="B720">
        <v>22723180</v>
      </c>
      <c r="C720">
        <v>22721973</v>
      </c>
      <c r="D720">
        <v>121548</v>
      </c>
      <c r="E720">
        <v>1</v>
      </c>
      <c r="F720">
        <v>1</v>
      </c>
      <c r="G720">
        <v>1</v>
      </c>
      <c r="H720">
        <v>1</v>
      </c>
      <c r="I720" t="s">
        <v>36</v>
      </c>
      <c r="J720" t="s">
        <v>3</v>
      </c>
      <c r="K720" t="s">
        <v>785</v>
      </c>
      <c r="L720">
        <v>608254</v>
      </c>
      <c r="N720">
        <v>1013</v>
      </c>
      <c r="O720" t="s">
        <v>786</v>
      </c>
      <c r="P720" t="s">
        <v>786</v>
      </c>
      <c r="Q720">
        <v>1</v>
      </c>
      <c r="Y720">
        <v>4.68</v>
      </c>
      <c r="AA720">
        <v>0</v>
      </c>
      <c r="AB720">
        <v>0</v>
      </c>
      <c r="AC720">
        <v>0</v>
      </c>
      <c r="AD720">
        <v>0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3</v>
      </c>
      <c r="AT720">
        <v>4.68</v>
      </c>
      <c r="AU720" t="s">
        <v>3</v>
      </c>
      <c r="AV720">
        <v>2</v>
      </c>
      <c r="AW720">
        <v>2</v>
      </c>
      <c r="AX720">
        <v>22721986</v>
      </c>
      <c r="AY720">
        <v>1</v>
      </c>
      <c r="AZ720">
        <v>0</v>
      </c>
      <c r="BA720">
        <v>669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B720">
        <v>0</v>
      </c>
    </row>
    <row r="721" spans="1:80">
      <c r="A721">
        <f>ROW(Source!A305)</f>
        <v>305</v>
      </c>
      <c r="B721">
        <v>22723180</v>
      </c>
      <c r="C721">
        <v>22721973</v>
      </c>
      <c r="D721">
        <v>21284566</v>
      </c>
      <c r="E721">
        <v>1</v>
      </c>
      <c r="F721">
        <v>1</v>
      </c>
      <c r="G721">
        <v>1</v>
      </c>
      <c r="H721">
        <v>2</v>
      </c>
      <c r="I721" t="s">
        <v>1006</v>
      </c>
      <c r="J721" t="s">
        <v>1007</v>
      </c>
      <c r="K721" t="s">
        <v>1008</v>
      </c>
      <c r="L721">
        <v>1368</v>
      </c>
      <c r="N721">
        <v>1011</v>
      </c>
      <c r="O721" t="s">
        <v>790</v>
      </c>
      <c r="P721" t="s">
        <v>790</v>
      </c>
      <c r="Q721">
        <v>1</v>
      </c>
      <c r="Y721">
        <v>0.04</v>
      </c>
      <c r="AA721">
        <v>0</v>
      </c>
      <c r="AB721">
        <v>89.99</v>
      </c>
      <c r="AC721">
        <v>10.06</v>
      </c>
      <c r="AD721">
        <v>0</v>
      </c>
      <c r="AN721">
        <v>0</v>
      </c>
      <c r="AO721">
        <v>1</v>
      </c>
      <c r="AP721">
        <v>0</v>
      </c>
      <c r="AQ721">
        <v>0</v>
      </c>
      <c r="AR721">
        <v>0</v>
      </c>
      <c r="AS721" t="s">
        <v>3</v>
      </c>
      <c r="AT721">
        <v>0.04</v>
      </c>
      <c r="AU721" t="s">
        <v>3</v>
      </c>
      <c r="AV721">
        <v>0</v>
      </c>
      <c r="AW721">
        <v>2</v>
      </c>
      <c r="AX721">
        <v>22721987</v>
      </c>
      <c r="AY721">
        <v>1</v>
      </c>
      <c r="AZ721">
        <v>0</v>
      </c>
      <c r="BA721">
        <v>670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B721">
        <v>0</v>
      </c>
    </row>
    <row r="722" spans="1:80">
      <c r="A722">
        <f>ROW(Source!A305)</f>
        <v>305</v>
      </c>
      <c r="B722">
        <v>22723180</v>
      </c>
      <c r="C722">
        <v>22721973</v>
      </c>
      <c r="D722">
        <v>21380185</v>
      </c>
      <c r="E722">
        <v>1</v>
      </c>
      <c r="F722">
        <v>1</v>
      </c>
      <c r="G722">
        <v>1</v>
      </c>
      <c r="H722">
        <v>2</v>
      </c>
      <c r="I722" t="s">
        <v>1015</v>
      </c>
      <c r="J722" t="s">
        <v>1016</v>
      </c>
      <c r="K722" t="s">
        <v>1017</v>
      </c>
      <c r="L722">
        <v>1368</v>
      </c>
      <c r="N722">
        <v>1011</v>
      </c>
      <c r="O722" t="s">
        <v>790</v>
      </c>
      <c r="P722" t="s">
        <v>790</v>
      </c>
      <c r="Q722">
        <v>1</v>
      </c>
      <c r="Y722">
        <v>2.3199999999999998</v>
      </c>
      <c r="AA722">
        <v>0</v>
      </c>
      <c r="AB722">
        <v>432.25</v>
      </c>
      <c r="AC722">
        <v>27.9</v>
      </c>
      <c r="AD722">
        <v>0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3</v>
      </c>
      <c r="AT722">
        <v>2.3199999999999998</v>
      </c>
      <c r="AU722" t="s">
        <v>3</v>
      </c>
      <c r="AV722">
        <v>0</v>
      </c>
      <c r="AW722">
        <v>2</v>
      </c>
      <c r="AX722">
        <v>22721988</v>
      </c>
      <c r="AY722">
        <v>1</v>
      </c>
      <c r="AZ722">
        <v>0</v>
      </c>
      <c r="BA722">
        <v>671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B722">
        <v>0</v>
      </c>
    </row>
    <row r="723" spans="1:80">
      <c r="A723">
        <f>ROW(Source!A305)</f>
        <v>305</v>
      </c>
      <c r="B723">
        <v>22723180</v>
      </c>
      <c r="C723">
        <v>22721973</v>
      </c>
      <c r="D723">
        <v>21313522</v>
      </c>
      <c r="E723">
        <v>1</v>
      </c>
      <c r="F723">
        <v>1</v>
      </c>
      <c r="G723">
        <v>1</v>
      </c>
      <c r="H723">
        <v>2</v>
      </c>
      <c r="I723" t="s">
        <v>1037</v>
      </c>
      <c r="J723" t="s">
        <v>1038</v>
      </c>
      <c r="K723" t="s">
        <v>1039</v>
      </c>
      <c r="L723">
        <v>1368</v>
      </c>
      <c r="N723">
        <v>1011</v>
      </c>
      <c r="O723" t="s">
        <v>790</v>
      </c>
      <c r="P723" t="s">
        <v>790</v>
      </c>
      <c r="Q723">
        <v>1</v>
      </c>
      <c r="Y723">
        <v>17</v>
      </c>
      <c r="AA723">
        <v>0</v>
      </c>
      <c r="AB723">
        <v>5.13</v>
      </c>
      <c r="AC723">
        <v>0</v>
      </c>
      <c r="AD723">
        <v>0</v>
      </c>
      <c r="AN723">
        <v>0</v>
      </c>
      <c r="AO723">
        <v>1</v>
      </c>
      <c r="AP723">
        <v>0</v>
      </c>
      <c r="AQ723">
        <v>0</v>
      </c>
      <c r="AR723">
        <v>0</v>
      </c>
      <c r="AS723" t="s">
        <v>3</v>
      </c>
      <c r="AT723">
        <v>17</v>
      </c>
      <c r="AU723" t="s">
        <v>3</v>
      </c>
      <c r="AV723">
        <v>0</v>
      </c>
      <c r="AW723">
        <v>2</v>
      </c>
      <c r="AX723">
        <v>22721989</v>
      </c>
      <c r="AY723">
        <v>1</v>
      </c>
      <c r="AZ723">
        <v>0</v>
      </c>
      <c r="BA723">
        <v>672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B723">
        <v>0</v>
      </c>
    </row>
    <row r="724" spans="1:80">
      <c r="A724">
        <f>ROW(Source!A305)</f>
        <v>305</v>
      </c>
      <c r="B724">
        <v>22723180</v>
      </c>
      <c r="C724">
        <v>22721973</v>
      </c>
      <c r="D724">
        <v>21334800</v>
      </c>
      <c r="E724">
        <v>1</v>
      </c>
      <c r="F724">
        <v>1</v>
      </c>
      <c r="G724">
        <v>1</v>
      </c>
      <c r="H724">
        <v>3</v>
      </c>
      <c r="I724" t="s">
        <v>1021</v>
      </c>
      <c r="J724" t="s">
        <v>1022</v>
      </c>
      <c r="K724" t="s">
        <v>1023</v>
      </c>
      <c r="L724">
        <v>1327</v>
      </c>
      <c r="N724">
        <v>1005</v>
      </c>
      <c r="O724" t="s">
        <v>306</v>
      </c>
      <c r="P724" t="s">
        <v>306</v>
      </c>
      <c r="Q724">
        <v>1</v>
      </c>
      <c r="Y724">
        <v>0.6</v>
      </c>
      <c r="AA724">
        <v>37.43</v>
      </c>
      <c r="AB724">
        <v>0</v>
      </c>
      <c r="AC724">
        <v>0</v>
      </c>
      <c r="AD724">
        <v>0</v>
      </c>
      <c r="AN724">
        <v>0</v>
      </c>
      <c r="AO724">
        <v>1</v>
      </c>
      <c r="AP724">
        <v>0</v>
      </c>
      <c r="AQ724">
        <v>0</v>
      </c>
      <c r="AR724">
        <v>0</v>
      </c>
      <c r="AS724" t="s">
        <v>3</v>
      </c>
      <c r="AT724">
        <v>0.6</v>
      </c>
      <c r="AU724" t="s">
        <v>3</v>
      </c>
      <c r="AV724">
        <v>0</v>
      </c>
      <c r="AW724">
        <v>2</v>
      </c>
      <c r="AX724">
        <v>22721990</v>
      </c>
      <c r="AY724">
        <v>1</v>
      </c>
      <c r="AZ724">
        <v>0</v>
      </c>
      <c r="BA724">
        <v>673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B724">
        <v>0</v>
      </c>
    </row>
    <row r="725" spans="1:80">
      <c r="A725">
        <f>ROW(Source!A305)</f>
        <v>305</v>
      </c>
      <c r="B725">
        <v>22723180</v>
      </c>
      <c r="C725">
        <v>22721973</v>
      </c>
      <c r="D725">
        <v>21304504</v>
      </c>
      <c r="E725">
        <v>1</v>
      </c>
      <c r="F725">
        <v>1</v>
      </c>
      <c r="G725">
        <v>1</v>
      </c>
      <c r="H725">
        <v>3</v>
      </c>
      <c r="I725" t="s">
        <v>1024</v>
      </c>
      <c r="J725" t="s">
        <v>1025</v>
      </c>
      <c r="K725" t="s">
        <v>1026</v>
      </c>
      <c r="L725">
        <v>1330</v>
      </c>
      <c r="N725">
        <v>1005</v>
      </c>
      <c r="O725" t="s">
        <v>1027</v>
      </c>
      <c r="P725" t="s">
        <v>1027</v>
      </c>
      <c r="Q725">
        <v>10</v>
      </c>
      <c r="Y725">
        <v>0.12</v>
      </c>
      <c r="AA725">
        <v>84.75</v>
      </c>
      <c r="AB725">
        <v>0</v>
      </c>
      <c r="AC725">
        <v>0</v>
      </c>
      <c r="AD725">
        <v>0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3</v>
      </c>
      <c r="AT725">
        <v>0.12</v>
      </c>
      <c r="AU725" t="s">
        <v>3</v>
      </c>
      <c r="AV725">
        <v>0</v>
      </c>
      <c r="AW725">
        <v>2</v>
      </c>
      <c r="AX725">
        <v>22721991</v>
      </c>
      <c r="AY725">
        <v>1</v>
      </c>
      <c r="AZ725">
        <v>0</v>
      </c>
      <c r="BA725">
        <v>674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B725">
        <v>0</v>
      </c>
    </row>
    <row r="726" spans="1:80">
      <c r="A726">
        <f>ROW(Source!A305)</f>
        <v>305</v>
      </c>
      <c r="B726">
        <v>22723180</v>
      </c>
      <c r="C726">
        <v>22721973</v>
      </c>
      <c r="D726">
        <v>21409397</v>
      </c>
      <c r="E726">
        <v>1</v>
      </c>
      <c r="F726">
        <v>1</v>
      </c>
      <c r="G726">
        <v>1</v>
      </c>
      <c r="H726">
        <v>3</v>
      </c>
      <c r="I726" t="s">
        <v>1028</v>
      </c>
      <c r="J726" t="s">
        <v>1029</v>
      </c>
      <c r="K726" t="s">
        <v>1030</v>
      </c>
      <c r="L726">
        <v>1348</v>
      </c>
      <c r="N726">
        <v>1009</v>
      </c>
      <c r="O726" t="s">
        <v>34</v>
      </c>
      <c r="P726" t="s">
        <v>34</v>
      </c>
      <c r="Q726">
        <v>1000</v>
      </c>
      <c r="Y726">
        <v>3.7999999999999999E-2</v>
      </c>
      <c r="AA726">
        <v>31060</v>
      </c>
      <c r="AB726">
        <v>0</v>
      </c>
      <c r="AC726">
        <v>0</v>
      </c>
      <c r="AD726">
        <v>0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3.7999999999999999E-2</v>
      </c>
      <c r="AU726" t="s">
        <v>3</v>
      </c>
      <c r="AV726">
        <v>0</v>
      </c>
      <c r="AW726">
        <v>2</v>
      </c>
      <c r="AX726">
        <v>22721992</v>
      </c>
      <c r="AY726">
        <v>1</v>
      </c>
      <c r="AZ726">
        <v>0</v>
      </c>
      <c r="BA726">
        <v>675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B726">
        <v>0</v>
      </c>
    </row>
    <row r="727" spans="1:80">
      <c r="A727">
        <f>ROW(Source!A305)</f>
        <v>305</v>
      </c>
      <c r="B727">
        <v>22723180</v>
      </c>
      <c r="C727">
        <v>22721973</v>
      </c>
      <c r="D727">
        <v>21380187</v>
      </c>
      <c r="E727">
        <v>1</v>
      </c>
      <c r="F727">
        <v>1</v>
      </c>
      <c r="G727">
        <v>1</v>
      </c>
      <c r="H727">
        <v>3</v>
      </c>
      <c r="I727" t="s">
        <v>1031</v>
      </c>
      <c r="J727" t="s">
        <v>1032</v>
      </c>
      <c r="K727" t="s">
        <v>1033</v>
      </c>
      <c r="L727">
        <v>1327</v>
      </c>
      <c r="N727">
        <v>1005</v>
      </c>
      <c r="O727" t="s">
        <v>306</v>
      </c>
      <c r="P727" t="s">
        <v>306</v>
      </c>
      <c r="Q727">
        <v>1</v>
      </c>
      <c r="Y727">
        <v>350</v>
      </c>
      <c r="AA727">
        <v>30</v>
      </c>
      <c r="AB727">
        <v>0</v>
      </c>
      <c r="AC727">
        <v>0</v>
      </c>
      <c r="AD727">
        <v>0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350</v>
      </c>
      <c r="AU727" t="s">
        <v>3</v>
      </c>
      <c r="AV727">
        <v>0</v>
      </c>
      <c r="AW727">
        <v>2</v>
      </c>
      <c r="AX727">
        <v>22721993</v>
      </c>
      <c r="AY727">
        <v>1</v>
      </c>
      <c r="AZ727">
        <v>0</v>
      </c>
      <c r="BA727">
        <v>676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B727">
        <v>0</v>
      </c>
    </row>
    <row r="728" spans="1:80">
      <c r="A728">
        <f>ROW(Source!A305)</f>
        <v>305</v>
      </c>
      <c r="B728">
        <v>22723180</v>
      </c>
      <c r="C728">
        <v>22721973</v>
      </c>
      <c r="D728">
        <v>21410484</v>
      </c>
      <c r="E728">
        <v>1</v>
      </c>
      <c r="F728">
        <v>1</v>
      </c>
      <c r="G728">
        <v>1</v>
      </c>
      <c r="H728">
        <v>3</v>
      </c>
      <c r="I728" t="s">
        <v>304</v>
      </c>
      <c r="J728" t="s">
        <v>307</v>
      </c>
      <c r="K728" t="s">
        <v>305</v>
      </c>
      <c r="L728">
        <v>1327</v>
      </c>
      <c r="N728">
        <v>1005</v>
      </c>
      <c r="O728" t="s">
        <v>306</v>
      </c>
      <c r="P728" t="s">
        <v>306</v>
      </c>
      <c r="Q728">
        <v>1</v>
      </c>
      <c r="Y728">
        <v>300</v>
      </c>
      <c r="AA728">
        <v>104.62</v>
      </c>
      <c r="AB728">
        <v>0</v>
      </c>
      <c r="AC728">
        <v>0</v>
      </c>
      <c r="AD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 t="s">
        <v>3</v>
      </c>
      <c r="AT728">
        <v>300</v>
      </c>
      <c r="AU728" t="s">
        <v>3</v>
      </c>
      <c r="AV728">
        <v>0</v>
      </c>
      <c r="AW728">
        <v>1</v>
      </c>
      <c r="AX728">
        <v>-1</v>
      </c>
      <c r="AY728">
        <v>0</v>
      </c>
      <c r="AZ728">
        <v>0</v>
      </c>
      <c r="BA728" t="s">
        <v>3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B728">
        <v>0</v>
      </c>
    </row>
    <row r="729" spans="1:80">
      <c r="A729">
        <f>ROW(Source!A305)</f>
        <v>305</v>
      </c>
      <c r="B729">
        <v>22723180</v>
      </c>
      <c r="C729">
        <v>22721973</v>
      </c>
      <c r="D729">
        <v>21282859</v>
      </c>
      <c r="E729">
        <v>1</v>
      </c>
      <c r="F729">
        <v>1</v>
      </c>
      <c r="G729">
        <v>1</v>
      </c>
      <c r="H729">
        <v>3</v>
      </c>
      <c r="I729" t="s">
        <v>833</v>
      </c>
      <c r="J729" t="s">
        <v>834</v>
      </c>
      <c r="K729" t="s">
        <v>835</v>
      </c>
      <c r="L729">
        <v>1339</v>
      </c>
      <c r="N729">
        <v>1007</v>
      </c>
      <c r="O729" t="s">
        <v>43</v>
      </c>
      <c r="P729" t="s">
        <v>43</v>
      </c>
      <c r="Q729">
        <v>1</v>
      </c>
      <c r="Y729">
        <v>0.25</v>
      </c>
      <c r="AA729">
        <v>558.33000000000004</v>
      </c>
      <c r="AB729">
        <v>0</v>
      </c>
      <c r="AC729">
        <v>0</v>
      </c>
      <c r="AD729">
        <v>0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0.25</v>
      </c>
      <c r="AU729" t="s">
        <v>3</v>
      </c>
      <c r="AV729">
        <v>0</v>
      </c>
      <c r="AW729">
        <v>2</v>
      </c>
      <c r="AX729">
        <v>22721994</v>
      </c>
      <c r="AY729">
        <v>1</v>
      </c>
      <c r="AZ729">
        <v>0</v>
      </c>
      <c r="BA729">
        <v>677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B729">
        <v>0</v>
      </c>
    </row>
    <row r="730" spans="1:80">
      <c r="A730">
        <f>ROW(Source!A305)</f>
        <v>305</v>
      </c>
      <c r="B730">
        <v>22723180</v>
      </c>
      <c r="C730">
        <v>22721973</v>
      </c>
      <c r="D730">
        <v>21380189</v>
      </c>
      <c r="E730">
        <v>1</v>
      </c>
      <c r="F730">
        <v>1</v>
      </c>
      <c r="G730">
        <v>1</v>
      </c>
      <c r="H730">
        <v>3</v>
      </c>
      <c r="I730" t="s">
        <v>1034</v>
      </c>
      <c r="J730" t="s">
        <v>1035</v>
      </c>
      <c r="K730" t="s">
        <v>1036</v>
      </c>
      <c r="L730">
        <v>1348</v>
      </c>
      <c r="N730">
        <v>1009</v>
      </c>
      <c r="O730" t="s">
        <v>34</v>
      </c>
      <c r="P730" t="s">
        <v>34</v>
      </c>
      <c r="Q730">
        <v>1000</v>
      </c>
      <c r="Y730">
        <v>7.0000000000000001E-3</v>
      </c>
      <c r="AA730">
        <v>12900</v>
      </c>
      <c r="AB730">
        <v>0</v>
      </c>
      <c r="AC730">
        <v>0</v>
      </c>
      <c r="AD730">
        <v>0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3</v>
      </c>
      <c r="AT730">
        <v>7.0000000000000001E-3</v>
      </c>
      <c r="AU730" t="s">
        <v>3</v>
      </c>
      <c r="AV730">
        <v>0</v>
      </c>
      <c r="AW730">
        <v>2</v>
      </c>
      <c r="AX730">
        <v>22721995</v>
      </c>
      <c r="AY730">
        <v>1</v>
      </c>
      <c r="AZ730">
        <v>0</v>
      </c>
      <c r="BA730">
        <v>678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B730">
        <v>0</v>
      </c>
    </row>
    <row r="731" spans="1:80">
      <c r="A731">
        <f>ROW(Source!A307)</f>
        <v>307</v>
      </c>
      <c r="B731">
        <v>22723180</v>
      </c>
      <c r="C731">
        <v>22721999</v>
      </c>
      <c r="D731">
        <v>9415666</v>
      </c>
      <c r="E731">
        <v>1</v>
      </c>
      <c r="F731">
        <v>1</v>
      </c>
      <c r="G731">
        <v>1</v>
      </c>
      <c r="H731">
        <v>1</v>
      </c>
      <c r="I731" t="s">
        <v>887</v>
      </c>
      <c r="J731" t="s">
        <v>3</v>
      </c>
      <c r="K731" t="s">
        <v>888</v>
      </c>
      <c r="L731">
        <v>1369</v>
      </c>
      <c r="N731">
        <v>1013</v>
      </c>
      <c r="O731" t="s">
        <v>784</v>
      </c>
      <c r="P731" t="s">
        <v>784</v>
      </c>
      <c r="Q731">
        <v>1</v>
      </c>
      <c r="Y731">
        <v>167.86</v>
      </c>
      <c r="AA731">
        <v>0</v>
      </c>
      <c r="AB731">
        <v>0</v>
      </c>
      <c r="AC731">
        <v>0</v>
      </c>
      <c r="AD731">
        <v>8.74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167.86</v>
      </c>
      <c r="AU731" t="s">
        <v>3</v>
      </c>
      <c r="AV731">
        <v>1</v>
      </c>
      <c r="AW731">
        <v>2</v>
      </c>
      <c r="AX731">
        <v>22722011</v>
      </c>
      <c r="AY731">
        <v>1</v>
      </c>
      <c r="AZ731">
        <v>0</v>
      </c>
      <c r="BA731">
        <v>680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B731">
        <v>0</v>
      </c>
    </row>
    <row r="732" spans="1:80">
      <c r="A732">
        <f>ROW(Source!A307)</f>
        <v>307</v>
      </c>
      <c r="B732">
        <v>22723180</v>
      </c>
      <c r="C732">
        <v>22721999</v>
      </c>
      <c r="D732">
        <v>121548</v>
      </c>
      <c r="E732">
        <v>1</v>
      </c>
      <c r="F732">
        <v>1</v>
      </c>
      <c r="G732">
        <v>1</v>
      </c>
      <c r="H732">
        <v>1</v>
      </c>
      <c r="I732" t="s">
        <v>36</v>
      </c>
      <c r="J732" t="s">
        <v>3</v>
      </c>
      <c r="K732" t="s">
        <v>785</v>
      </c>
      <c r="L732">
        <v>608254</v>
      </c>
      <c r="N732">
        <v>1013</v>
      </c>
      <c r="O732" t="s">
        <v>786</v>
      </c>
      <c r="P732" t="s">
        <v>786</v>
      </c>
      <c r="Q732">
        <v>1</v>
      </c>
      <c r="Y732">
        <v>0.52</v>
      </c>
      <c r="AA732">
        <v>0</v>
      </c>
      <c r="AB732">
        <v>0</v>
      </c>
      <c r="AC732">
        <v>0</v>
      </c>
      <c r="AD732">
        <v>0</v>
      </c>
      <c r="AN732">
        <v>0</v>
      </c>
      <c r="AO732">
        <v>1</v>
      </c>
      <c r="AP732">
        <v>0</v>
      </c>
      <c r="AQ732">
        <v>0</v>
      </c>
      <c r="AR732">
        <v>0</v>
      </c>
      <c r="AS732" t="s">
        <v>3</v>
      </c>
      <c r="AT732">
        <v>0.52</v>
      </c>
      <c r="AU732" t="s">
        <v>3</v>
      </c>
      <c r="AV732">
        <v>2</v>
      </c>
      <c r="AW732">
        <v>2</v>
      </c>
      <c r="AX732">
        <v>22722012</v>
      </c>
      <c r="AY732">
        <v>1</v>
      </c>
      <c r="AZ732">
        <v>0</v>
      </c>
      <c r="BA732">
        <v>681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B732">
        <v>0</v>
      </c>
    </row>
    <row r="733" spans="1:80">
      <c r="A733">
        <f>ROW(Source!A307)</f>
        <v>307</v>
      </c>
      <c r="B733">
        <v>22723180</v>
      </c>
      <c r="C733">
        <v>22721999</v>
      </c>
      <c r="D733">
        <v>21280827</v>
      </c>
      <c r="E733">
        <v>1</v>
      </c>
      <c r="F733">
        <v>1</v>
      </c>
      <c r="G733">
        <v>1</v>
      </c>
      <c r="H733">
        <v>2</v>
      </c>
      <c r="I733" t="s">
        <v>787</v>
      </c>
      <c r="J733" t="s">
        <v>788</v>
      </c>
      <c r="K733" t="s">
        <v>789</v>
      </c>
      <c r="L733">
        <v>1368</v>
      </c>
      <c r="N733">
        <v>1011</v>
      </c>
      <c r="O733" t="s">
        <v>790</v>
      </c>
      <c r="P733" t="s">
        <v>790</v>
      </c>
      <c r="Q733">
        <v>1</v>
      </c>
      <c r="Y733">
        <v>0.52</v>
      </c>
      <c r="AA733">
        <v>0</v>
      </c>
      <c r="AB733">
        <v>111.99</v>
      </c>
      <c r="AC733">
        <v>13.5</v>
      </c>
      <c r="AD733">
        <v>0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3</v>
      </c>
      <c r="AT733">
        <v>0.52</v>
      </c>
      <c r="AU733" t="s">
        <v>3</v>
      </c>
      <c r="AV733">
        <v>0</v>
      </c>
      <c r="AW733">
        <v>2</v>
      </c>
      <c r="AX733">
        <v>22722013</v>
      </c>
      <c r="AY733">
        <v>1</v>
      </c>
      <c r="AZ733">
        <v>0</v>
      </c>
      <c r="BA733">
        <v>682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B733">
        <v>0</v>
      </c>
    </row>
    <row r="734" spans="1:80">
      <c r="A734">
        <f>ROW(Source!A307)</f>
        <v>307</v>
      </c>
      <c r="B734">
        <v>22723180</v>
      </c>
      <c r="C734">
        <v>22721999</v>
      </c>
      <c r="D734">
        <v>21340707</v>
      </c>
      <c r="E734">
        <v>1</v>
      </c>
      <c r="F734">
        <v>1</v>
      </c>
      <c r="G734">
        <v>1</v>
      </c>
      <c r="H734">
        <v>2</v>
      </c>
      <c r="I734" t="s">
        <v>1040</v>
      </c>
      <c r="J734" t="s">
        <v>1041</v>
      </c>
      <c r="K734" t="s">
        <v>1042</v>
      </c>
      <c r="L734">
        <v>1368</v>
      </c>
      <c r="N734">
        <v>1011</v>
      </c>
      <c r="O734" t="s">
        <v>790</v>
      </c>
      <c r="P734" t="s">
        <v>790</v>
      </c>
      <c r="Q734">
        <v>1</v>
      </c>
      <c r="Y734">
        <v>0.39</v>
      </c>
      <c r="AA734">
        <v>0</v>
      </c>
      <c r="AB734">
        <v>6.66</v>
      </c>
      <c r="AC734">
        <v>0</v>
      </c>
      <c r="AD734">
        <v>0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0.39</v>
      </c>
      <c r="AU734" t="s">
        <v>3</v>
      </c>
      <c r="AV734">
        <v>0</v>
      </c>
      <c r="AW734">
        <v>2</v>
      </c>
      <c r="AX734">
        <v>22722014</v>
      </c>
      <c r="AY734">
        <v>1</v>
      </c>
      <c r="AZ734">
        <v>0</v>
      </c>
      <c r="BA734">
        <v>683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B734">
        <v>0</v>
      </c>
    </row>
    <row r="735" spans="1:80">
      <c r="A735">
        <f>ROW(Source!A307)</f>
        <v>307</v>
      </c>
      <c r="B735">
        <v>22723180</v>
      </c>
      <c r="C735">
        <v>22721999</v>
      </c>
      <c r="D735">
        <v>21285419</v>
      </c>
      <c r="E735">
        <v>1</v>
      </c>
      <c r="F735">
        <v>1</v>
      </c>
      <c r="G735">
        <v>1</v>
      </c>
      <c r="H735">
        <v>2</v>
      </c>
      <c r="I735" t="s">
        <v>858</v>
      </c>
      <c r="J735" t="s">
        <v>859</v>
      </c>
      <c r="K735" t="s">
        <v>860</v>
      </c>
      <c r="L735">
        <v>1368</v>
      </c>
      <c r="N735">
        <v>1011</v>
      </c>
      <c r="O735" t="s">
        <v>790</v>
      </c>
      <c r="P735" t="s">
        <v>790</v>
      </c>
      <c r="Q735">
        <v>1</v>
      </c>
      <c r="Y735">
        <v>1.79</v>
      </c>
      <c r="AA735">
        <v>0</v>
      </c>
      <c r="AB735">
        <v>8.1</v>
      </c>
      <c r="AC735">
        <v>0</v>
      </c>
      <c r="AD735">
        <v>0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1.79</v>
      </c>
      <c r="AU735" t="s">
        <v>3</v>
      </c>
      <c r="AV735">
        <v>0</v>
      </c>
      <c r="AW735">
        <v>2</v>
      </c>
      <c r="AX735">
        <v>22722015</v>
      </c>
      <c r="AY735">
        <v>1</v>
      </c>
      <c r="AZ735">
        <v>0</v>
      </c>
      <c r="BA735">
        <v>684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B735">
        <v>0</v>
      </c>
    </row>
    <row r="736" spans="1:80">
      <c r="A736">
        <f>ROW(Source!A307)</f>
        <v>307</v>
      </c>
      <c r="B736">
        <v>22723180</v>
      </c>
      <c r="C736">
        <v>22721999</v>
      </c>
      <c r="D736">
        <v>21280770</v>
      </c>
      <c r="E736">
        <v>1</v>
      </c>
      <c r="F736">
        <v>1</v>
      </c>
      <c r="G736">
        <v>1</v>
      </c>
      <c r="H736">
        <v>2</v>
      </c>
      <c r="I736" t="s">
        <v>850</v>
      </c>
      <c r="J736" t="s">
        <v>851</v>
      </c>
      <c r="K736" t="s">
        <v>852</v>
      </c>
      <c r="L736">
        <v>1368</v>
      </c>
      <c r="N736">
        <v>1011</v>
      </c>
      <c r="O736" t="s">
        <v>790</v>
      </c>
      <c r="P736" t="s">
        <v>790</v>
      </c>
      <c r="Q736">
        <v>1</v>
      </c>
      <c r="Y736">
        <v>0.8</v>
      </c>
      <c r="AA736">
        <v>0</v>
      </c>
      <c r="AB736">
        <v>87.17</v>
      </c>
      <c r="AC736">
        <v>11.6</v>
      </c>
      <c r="AD736">
        <v>0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0.8</v>
      </c>
      <c r="AU736" t="s">
        <v>3</v>
      </c>
      <c r="AV736">
        <v>0</v>
      </c>
      <c r="AW736">
        <v>2</v>
      </c>
      <c r="AX736">
        <v>22722016</v>
      </c>
      <c r="AY736">
        <v>1</v>
      </c>
      <c r="AZ736">
        <v>0</v>
      </c>
      <c r="BA736">
        <v>685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B736">
        <v>0</v>
      </c>
    </row>
    <row r="737" spans="1:80">
      <c r="A737">
        <f>ROW(Source!A307)</f>
        <v>307</v>
      </c>
      <c r="B737">
        <v>22723180</v>
      </c>
      <c r="C737">
        <v>22721999</v>
      </c>
      <c r="D737">
        <v>21304502</v>
      </c>
      <c r="E737">
        <v>1</v>
      </c>
      <c r="F737">
        <v>1</v>
      </c>
      <c r="G737">
        <v>1</v>
      </c>
      <c r="H737">
        <v>3</v>
      </c>
      <c r="I737" t="s">
        <v>827</v>
      </c>
      <c r="J737" t="s">
        <v>828</v>
      </c>
      <c r="K737" t="s">
        <v>829</v>
      </c>
      <c r="L737">
        <v>1348</v>
      </c>
      <c r="N737">
        <v>1009</v>
      </c>
      <c r="O737" t="s">
        <v>34</v>
      </c>
      <c r="P737" t="s">
        <v>34</v>
      </c>
      <c r="Q737">
        <v>1000</v>
      </c>
      <c r="Y737">
        <v>4.4999999999999999E-4</v>
      </c>
      <c r="AA737">
        <v>10362</v>
      </c>
      <c r="AB737">
        <v>0</v>
      </c>
      <c r="AC737">
        <v>0</v>
      </c>
      <c r="AD737">
        <v>0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3</v>
      </c>
      <c r="AT737">
        <v>4.4999999999999999E-4</v>
      </c>
      <c r="AU737" t="s">
        <v>3</v>
      </c>
      <c r="AV737">
        <v>0</v>
      </c>
      <c r="AW737">
        <v>2</v>
      </c>
      <c r="AX737">
        <v>22722017</v>
      </c>
      <c r="AY737">
        <v>1</v>
      </c>
      <c r="AZ737">
        <v>0</v>
      </c>
      <c r="BA737">
        <v>686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B737">
        <v>0</v>
      </c>
    </row>
    <row r="738" spans="1:80">
      <c r="A738">
        <f>ROW(Source!A307)</f>
        <v>307</v>
      </c>
      <c r="B738">
        <v>22723180</v>
      </c>
      <c r="C738">
        <v>22721999</v>
      </c>
      <c r="D738">
        <v>21285804</v>
      </c>
      <c r="E738">
        <v>1</v>
      </c>
      <c r="F738">
        <v>1</v>
      </c>
      <c r="G738">
        <v>1</v>
      </c>
      <c r="H738">
        <v>3</v>
      </c>
      <c r="I738" t="s">
        <v>1043</v>
      </c>
      <c r="J738" t="s">
        <v>1044</v>
      </c>
      <c r="K738" t="s">
        <v>1045</v>
      </c>
      <c r="L738">
        <v>1346</v>
      </c>
      <c r="N738">
        <v>1009</v>
      </c>
      <c r="O738" t="s">
        <v>870</v>
      </c>
      <c r="P738" t="s">
        <v>870</v>
      </c>
      <c r="Q738">
        <v>1</v>
      </c>
      <c r="Y738">
        <v>8</v>
      </c>
      <c r="AA738">
        <v>23.09</v>
      </c>
      <c r="AB738">
        <v>0</v>
      </c>
      <c r="AC738">
        <v>0</v>
      </c>
      <c r="AD738">
        <v>0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3</v>
      </c>
      <c r="AT738">
        <v>8</v>
      </c>
      <c r="AU738" t="s">
        <v>3</v>
      </c>
      <c r="AV738">
        <v>0</v>
      </c>
      <c r="AW738">
        <v>2</v>
      </c>
      <c r="AX738">
        <v>22722018</v>
      </c>
      <c r="AY738">
        <v>1</v>
      </c>
      <c r="AZ738">
        <v>0</v>
      </c>
      <c r="BA738">
        <v>687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B738">
        <v>0</v>
      </c>
    </row>
    <row r="739" spans="1:80">
      <c r="A739">
        <f>ROW(Source!A307)</f>
        <v>307</v>
      </c>
      <c r="B739">
        <v>22723180</v>
      </c>
      <c r="C739">
        <v>22721999</v>
      </c>
      <c r="D739">
        <v>21280799</v>
      </c>
      <c r="E739">
        <v>1</v>
      </c>
      <c r="F739">
        <v>1</v>
      </c>
      <c r="G739">
        <v>1</v>
      </c>
      <c r="H739">
        <v>3</v>
      </c>
      <c r="I739" t="s">
        <v>1046</v>
      </c>
      <c r="J739" t="s">
        <v>1047</v>
      </c>
      <c r="K739" t="s">
        <v>1048</v>
      </c>
      <c r="L739">
        <v>1348</v>
      </c>
      <c r="N739">
        <v>1009</v>
      </c>
      <c r="O739" t="s">
        <v>34</v>
      </c>
      <c r="P739" t="s">
        <v>34</v>
      </c>
      <c r="Q739">
        <v>1000</v>
      </c>
      <c r="Y739">
        <v>1.4999999999999999E-2</v>
      </c>
      <c r="AA739">
        <v>9040</v>
      </c>
      <c r="AB739">
        <v>0</v>
      </c>
      <c r="AC739">
        <v>0</v>
      </c>
      <c r="AD739">
        <v>0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3</v>
      </c>
      <c r="AT739">
        <v>1.4999999999999999E-2</v>
      </c>
      <c r="AU739" t="s">
        <v>3</v>
      </c>
      <c r="AV739">
        <v>0</v>
      </c>
      <c r="AW739">
        <v>2</v>
      </c>
      <c r="AX739">
        <v>22722019</v>
      </c>
      <c r="AY739">
        <v>1</v>
      </c>
      <c r="AZ739">
        <v>0</v>
      </c>
      <c r="BA739">
        <v>688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B739">
        <v>0</v>
      </c>
    </row>
    <row r="740" spans="1:80">
      <c r="A740">
        <f>ROW(Source!A307)</f>
        <v>307</v>
      </c>
      <c r="B740">
        <v>22723180</v>
      </c>
      <c r="C740">
        <v>22721999</v>
      </c>
      <c r="D740">
        <v>21353727</v>
      </c>
      <c r="E740">
        <v>1</v>
      </c>
      <c r="F740">
        <v>1</v>
      </c>
      <c r="G740">
        <v>1</v>
      </c>
      <c r="H740">
        <v>3</v>
      </c>
      <c r="I740" t="s">
        <v>1049</v>
      </c>
      <c r="J740" t="s">
        <v>1050</v>
      </c>
      <c r="K740" t="s">
        <v>1051</v>
      </c>
      <c r="L740">
        <v>1346</v>
      </c>
      <c r="N740">
        <v>1009</v>
      </c>
      <c r="O740" t="s">
        <v>870</v>
      </c>
      <c r="P740" t="s">
        <v>870</v>
      </c>
      <c r="Q740">
        <v>1</v>
      </c>
      <c r="Y740">
        <v>14.7</v>
      </c>
      <c r="AA740">
        <v>91.29</v>
      </c>
      <c r="AB740">
        <v>0</v>
      </c>
      <c r="AC740">
        <v>0</v>
      </c>
      <c r="AD740">
        <v>0</v>
      </c>
      <c r="AN740">
        <v>0</v>
      </c>
      <c r="AO740">
        <v>1</v>
      </c>
      <c r="AP740">
        <v>0</v>
      </c>
      <c r="AQ740">
        <v>0</v>
      </c>
      <c r="AR740">
        <v>0</v>
      </c>
      <c r="AS740" t="s">
        <v>3</v>
      </c>
      <c r="AT740">
        <v>14.7</v>
      </c>
      <c r="AU740" t="s">
        <v>3</v>
      </c>
      <c r="AV740">
        <v>0</v>
      </c>
      <c r="AW740">
        <v>2</v>
      </c>
      <c r="AX740">
        <v>22722020</v>
      </c>
      <c r="AY740">
        <v>1</v>
      </c>
      <c r="AZ740">
        <v>0</v>
      </c>
      <c r="BA740">
        <v>689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B740">
        <v>0</v>
      </c>
    </row>
    <row r="741" spans="1:80">
      <c r="A741">
        <f>ROW(Source!A307)</f>
        <v>307</v>
      </c>
      <c r="B741">
        <v>22723180</v>
      </c>
      <c r="C741">
        <v>22721999</v>
      </c>
      <c r="D741">
        <v>21322067</v>
      </c>
      <c r="E741">
        <v>1</v>
      </c>
      <c r="F741">
        <v>1</v>
      </c>
      <c r="G741">
        <v>1</v>
      </c>
      <c r="H741">
        <v>3</v>
      </c>
      <c r="I741" t="s">
        <v>1052</v>
      </c>
      <c r="J741" t="s">
        <v>1053</v>
      </c>
      <c r="K741" t="s">
        <v>1054</v>
      </c>
      <c r="L741">
        <v>1346</v>
      </c>
      <c r="N741">
        <v>1009</v>
      </c>
      <c r="O741" t="s">
        <v>870</v>
      </c>
      <c r="P741" t="s">
        <v>870</v>
      </c>
      <c r="Q741">
        <v>1</v>
      </c>
      <c r="Y741">
        <v>2.66</v>
      </c>
      <c r="AA741">
        <v>39.020000000000003</v>
      </c>
      <c r="AB741">
        <v>0</v>
      </c>
      <c r="AC741">
        <v>0</v>
      </c>
      <c r="AD741">
        <v>0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3</v>
      </c>
      <c r="AT741">
        <v>2.66</v>
      </c>
      <c r="AU741" t="s">
        <v>3</v>
      </c>
      <c r="AV741">
        <v>0</v>
      </c>
      <c r="AW741">
        <v>2</v>
      </c>
      <c r="AX741">
        <v>22722021</v>
      </c>
      <c r="AY741">
        <v>1</v>
      </c>
      <c r="AZ741">
        <v>0</v>
      </c>
      <c r="BA741">
        <v>690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B741">
        <v>0</v>
      </c>
    </row>
    <row r="742" spans="1:80">
      <c r="A742">
        <f>ROW(Source!A307)</f>
        <v>307</v>
      </c>
      <c r="B742">
        <v>22723180</v>
      </c>
      <c r="C742">
        <v>22721999</v>
      </c>
      <c r="D742">
        <v>21803685</v>
      </c>
      <c r="E742">
        <v>1</v>
      </c>
      <c r="F742">
        <v>1</v>
      </c>
      <c r="G742">
        <v>1</v>
      </c>
      <c r="H742">
        <v>3</v>
      </c>
      <c r="I742" t="s">
        <v>336</v>
      </c>
      <c r="J742" t="s">
        <v>338</v>
      </c>
      <c r="K742" t="s">
        <v>337</v>
      </c>
      <c r="L742">
        <v>1327</v>
      </c>
      <c r="N742">
        <v>1005</v>
      </c>
      <c r="O742" t="s">
        <v>306</v>
      </c>
      <c r="P742" t="s">
        <v>306</v>
      </c>
      <c r="Q742">
        <v>1</v>
      </c>
      <c r="Y742">
        <v>14.583333</v>
      </c>
      <c r="AA742">
        <v>185.53</v>
      </c>
      <c r="AB742">
        <v>0</v>
      </c>
      <c r="AC742">
        <v>0</v>
      </c>
      <c r="AD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 t="s">
        <v>3</v>
      </c>
      <c r="AT742">
        <v>14.583333</v>
      </c>
      <c r="AU742" t="s">
        <v>3</v>
      </c>
      <c r="AV742">
        <v>0</v>
      </c>
      <c r="AW742">
        <v>1</v>
      </c>
      <c r="AX742">
        <v>-1</v>
      </c>
      <c r="AY742">
        <v>0</v>
      </c>
      <c r="AZ742">
        <v>0</v>
      </c>
      <c r="BA742" t="s">
        <v>3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B742">
        <v>0</v>
      </c>
    </row>
    <row r="743" spans="1:80">
      <c r="A743">
        <f>ROW(Source!A307)</f>
        <v>307</v>
      </c>
      <c r="B743">
        <v>22723180</v>
      </c>
      <c r="C743">
        <v>22721999</v>
      </c>
      <c r="D743">
        <v>21804233</v>
      </c>
      <c r="E743">
        <v>1</v>
      </c>
      <c r="F743">
        <v>1</v>
      </c>
      <c r="G743">
        <v>1</v>
      </c>
      <c r="H743">
        <v>3</v>
      </c>
      <c r="I743" t="s">
        <v>340</v>
      </c>
      <c r="J743" t="s">
        <v>342</v>
      </c>
      <c r="K743" t="s">
        <v>341</v>
      </c>
      <c r="L743">
        <v>1327</v>
      </c>
      <c r="N743">
        <v>1005</v>
      </c>
      <c r="O743" t="s">
        <v>306</v>
      </c>
      <c r="P743" t="s">
        <v>306</v>
      </c>
      <c r="Q743">
        <v>1</v>
      </c>
      <c r="Y743">
        <v>100</v>
      </c>
      <c r="AA743">
        <v>218.54</v>
      </c>
      <c r="AB743">
        <v>0</v>
      </c>
      <c r="AC743">
        <v>0</v>
      </c>
      <c r="AD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 t="s">
        <v>3</v>
      </c>
      <c r="AT743">
        <v>100</v>
      </c>
      <c r="AU743" t="s">
        <v>3</v>
      </c>
      <c r="AV743">
        <v>0</v>
      </c>
      <c r="AW743">
        <v>1</v>
      </c>
      <c r="AX743">
        <v>-1</v>
      </c>
      <c r="AY743">
        <v>0</v>
      </c>
      <c r="AZ743">
        <v>0</v>
      </c>
      <c r="BA743" t="s">
        <v>3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B743">
        <v>0</v>
      </c>
    </row>
    <row r="744" spans="1:80">
      <c r="A744">
        <f>ROW(Source!A310)</f>
        <v>310</v>
      </c>
      <c r="B744">
        <v>22723180</v>
      </c>
      <c r="C744">
        <v>22722032</v>
      </c>
      <c r="D744">
        <v>9416104</v>
      </c>
      <c r="E744">
        <v>1</v>
      </c>
      <c r="F744">
        <v>1</v>
      </c>
      <c r="G744">
        <v>1</v>
      </c>
      <c r="H744">
        <v>1</v>
      </c>
      <c r="I744" t="s">
        <v>856</v>
      </c>
      <c r="J744" t="s">
        <v>3</v>
      </c>
      <c r="K744" t="s">
        <v>857</v>
      </c>
      <c r="L744">
        <v>1369</v>
      </c>
      <c r="N744">
        <v>1013</v>
      </c>
      <c r="O744" t="s">
        <v>784</v>
      </c>
      <c r="P744" t="s">
        <v>784</v>
      </c>
      <c r="Q744">
        <v>1</v>
      </c>
      <c r="Y744">
        <v>1.46</v>
      </c>
      <c r="AA744">
        <v>0</v>
      </c>
      <c r="AB744">
        <v>0</v>
      </c>
      <c r="AC744">
        <v>0</v>
      </c>
      <c r="AD744">
        <v>8.9700000000000006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3</v>
      </c>
      <c r="AT744">
        <v>1.46</v>
      </c>
      <c r="AU744" t="s">
        <v>3</v>
      </c>
      <c r="AV744">
        <v>1</v>
      </c>
      <c r="AW744">
        <v>2</v>
      </c>
      <c r="AX744">
        <v>22722040</v>
      </c>
      <c r="AY744">
        <v>1</v>
      </c>
      <c r="AZ744">
        <v>0</v>
      </c>
      <c r="BA744">
        <v>697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B744">
        <v>0</v>
      </c>
    </row>
    <row r="745" spans="1:80">
      <c r="A745">
        <f>ROW(Source!A310)</f>
        <v>310</v>
      </c>
      <c r="B745">
        <v>22723180</v>
      </c>
      <c r="C745">
        <v>22722032</v>
      </c>
      <c r="D745">
        <v>21285419</v>
      </c>
      <c r="E745">
        <v>1</v>
      </c>
      <c r="F745">
        <v>1</v>
      </c>
      <c r="G745">
        <v>1</v>
      </c>
      <c r="H745">
        <v>2</v>
      </c>
      <c r="I745" t="s">
        <v>858</v>
      </c>
      <c r="J745" t="s">
        <v>859</v>
      </c>
      <c r="K745" t="s">
        <v>860</v>
      </c>
      <c r="L745">
        <v>1368</v>
      </c>
      <c r="N745">
        <v>1011</v>
      </c>
      <c r="O745" t="s">
        <v>790</v>
      </c>
      <c r="P745" t="s">
        <v>790</v>
      </c>
      <c r="Q745">
        <v>1</v>
      </c>
      <c r="Y745">
        <v>0.12</v>
      </c>
      <c r="AA745">
        <v>0</v>
      </c>
      <c r="AB745">
        <v>8.1</v>
      </c>
      <c r="AC745">
        <v>0</v>
      </c>
      <c r="AD745">
        <v>0</v>
      </c>
      <c r="AN745">
        <v>0</v>
      </c>
      <c r="AO745">
        <v>1</v>
      </c>
      <c r="AP745">
        <v>0</v>
      </c>
      <c r="AQ745">
        <v>0</v>
      </c>
      <c r="AR745">
        <v>0</v>
      </c>
      <c r="AS745" t="s">
        <v>3</v>
      </c>
      <c r="AT745">
        <v>0.12</v>
      </c>
      <c r="AU745" t="s">
        <v>3</v>
      </c>
      <c r="AV745">
        <v>0</v>
      </c>
      <c r="AW745">
        <v>2</v>
      </c>
      <c r="AX745">
        <v>22722041</v>
      </c>
      <c r="AY745">
        <v>1</v>
      </c>
      <c r="AZ745">
        <v>0</v>
      </c>
      <c r="BA745">
        <v>698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B745">
        <v>0</v>
      </c>
    </row>
    <row r="746" spans="1:80">
      <c r="A746">
        <f>ROW(Source!A310)</f>
        <v>310</v>
      </c>
      <c r="B746">
        <v>22723180</v>
      </c>
      <c r="C746">
        <v>22722032</v>
      </c>
      <c r="D746">
        <v>21299880</v>
      </c>
      <c r="E746">
        <v>1</v>
      </c>
      <c r="F746">
        <v>1</v>
      </c>
      <c r="G746">
        <v>1</v>
      </c>
      <c r="H746">
        <v>2</v>
      </c>
      <c r="I746" t="s">
        <v>806</v>
      </c>
      <c r="J746" t="s">
        <v>807</v>
      </c>
      <c r="K746" t="s">
        <v>808</v>
      </c>
      <c r="L746">
        <v>1368</v>
      </c>
      <c r="N746">
        <v>1011</v>
      </c>
      <c r="O746" t="s">
        <v>790</v>
      </c>
      <c r="P746" t="s">
        <v>790</v>
      </c>
      <c r="Q746">
        <v>1</v>
      </c>
      <c r="Y746">
        <v>0.27</v>
      </c>
      <c r="AA746">
        <v>0</v>
      </c>
      <c r="AB746">
        <v>1.95</v>
      </c>
      <c r="AC746">
        <v>0</v>
      </c>
      <c r="AD746">
        <v>0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3</v>
      </c>
      <c r="AT746">
        <v>0.27</v>
      </c>
      <c r="AU746" t="s">
        <v>3</v>
      </c>
      <c r="AV746">
        <v>0</v>
      </c>
      <c r="AW746">
        <v>2</v>
      </c>
      <c r="AX746">
        <v>22722042</v>
      </c>
      <c r="AY746">
        <v>1</v>
      </c>
      <c r="AZ746">
        <v>0</v>
      </c>
      <c r="BA746">
        <v>699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B746">
        <v>0</v>
      </c>
    </row>
    <row r="747" spans="1:80">
      <c r="A747">
        <f>ROW(Source!A310)</f>
        <v>310</v>
      </c>
      <c r="B747">
        <v>22723180</v>
      </c>
      <c r="C747">
        <v>22722032</v>
      </c>
      <c r="D747">
        <v>21280770</v>
      </c>
      <c r="E747">
        <v>1</v>
      </c>
      <c r="F747">
        <v>1</v>
      </c>
      <c r="G747">
        <v>1</v>
      </c>
      <c r="H747">
        <v>2</v>
      </c>
      <c r="I747" t="s">
        <v>850</v>
      </c>
      <c r="J747" t="s">
        <v>851</v>
      </c>
      <c r="K747" t="s">
        <v>852</v>
      </c>
      <c r="L747">
        <v>1368</v>
      </c>
      <c r="N747">
        <v>1011</v>
      </c>
      <c r="O747" t="s">
        <v>790</v>
      </c>
      <c r="P747" t="s">
        <v>790</v>
      </c>
      <c r="Q747">
        <v>1</v>
      </c>
      <c r="Y747">
        <v>0.01</v>
      </c>
      <c r="AA747">
        <v>0</v>
      </c>
      <c r="AB747">
        <v>87.17</v>
      </c>
      <c r="AC747">
        <v>11.6</v>
      </c>
      <c r="AD747">
        <v>0</v>
      </c>
      <c r="AN747">
        <v>0</v>
      </c>
      <c r="AO747">
        <v>1</v>
      </c>
      <c r="AP747">
        <v>0</v>
      </c>
      <c r="AQ747">
        <v>0</v>
      </c>
      <c r="AR747">
        <v>0</v>
      </c>
      <c r="AS747" t="s">
        <v>3</v>
      </c>
      <c r="AT747">
        <v>0.01</v>
      </c>
      <c r="AU747" t="s">
        <v>3</v>
      </c>
      <c r="AV747">
        <v>0</v>
      </c>
      <c r="AW747">
        <v>2</v>
      </c>
      <c r="AX747">
        <v>22722043</v>
      </c>
      <c r="AY747">
        <v>1</v>
      </c>
      <c r="AZ747">
        <v>0</v>
      </c>
      <c r="BA747">
        <v>700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v>0</v>
      </c>
    </row>
    <row r="748" spans="1:80">
      <c r="A748">
        <f>ROW(Source!A310)</f>
        <v>310</v>
      </c>
      <c r="B748">
        <v>22723180</v>
      </c>
      <c r="C748">
        <v>22722032</v>
      </c>
      <c r="D748">
        <v>21304502</v>
      </c>
      <c r="E748">
        <v>1</v>
      </c>
      <c r="F748">
        <v>1</v>
      </c>
      <c r="G748">
        <v>1</v>
      </c>
      <c r="H748">
        <v>3</v>
      </c>
      <c r="I748" t="s">
        <v>827</v>
      </c>
      <c r="J748" t="s">
        <v>828</v>
      </c>
      <c r="K748" t="s">
        <v>829</v>
      </c>
      <c r="L748">
        <v>1348</v>
      </c>
      <c r="N748">
        <v>1009</v>
      </c>
      <c r="O748" t="s">
        <v>34</v>
      </c>
      <c r="P748" t="s">
        <v>34</v>
      </c>
      <c r="Q748">
        <v>1000</v>
      </c>
      <c r="Y748">
        <v>1.1E-4</v>
      </c>
      <c r="AA748">
        <v>10362</v>
      </c>
      <c r="AB748">
        <v>0</v>
      </c>
      <c r="AC748">
        <v>0</v>
      </c>
      <c r="AD748">
        <v>0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3</v>
      </c>
      <c r="AT748">
        <v>1.1E-4</v>
      </c>
      <c r="AU748" t="s">
        <v>3</v>
      </c>
      <c r="AV748">
        <v>0</v>
      </c>
      <c r="AW748">
        <v>2</v>
      </c>
      <c r="AX748">
        <v>22722044</v>
      </c>
      <c r="AY748">
        <v>1</v>
      </c>
      <c r="AZ748">
        <v>0</v>
      </c>
      <c r="BA748">
        <v>701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B748">
        <v>0</v>
      </c>
    </row>
    <row r="749" spans="1:80">
      <c r="A749">
        <f>ROW(Source!A310)</f>
        <v>310</v>
      </c>
      <c r="B749">
        <v>22723180</v>
      </c>
      <c r="C749">
        <v>22722032</v>
      </c>
      <c r="D749">
        <v>21312040</v>
      </c>
      <c r="E749">
        <v>1</v>
      </c>
      <c r="F749">
        <v>1</v>
      </c>
      <c r="G749">
        <v>1</v>
      </c>
      <c r="H749">
        <v>3</v>
      </c>
      <c r="I749" t="s">
        <v>1055</v>
      </c>
      <c r="J749" t="s">
        <v>1056</v>
      </c>
      <c r="K749" t="s">
        <v>1057</v>
      </c>
      <c r="L749">
        <v>1348</v>
      </c>
      <c r="N749">
        <v>1009</v>
      </c>
      <c r="O749" t="s">
        <v>34</v>
      </c>
      <c r="P749" t="s">
        <v>34</v>
      </c>
      <c r="Q749">
        <v>1000</v>
      </c>
      <c r="Y749">
        <v>4.2999999999999999E-4</v>
      </c>
      <c r="AA749">
        <v>6508.75</v>
      </c>
      <c r="AB749">
        <v>0</v>
      </c>
      <c r="AC749">
        <v>0</v>
      </c>
      <c r="AD749">
        <v>0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3</v>
      </c>
      <c r="AT749">
        <v>4.2999999999999999E-4</v>
      </c>
      <c r="AU749" t="s">
        <v>3</v>
      </c>
      <c r="AV749">
        <v>0</v>
      </c>
      <c r="AW749">
        <v>2</v>
      </c>
      <c r="AX749">
        <v>22722045</v>
      </c>
      <c r="AY749">
        <v>1</v>
      </c>
      <c r="AZ749">
        <v>0</v>
      </c>
      <c r="BA749">
        <v>702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B749">
        <v>0</v>
      </c>
    </row>
    <row r="750" spans="1:80">
      <c r="A750">
        <f>ROW(Source!A310)</f>
        <v>310</v>
      </c>
      <c r="B750">
        <v>22723180</v>
      </c>
      <c r="C750">
        <v>22722032</v>
      </c>
      <c r="D750">
        <v>21805789</v>
      </c>
      <c r="E750">
        <v>1</v>
      </c>
      <c r="F750">
        <v>1</v>
      </c>
      <c r="G750">
        <v>1</v>
      </c>
      <c r="H750">
        <v>3</v>
      </c>
      <c r="I750" t="s">
        <v>349</v>
      </c>
      <c r="J750" t="s">
        <v>351</v>
      </c>
      <c r="K750" t="s">
        <v>350</v>
      </c>
      <c r="L750">
        <v>1354</v>
      </c>
      <c r="N750">
        <v>1010</v>
      </c>
      <c r="O750" t="s">
        <v>28</v>
      </c>
      <c r="P750" t="s">
        <v>28</v>
      </c>
      <c r="Q750">
        <v>1</v>
      </c>
      <c r="Y750">
        <v>1</v>
      </c>
      <c r="AA750">
        <v>1581.2</v>
      </c>
      <c r="AB750">
        <v>0</v>
      </c>
      <c r="AC750">
        <v>0</v>
      </c>
      <c r="AD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 t="s">
        <v>3</v>
      </c>
      <c r="AT750">
        <v>1</v>
      </c>
      <c r="AU750" t="s">
        <v>3</v>
      </c>
      <c r="AV750">
        <v>0</v>
      </c>
      <c r="AW750">
        <v>1</v>
      </c>
      <c r="AX750">
        <v>-1</v>
      </c>
      <c r="AY750">
        <v>0</v>
      </c>
      <c r="AZ750">
        <v>0</v>
      </c>
      <c r="BA750" t="s">
        <v>3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B750">
        <v>0</v>
      </c>
    </row>
    <row r="751" spans="1:80">
      <c r="A751">
        <f>ROW(Source!A310)</f>
        <v>310</v>
      </c>
      <c r="B751">
        <v>22723180</v>
      </c>
      <c r="C751">
        <v>22722032</v>
      </c>
      <c r="D751">
        <v>21323239</v>
      </c>
      <c r="E751">
        <v>1</v>
      </c>
      <c r="F751">
        <v>1</v>
      </c>
      <c r="G751">
        <v>1</v>
      </c>
      <c r="H751">
        <v>3</v>
      </c>
      <c r="I751" t="s">
        <v>1058</v>
      </c>
      <c r="J751" t="s">
        <v>1059</v>
      </c>
      <c r="K751" t="s">
        <v>1060</v>
      </c>
      <c r="L751">
        <v>1339</v>
      </c>
      <c r="N751">
        <v>1007</v>
      </c>
      <c r="O751" t="s">
        <v>43</v>
      </c>
      <c r="P751" t="s">
        <v>43</v>
      </c>
      <c r="Q751">
        <v>1</v>
      </c>
      <c r="Y751">
        <v>2.9999999999999997E-4</v>
      </c>
      <c r="AA751">
        <v>519.79999999999995</v>
      </c>
      <c r="AB751">
        <v>0</v>
      </c>
      <c r="AC751">
        <v>0</v>
      </c>
      <c r="AD751">
        <v>0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2.9999999999999997E-4</v>
      </c>
      <c r="AU751" t="s">
        <v>3</v>
      </c>
      <c r="AV751">
        <v>0</v>
      </c>
      <c r="AW751">
        <v>2</v>
      </c>
      <c r="AX751">
        <v>22722047</v>
      </c>
      <c r="AY751">
        <v>1</v>
      </c>
      <c r="AZ751">
        <v>0</v>
      </c>
      <c r="BA751">
        <v>704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B751">
        <v>0</v>
      </c>
    </row>
    <row r="752" spans="1:80">
      <c r="A752">
        <f>ROW(Source!A312)</f>
        <v>312</v>
      </c>
      <c r="B752">
        <v>22723180</v>
      </c>
      <c r="C752">
        <v>22722050</v>
      </c>
      <c r="D752">
        <v>9430710</v>
      </c>
      <c r="E752">
        <v>1</v>
      </c>
      <c r="F752">
        <v>1</v>
      </c>
      <c r="G752">
        <v>1</v>
      </c>
      <c r="H752">
        <v>1</v>
      </c>
      <c r="I752" t="s">
        <v>895</v>
      </c>
      <c r="J752" t="s">
        <v>3</v>
      </c>
      <c r="K752" t="s">
        <v>896</v>
      </c>
      <c r="L752">
        <v>1369</v>
      </c>
      <c r="N752">
        <v>1013</v>
      </c>
      <c r="O752" t="s">
        <v>784</v>
      </c>
      <c r="P752" t="s">
        <v>784</v>
      </c>
      <c r="Q752">
        <v>1</v>
      </c>
      <c r="Y752">
        <v>10.9</v>
      </c>
      <c r="AA752">
        <v>0</v>
      </c>
      <c r="AB752">
        <v>0</v>
      </c>
      <c r="AC752">
        <v>0</v>
      </c>
      <c r="AD752">
        <v>9.6199999999999992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3</v>
      </c>
      <c r="AT752">
        <v>10.9</v>
      </c>
      <c r="AU752" t="s">
        <v>3</v>
      </c>
      <c r="AV752">
        <v>1</v>
      </c>
      <c r="AW752">
        <v>2</v>
      </c>
      <c r="AX752">
        <v>22722063</v>
      </c>
      <c r="AY752">
        <v>1</v>
      </c>
      <c r="AZ752">
        <v>0</v>
      </c>
      <c r="BA752">
        <v>705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B752">
        <v>0</v>
      </c>
    </row>
    <row r="753" spans="1:80">
      <c r="A753">
        <f>ROW(Source!A312)</f>
        <v>312</v>
      </c>
      <c r="B753">
        <v>22723180</v>
      </c>
      <c r="C753">
        <v>22722050</v>
      </c>
      <c r="D753">
        <v>121548</v>
      </c>
      <c r="E753">
        <v>1</v>
      </c>
      <c r="F753">
        <v>1</v>
      </c>
      <c r="G753">
        <v>1</v>
      </c>
      <c r="H753">
        <v>1</v>
      </c>
      <c r="I753" t="s">
        <v>36</v>
      </c>
      <c r="J753" t="s">
        <v>3</v>
      </c>
      <c r="K753" t="s">
        <v>785</v>
      </c>
      <c r="L753">
        <v>608254</v>
      </c>
      <c r="N753">
        <v>1013</v>
      </c>
      <c r="O753" t="s">
        <v>786</v>
      </c>
      <c r="P753" t="s">
        <v>786</v>
      </c>
      <c r="Q753">
        <v>1</v>
      </c>
      <c r="Y753">
        <v>0.01</v>
      </c>
      <c r="AA753">
        <v>0</v>
      </c>
      <c r="AB753">
        <v>0</v>
      </c>
      <c r="AC753">
        <v>0</v>
      </c>
      <c r="AD753">
        <v>0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3</v>
      </c>
      <c r="AT753">
        <v>0.01</v>
      </c>
      <c r="AU753" t="s">
        <v>3</v>
      </c>
      <c r="AV753">
        <v>2</v>
      </c>
      <c r="AW753">
        <v>2</v>
      </c>
      <c r="AX753">
        <v>22722064</v>
      </c>
      <c r="AY753">
        <v>1</v>
      </c>
      <c r="AZ753">
        <v>0</v>
      </c>
      <c r="BA753">
        <v>706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B753">
        <v>0</v>
      </c>
    </row>
    <row r="754" spans="1:80">
      <c r="A754">
        <f>ROW(Source!A312)</f>
        <v>312</v>
      </c>
      <c r="B754">
        <v>22723180</v>
      </c>
      <c r="C754">
        <v>22722050</v>
      </c>
      <c r="D754">
        <v>21334659</v>
      </c>
      <c r="E754">
        <v>1</v>
      </c>
      <c r="F754">
        <v>1</v>
      </c>
      <c r="G754">
        <v>1</v>
      </c>
      <c r="H754">
        <v>2</v>
      </c>
      <c r="I754" t="s">
        <v>897</v>
      </c>
      <c r="J754" t="s">
        <v>898</v>
      </c>
      <c r="K754" t="s">
        <v>899</v>
      </c>
      <c r="L754">
        <v>1368</v>
      </c>
      <c r="N754">
        <v>1011</v>
      </c>
      <c r="O754" t="s">
        <v>790</v>
      </c>
      <c r="P754" t="s">
        <v>790</v>
      </c>
      <c r="Q754">
        <v>1</v>
      </c>
      <c r="Y754">
        <v>0.01</v>
      </c>
      <c r="AA754">
        <v>0</v>
      </c>
      <c r="AB754">
        <v>134.65</v>
      </c>
      <c r="AC754">
        <v>13.5</v>
      </c>
      <c r="AD754">
        <v>0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0.01</v>
      </c>
      <c r="AU754" t="s">
        <v>3</v>
      </c>
      <c r="AV754">
        <v>0</v>
      </c>
      <c r="AW754">
        <v>2</v>
      </c>
      <c r="AX754">
        <v>22722065</v>
      </c>
      <c r="AY754">
        <v>1</v>
      </c>
      <c r="AZ754">
        <v>0</v>
      </c>
      <c r="BA754">
        <v>707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B754">
        <v>0</v>
      </c>
    </row>
    <row r="755" spans="1:80">
      <c r="A755">
        <f>ROW(Source!A312)</f>
        <v>312</v>
      </c>
      <c r="B755">
        <v>22723180</v>
      </c>
      <c r="C755">
        <v>22722050</v>
      </c>
      <c r="D755">
        <v>21340707</v>
      </c>
      <c r="E755">
        <v>1</v>
      </c>
      <c r="F755">
        <v>1</v>
      </c>
      <c r="G755">
        <v>1</v>
      </c>
      <c r="H755">
        <v>2</v>
      </c>
      <c r="I755" t="s">
        <v>1040</v>
      </c>
      <c r="J755" t="s">
        <v>1041</v>
      </c>
      <c r="K755" t="s">
        <v>1042</v>
      </c>
      <c r="L755">
        <v>1368</v>
      </c>
      <c r="N755">
        <v>1011</v>
      </c>
      <c r="O755" t="s">
        <v>790</v>
      </c>
      <c r="P755" t="s">
        <v>790</v>
      </c>
      <c r="Q755">
        <v>1</v>
      </c>
      <c r="Y755">
        <v>1.51</v>
      </c>
      <c r="AA755">
        <v>0</v>
      </c>
      <c r="AB755">
        <v>6.66</v>
      </c>
      <c r="AC755">
        <v>0</v>
      </c>
      <c r="AD755">
        <v>0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3</v>
      </c>
      <c r="AT755">
        <v>1.51</v>
      </c>
      <c r="AU755" t="s">
        <v>3</v>
      </c>
      <c r="AV755">
        <v>0</v>
      </c>
      <c r="AW755">
        <v>2</v>
      </c>
      <c r="AX755">
        <v>22722066</v>
      </c>
      <c r="AY755">
        <v>1</v>
      </c>
      <c r="AZ755">
        <v>0</v>
      </c>
      <c r="BA755">
        <v>708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B755">
        <v>0</v>
      </c>
    </row>
    <row r="756" spans="1:80">
      <c r="A756">
        <f>ROW(Source!A312)</f>
        <v>312</v>
      </c>
      <c r="B756">
        <v>22723180</v>
      </c>
      <c r="C756">
        <v>22722050</v>
      </c>
      <c r="D756">
        <v>21285419</v>
      </c>
      <c r="E756">
        <v>1</v>
      </c>
      <c r="F756">
        <v>1</v>
      </c>
      <c r="G756">
        <v>1</v>
      </c>
      <c r="H756">
        <v>2</v>
      </c>
      <c r="I756" t="s">
        <v>858</v>
      </c>
      <c r="J756" t="s">
        <v>859</v>
      </c>
      <c r="K756" t="s">
        <v>860</v>
      </c>
      <c r="L756">
        <v>1368</v>
      </c>
      <c r="N756">
        <v>1011</v>
      </c>
      <c r="O756" t="s">
        <v>790</v>
      </c>
      <c r="P756" t="s">
        <v>790</v>
      </c>
      <c r="Q756">
        <v>1</v>
      </c>
      <c r="Y756">
        <v>0.06</v>
      </c>
      <c r="AA756">
        <v>0</v>
      </c>
      <c r="AB756">
        <v>8.1</v>
      </c>
      <c r="AC756">
        <v>0</v>
      </c>
      <c r="AD756">
        <v>0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3</v>
      </c>
      <c r="AT756">
        <v>0.06</v>
      </c>
      <c r="AU756" t="s">
        <v>3</v>
      </c>
      <c r="AV756">
        <v>0</v>
      </c>
      <c r="AW756">
        <v>2</v>
      </c>
      <c r="AX756">
        <v>22722067</v>
      </c>
      <c r="AY756">
        <v>1</v>
      </c>
      <c r="AZ756">
        <v>0</v>
      </c>
      <c r="BA756">
        <v>709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B756">
        <v>0</v>
      </c>
    </row>
    <row r="757" spans="1:80">
      <c r="A757">
        <f>ROW(Source!A312)</f>
        <v>312</v>
      </c>
      <c r="B757">
        <v>22723180</v>
      </c>
      <c r="C757">
        <v>22722050</v>
      </c>
      <c r="D757">
        <v>21350306</v>
      </c>
      <c r="E757">
        <v>1</v>
      </c>
      <c r="F757">
        <v>1</v>
      </c>
      <c r="G757">
        <v>1</v>
      </c>
      <c r="H757">
        <v>2</v>
      </c>
      <c r="I757" t="s">
        <v>1061</v>
      </c>
      <c r="J757" t="s">
        <v>1062</v>
      </c>
      <c r="K757" t="s">
        <v>1063</v>
      </c>
      <c r="L757">
        <v>1368</v>
      </c>
      <c r="N757">
        <v>1011</v>
      </c>
      <c r="O757" t="s">
        <v>790</v>
      </c>
      <c r="P757" t="s">
        <v>790</v>
      </c>
      <c r="Q757">
        <v>1</v>
      </c>
      <c r="Y757">
        <v>0.09</v>
      </c>
      <c r="AA757">
        <v>0</v>
      </c>
      <c r="AB757">
        <v>2.36</v>
      </c>
      <c r="AC757">
        <v>0</v>
      </c>
      <c r="AD757">
        <v>0</v>
      </c>
      <c r="AN757">
        <v>0</v>
      </c>
      <c r="AO757">
        <v>1</v>
      </c>
      <c r="AP757">
        <v>0</v>
      </c>
      <c r="AQ757">
        <v>0</v>
      </c>
      <c r="AR757">
        <v>0</v>
      </c>
      <c r="AS757" t="s">
        <v>3</v>
      </c>
      <c r="AT757">
        <v>0.09</v>
      </c>
      <c r="AU757" t="s">
        <v>3</v>
      </c>
      <c r="AV757">
        <v>0</v>
      </c>
      <c r="AW757">
        <v>2</v>
      </c>
      <c r="AX757">
        <v>22722068</v>
      </c>
      <c r="AY757">
        <v>1</v>
      </c>
      <c r="AZ757">
        <v>0</v>
      </c>
      <c r="BA757">
        <v>710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B757">
        <v>0</v>
      </c>
    </row>
    <row r="758" spans="1:80">
      <c r="A758">
        <f>ROW(Source!A312)</f>
        <v>312</v>
      </c>
      <c r="B758">
        <v>22723180</v>
      </c>
      <c r="C758">
        <v>22722050</v>
      </c>
      <c r="D758">
        <v>21323012</v>
      </c>
      <c r="E758">
        <v>1</v>
      </c>
      <c r="F758">
        <v>1</v>
      </c>
      <c r="G758">
        <v>1</v>
      </c>
      <c r="H758">
        <v>2</v>
      </c>
      <c r="I758" t="s">
        <v>1064</v>
      </c>
      <c r="J758" t="s">
        <v>1065</v>
      </c>
      <c r="K758" t="s">
        <v>1066</v>
      </c>
      <c r="L758">
        <v>1368</v>
      </c>
      <c r="N758">
        <v>1011</v>
      </c>
      <c r="O758" t="s">
        <v>790</v>
      </c>
      <c r="P758" t="s">
        <v>790</v>
      </c>
      <c r="Q758">
        <v>1</v>
      </c>
      <c r="Y758">
        <v>0.14000000000000001</v>
      </c>
      <c r="AA758">
        <v>0</v>
      </c>
      <c r="AB758">
        <v>0.95</v>
      </c>
      <c r="AC758">
        <v>0</v>
      </c>
      <c r="AD758">
        <v>0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3</v>
      </c>
      <c r="AT758">
        <v>0.14000000000000001</v>
      </c>
      <c r="AU758" t="s">
        <v>3</v>
      </c>
      <c r="AV758">
        <v>0</v>
      </c>
      <c r="AW758">
        <v>2</v>
      </c>
      <c r="AX758">
        <v>22722069</v>
      </c>
      <c r="AY758">
        <v>1</v>
      </c>
      <c r="AZ758">
        <v>0</v>
      </c>
      <c r="BA758">
        <v>711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B758">
        <v>0</v>
      </c>
    </row>
    <row r="759" spans="1:80">
      <c r="A759">
        <f>ROW(Source!A312)</f>
        <v>312</v>
      </c>
      <c r="B759">
        <v>22723180</v>
      </c>
      <c r="C759">
        <v>22722050</v>
      </c>
      <c r="D759">
        <v>21569197</v>
      </c>
      <c r="E759">
        <v>1</v>
      </c>
      <c r="F759">
        <v>1</v>
      </c>
      <c r="G759">
        <v>1</v>
      </c>
      <c r="H759">
        <v>2</v>
      </c>
      <c r="I759" t="s">
        <v>1067</v>
      </c>
      <c r="J759" t="s">
        <v>1068</v>
      </c>
      <c r="K759" t="s">
        <v>1069</v>
      </c>
      <c r="L759">
        <v>1368</v>
      </c>
      <c r="N759">
        <v>1011</v>
      </c>
      <c r="O759" t="s">
        <v>790</v>
      </c>
      <c r="P759" t="s">
        <v>790</v>
      </c>
      <c r="Q759">
        <v>1</v>
      </c>
      <c r="Y759">
        <v>0.45</v>
      </c>
      <c r="AA759">
        <v>0</v>
      </c>
      <c r="AB759">
        <v>18.68</v>
      </c>
      <c r="AC759">
        <v>0</v>
      </c>
      <c r="AD759">
        <v>0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0.45</v>
      </c>
      <c r="AU759" t="s">
        <v>3</v>
      </c>
      <c r="AV759">
        <v>0</v>
      </c>
      <c r="AW759">
        <v>2</v>
      </c>
      <c r="AX759">
        <v>22722070</v>
      </c>
      <c r="AY759">
        <v>1</v>
      </c>
      <c r="AZ759">
        <v>0</v>
      </c>
      <c r="BA759">
        <v>712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B759">
        <v>0</v>
      </c>
    </row>
    <row r="760" spans="1:80">
      <c r="A760">
        <f>ROW(Source!A312)</f>
        <v>312</v>
      </c>
      <c r="B760">
        <v>22723180</v>
      </c>
      <c r="C760">
        <v>22722050</v>
      </c>
      <c r="D760">
        <v>21280770</v>
      </c>
      <c r="E760">
        <v>1</v>
      </c>
      <c r="F760">
        <v>1</v>
      </c>
      <c r="G760">
        <v>1</v>
      </c>
      <c r="H760">
        <v>2</v>
      </c>
      <c r="I760" t="s">
        <v>850</v>
      </c>
      <c r="J760" t="s">
        <v>851</v>
      </c>
      <c r="K760" t="s">
        <v>852</v>
      </c>
      <c r="L760">
        <v>1368</v>
      </c>
      <c r="N760">
        <v>1011</v>
      </c>
      <c r="O760" t="s">
        <v>790</v>
      </c>
      <c r="P760" t="s">
        <v>790</v>
      </c>
      <c r="Q760">
        <v>1</v>
      </c>
      <c r="Y760">
        <v>0.01</v>
      </c>
      <c r="AA760">
        <v>0</v>
      </c>
      <c r="AB760">
        <v>87.17</v>
      </c>
      <c r="AC760">
        <v>11.6</v>
      </c>
      <c r="AD760">
        <v>0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3</v>
      </c>
      <c r="AT760">
        <v>0.01</v>
      </c>
      <c r="AU760" t="s">
        <v>3</v>
      </c>
      <c r="AV760">
        <v>0</v>
      </c>
      <c r="AW760">
        <v>2</v>
      </c>
      <c r="AX760">
        <v>22722071</v>
      </c>
      <c r="AY760">
        <v>1</v>
      </c>
      <c r="AZ760">
        <v>0</v>
      </c>
      <c r="BA760">
        <v>713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B760">
        <v>0</v>
      </c>
    </row>
    <row r="761" spans="1:80">
      <c r="A761">
        <f>ROW(Source!A312)</f>
        <v>312</v>
      </c>
      <c r="B761">
        <v>22723180</v>
      </c>
      <c r="C761">
        <v>22722050</v>
      </c>
      <c r="D761">
        <v>21815575</v>
      </c>
      <c r="E761">
        <v>1</v>
      </c>
      <c r="F761">
        <v>1</v>
      </c>
      <c r="G761">
        <v>1</v>
      </c>
      <c r="H761">
        <v>3</v>
      </c>
      <c r="I761" t="s">
        <v>358</v>
      </c>
      <c r="J761" t="s">
        <v>360</v>
      </c>
      <c r="K761" t="s">
        <v>359</v>
      </c>
      <c r="L761">
        <v>1301</v>
      </c>
      <c r="N761">
        <v>1003</v>
      </c>
      <c r="O761" t="s">
        <v>117</v>
      </c>
      <c r="P761" t="s">
        <v>117</v>
      </c>
      <c r="Q761">
        <v>1</v>
      </c>
      <c r="Y761">
        <v>16.190476</v>
      </c>
      <c r="AA761">
        <v>18.55</v>
      </c>
      <c r="AB761">
        <v>0</v>
      </c>
      <c r="AC761">
        <v>0</v>
      </c>
      <c r="AD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3</v>
      </c>
      <c r="AT761">
        <v>16.190476</v>
      </c>
      <c r="AU761" t="s">
        <v>3</v>
      </c>
      <c r="AV761">
        <v>0</v>
      </c>
      <c r="AW761">
        <v>1</v>
      </c>
      <c r="AX761">
        <v>-1</v>
      </c>
      <c r="AY761">
        <v>0</v>
      </c>
      <c r="AZ761">
        <v>0</v>
      </c>
      <c r="BA761" t="s">
        <v>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B761">
        <v>0</v>
      </c>
    </row>
    <row r="762" spans="1:80">
      <c r="A762">
        <f>ROW(Source!A312)</f>
        <v>312</v>
      </c>
      <c r="B762">
        <v>22723180</v>
      </c>
      <c r="C762">
        <v>22722050</v>
      </c>
      <c r="D762">
        <v>21815577</v>
      </c>
      <c r="E762">
        <v>1</v>
      </c>
      <c r="F762">
        <v>1</v>
      </c>
      <c r="G762">
        <v>1</v>
      </c>
      <c r="H762">
        <v>3</v>
      </c>
      <c r="I762" t="s">
        <v>362</v>
      </c>
      <c r="J762" t="s">
        <v>364</v>
      </c>
      <c r="K762" t="s">
        <v>363</v>
      </c>
      <c r="L762">
        <v>1301</v>
      </c>
      <c r="N762">
        <v>1003</v>
      </c>
      <c r="O762" t="s">
        <v>117</v>
      </c>
      <c r="P762" t="s">
        <v>117</v>
      </c>
      <c r="Q762">
        <v>1</v>
      </c>
      <c r="Y762">
        <v>47.619047999999999</v>
      </c>
      <c r="AA762">
        <v>24.96</v>
      </c>
      <c r="AB762">
        <v>0</v>
      </c>
      <c r="AC762">
        <v>0</v>
      </c>
      <c r="AD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3</v>
      </c>
      <c r="AT762">
        <v>47.619047999999999</v>
      </c>
      <c r="AU762" t="s">
        <v>3</v>
      </c>
      <c r="AV762">
        <v>0</v>
      </c>
      <c r="AW762">
        <v>1</v>
      </c>
      <c r="AX762">
        <v>-1</v>
      </c>
      <c r="AY762">
        <v>0</v>
      </c>
      <c r="AZ762">
        <v>0</v>
      </c>
      <c r="BA762" t="s">
        <v>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B762">
        <v>0</v>
      </c>
    </row>
    <row r="763" spans="1:80">
      <c r="A763">
        <f>ROW(Source!A312)</f>
        <v>312</v>
      </c>
      <c r="B763">
        <v>22723180</v>
      </c>
      <c r="C763">
        <v>22722050</v>
      </c>
      <c r="D763">
        <v>21815579</v>
      </c>
      <c r="E763">
        <v>1</v>
      </c>
      <c r="F763">
        <v>1</v>
      </c>
      <c r="G763">
        <v>1</v>
      </c>
      <c r="H763">
        <v>3</v>
      </c>
      <c r="I763" t="s">
        <v>366</v>
      </c>
      <c r="J763" t="s">
        <v>368</v>
      </c>
      <c r="K763" t="s">
        <v>367</v>
      </c>
      <c r="L763">
        <v>1301</v>
      </c>
      <c r="N763">
        <v>1003</v>
      </c>
      <c r="O763" t="s">
        <v>117</v>
      </c>
      <c r="P763" t="s">
        <v>117</v>
      </c>
      <c r="Q763">
        <v>1</v>
      </c>
      <c r="Y763">
        <v>16.190476</v>
      </c>
      <c r="AA763">
        <v>26.68</v>
      </c>
      <c r="AB763">
        <v>0</v>
      </c>
      <c r="AC763">
        <v>0</v>
      </c>
      <c r="AD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 t="s">
        <v>3</v>
      </c>
      <c r="AT763">
        <v>16.190476</v>
      </c>
      <c r="AU763" t="s">
        <v>3</v>
      </c>
      <c r="AV763">
        <v>0</v>
      </c>
      <c r="AW763">
        <v>1</v>
      </c>
      <c r="AX763">
        <v>-1</v>
      </c>
      <c r="AY763">
        <v>0</v>
      </c>
      <c r="AZ763">
        <v>0</v>
      </c>
      <c r="BA763" t="s">
        <v>3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B763">
        <v>0</v>
      </c>
    </row>
    <row r="764" spans="1:80">
      <c r="A764">
        <f>ROW(Source!A312)</f>
        <v>312</v>
      </c>
      <c r="B764">
        <v>22723180</v>
      </c>
      <c r="C764">
        <v>22722050</v>
      </c>
      <c r="D764">
        <v>21815581</v>
      </c>
      <c r="E764">
        <v>1</v>
      </c>
      <c r="F764">
        <v>1</v>
      </c>
      <c r="G764">
        <v>1</v>
      </c>
      <c r="H764">
        <v>3</v>
      </c>
      <c r="I764" t="s">
        <v>370</v>
      </c>
      <c r="J764" t="s">
        <v>372</v>
      </c>
      <c r="K764" t="s">
        <v>371</v>
      </c>
      <c r="L764">
        <v>1301</v>
      </c>
      <c r="N764">
        <v>1003</v>
      </c>
      <c r="O764" t="s">
        <v>117</v>
      </c>
      <c r="P764" t="s">
        <v>117</v>
      </c>
      <c r="Q764">
        <v>1</v>
      </c>
      <c r="Y764">
        <v>15.238095</v>
      </c>
      <c r="AA764">
        <v>39.56</v>
      </c>
      <c r="AB764">
        <v>0</v>
      </c>
      <c r="AC764">
        <v>0</v>
      </c>
      <c r="AD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 t="s">
        <v>3</v>
      </c>
      <c r="AT764">
        <v>15.238095</v>
      </c>
      <c r="AU764" t="s">
        <v>3</v>
      </c>
      <c r="AV764">
        <v>0</v>
      </c>
      <c r="AW764">
        <v>1</v>
      </c>
      <c r="AX764">
        <v>-1</v>
      </c>
      <c r="AY764">
        <v>0</v>
      </c>
      <c r="AZ764">
        <v>0</v>
      </c>
      <c r="BA764" t="s">
        <v>3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B764">
        <v>0</v>
      </c>
    </row>
    <row r="765" spans="1:80">
      <c r="A765">
        <f>ROW(Source!A312)</f>
        <v>312</v>
      </c>
      <c r="B765">
        <v>22723180</v>
      </c>
      <c r="C765">
        <v>22722050</v>
      </c>
      <c r="D765">
        <v>21815583</v>
      </c>
      <c r="E765">
        <v>1</v>
      </c>
      <c r="F765">
        <v>1</v>
      </c>
      <c r="G765">
        <v>1</v>
      </c>
      <c r="H765">
        <v>3</v>
      </c>
      <c r="I765" t="s">
        <v>374</v>
      </c>
      <c r="J765" t="s">
        <v>376</v>
      </c>
      <c r="K765" t="s">
        <v>375</v>
      </c>
      <c r="L765">
        <v>1301</v>
      </c>
      <c r="N765">
        <v>1003</v>
      </c>
      <c r="O765" t="s">
        <v>117</v>
      </c>
      <c r="P765" t="s">
        <v>117</v>
      </c>
      <c r="Q765">
        <v>1</v>
      </c>
      <c r="Y765">
        <v>4.7619049999999996</v>
      </c>
      <c r="AA765">
        <v>60.9</v>
      </c>
      <c r="AB765">
        <v>0</v>
      </c>
      <c r="AC765">
        <v>0</v>
      </c>
      <c r="AD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3</v>
      </c>
      <c r="AT765">
        <v>4.7619049999999996</v>
      </c>
      <c r="AU765" t="s">
        <v>3</v>
      </c>
      <c r="AV765">
        <v>0</v>
      </c>
      <c r="AW765">
        <v>1</v>
      </c>
      <c r="AX765">
        <v>-1</v>
      </c>
      <c r="AY765">
        <v>0</v>
      </c>
      <c r="AZ765">
        <v>0</v>
      </c>
      <c r="BA765" t="s">
        <v>3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B765">
        <v>0</v>
      </c>
    </row>
    <row r="766" spans="1:80">
      <c r="A766">
        <f>ROW(Source!A312)</f>
        <v>312</v>
      </c>
      <c r="B766">
        <v>22723180</v>
      </c>
      <c r="C766">
        <v>22722050</v>
      </c>
      <c r="D766">
        <v>21336294</v>
      </c>
      <c r="E766">
        <v>1</v>
      </c>
      <c r="F766">
        <v>1</v>
      </c>
      <c r="G766">
        <v>1</v>
      </c>
      <c r="H766">
        <v>3</v>
      </c>
      <c r="I766" t="s">
        <v>936</v>
      </c>
      <c r="J766" t="s">
        <v>937</v>
      </c>
      <c r="K766" t="s">
        <v>938</v>
      </c>
      <c r="L766">
        <v>1339</v>
      </c>
      <c r="N766">
        <v>1007</v>
      </c>
      <c r="O766" t="s">
        <v>43</v>
      </c>
      <c r="P766" t="s">
        <v>43</v>
      </c>
      <c r="Q766">
        <v>1</v>
      </c>
      <c r="Y766">
        <v>8.2000000000000003E-2</v>
      </c>
      <c r="AA766">
        <v>3.15</v>
      </c>
      <c r="AB766">
        <v>0</v>
      </c>
      <c r="AC766">
        <v>0</v>
      </c>
      <c r="AD766">
        <v>0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3</v>
      </c>
      <c r="AT766">
        <v>8.2000000000000003E-2</v>
      </c>
      <c r="AU766" t="s">
        <v>3</v>
      </c>
      <c r="AV766">
        <v>0</v>
      </c>
      <c r="AW766">
        <v>2</v>
      </c>
      <c r="AX766">
        <v>22722072</v>
      </c>
      <c r="AY766">
        <v>1</v>
      </c>
      <c r="AZ766">
        <v>0</v>
      </c>
      <c r="BA766">
        <v>714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B766">
        <v>0</v>
      </c>
    </row>
    <row r="767" spans="1:80">
      <c r="A767">
        <f>ROW(Source!A312)</f>
        <v>312</v>
      </c>
      <c r="B767">
        <v>22723180</v>
      </c>
      <c r="C767">
        <v>22722050</v>
      </c>
      <c r="D767">
        <v>21547716</v>
      </c>
      <c r="E767">
        <v>1</v>
      </c>
      <c r="F767">
        <v>1</v>
      </c>
      <c r="G767">
        <v>1</v>
      </c>
      <c r="H767">
        <v>3</v>
      </c>
      <c r="I767" t="s">
        <v>990</v>
      </c>
      <c r="J767" t="s">
        <v>991</v>
      </c>
      <c r="K767" t="s">
        <v>992</v>
      </c>
      <c r="L767">
        <v>1346</v>
      </c>
      <c r="N767">
        <v>1009</v>
      </c>
      <c r="O767" t="s">
        <v>870</v>
      </c>
      <c r="P767" t="s">
        <v>870</v>
      </c>
      <c r="Q767">
        <v>1</v>
      </c>
      <c r="Y767">
        <v>0.14000000000000001</v>
      </c>
      <c r="AA767">
        <v>26.44</v>
      </c>
      <c r="AB767">
        <v>0</v>
      </c>
      <c r="AC767">
        <v>0</v>
      </c>
      <c r="AD767">
        <v>0</v>
      </c>
      <c r="AN767">
        <v>0</v>
      </c>
      <c r="AO767">
        <v>1</v>
      </c>
      <c r="AP767">
        <v>0</v>
      </c>
      <c r="AQ767">
        <v>0</v>
      </c>
      <c r="AR767">
        <v>0</v>
      </c>
      <c r="AS767" t="s">
        <v>3</v>
      </c>
      <c r="AT767">
        <v>0.14000000000000001</v>
      </c>
      <c r="AU767" t="s">
        <v>3</v>
      </c>
      <c r="AV767">
        <v>0</v>
      </c>
      <c r="AW767">
        <v>2</v>
      </c>
      <c r="AX767">
        <v>22722073</v>
      </c>
      <c r="AY767">
        <v>1</v>
      </c>
      <c r="AZ767">
        <v>0</v>
      </c>
      <c r="BA767">
        <v>715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B767">
        <v>0</v>
      </c>
    </row>
    <row r="768" spans="1:80">
      <c r="A768">
        <f>ROW(Source!A312)</f>
        <v>312</v>
      </c>
      <c r="B768">
        <v>22723180</v>
      </c>
      <c r="C768">
        <v>22722050</v>
      </c>
      <c r="D768">
        <v>21532219</v>
      </c>
      <c r="E768">
        <v>1</v>
      </c>
      <c r="F768">
        <v>1</v>
      </c>
      <c r="G768">
        <v>1</v>
      </c>
      <c r="H768">
        <v>3</v>
      </c>
      <c r="I768" t="s">
        <v>945</v>
      </c>
      <c r="J768" t="s">
        <v>946</v>
      </c>
      <c r="K768" t="s">
        <v>947</v>
      </c>
      <c r="L768">
        <v>1344</v>
      </c>
      <c r="N768">
        <v>1008</v>
      </c>
      <c r="O768" t="s">
        <v>948</v>
      </c>
      <c r="P768" t="s">
        <v>948</v>
      </c>
      <c r="Q768">
        <v>1</v>
      </c>
      <c r="Y768">
        <v>2.1</v>
      </c>
      <c r="AA768">
        <v>1</v>
      </c>
      <c r="AB768">
        <v>0</v>
      </c>
      <c r="AC768">
        <v>0</v>
      </c>
      <c r="AD768">
        <v>0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3</v>
      </c>
      <c r="AT768">
        <v>2.1</v>
      </c>
      <c r="AU768" t="s">
        <v>3</v>
      </c>
      <c r="AV768">
        <v>0</v>
      </c>
      <c r="AW768">
        <v>2</v>
      </c>
      <c r="AX768">
        <v>22722074</v>
      </c>
      <c r="AY768">
        <v>1</v>
      </c>
      <c r="AZ768">
        <v>0</v>
      </c>
      <c r="BA768">
        <v>716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B768">
        <v>0</v>
      </c>
    </row>
    <row r="769" spans="1:80">
      <c r="A769">
        <f>ROW(Source!A318)</f>
        <v>318</v>
      </c>
      <c r="B769">
        <v>22723180</v>
      </c>
      <c r="C769">
        <v>22722085</v>
      </c>
      <c r="D769">
        <v>9415735</v>
      </c>
      <c r="E769">
        <v>1</v>
      </c>
      <c r="F769">
        <v>1</v>
      </c>
      <c r="G769">
        <v>1</v>
      </c>
      <c r="H769">
        <v>1</v>
      </c>
      <c r="I769" t="s">
        <v>970</v>
      </c>
      <c r="J769" t="s">
        <v>3</v>
      </c>
      <c r="K769" t="s">
        <v>971</v>
      </c>
      <c r="L769">
        <v>1369</v>
      </c>
      <c r="N769">
        <v>1013</v>
      </c>
      <c r="O769" t="s">
        <v>784</v>
      </c>
      <c r="P769" t="s">
        <v>784</v>
      </c>
      <c r="Q769">
        <v>1</v>
      </c>
      <c r="Y769">
        <v>4.8</v>
      </c>
      <c r="AA769">
        <v>0</v>
      </c>
      <c r="AB769">
        <v>0</v>
      </c>
      <c r="AC769">
        <v>0</v>
      </c>
      <c r="AD769">
        <v>9.07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4.8</v>
      </c>
      <c r="AU769" t="s">
        <v>3</v>
      </c>
      <c r="AV769">
        <v>1</v>
      </c>
      <c r="AW769">
        <v>2</v>
      </c>
      <c r="AX769">
        <v>22722091</v>
      </c>
      <c r="AY769">
        <v>1</v>
      </c>
      <c r="AZ769">
        <v>0</v>
      </c>
      <c r="BA769">
        <v>717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B769">
        <v>0</v>
      </c>
    </row>
    <row r="770" spans="1:80">
      <c r="A770">
        <f>ROW(Source!A318)</f>
        <v>318</v>
      </c>
      <c r="B770">
        <v>22723180</v>
      </c>
      <c r="C770">
        <v>22722085</v>
      </c>
      <c r="D770">
        <v>121548</v>
      </c>
      <c r="E770">
        <v>1</v>
      </c>
      <c r="F770">
        <v>1</v>
      </c>
      <c r="G770">
        <v>1</v>
      </c>
      <c r="H770">
        <v>1</v>
      </c>
      <c r="I770" t="s">
        <v>36</v>
      </c>
      <c r="J770" t="s">
        <v>3</v>
      </c>
      <c r="K770" t="s">
        <v>785</v>
      </c>
      <c r="L770">
        <v>608254</v>
      </c>
      <c r="N770">
        <v>1013</v>
      </c>
      <c r="O770" t="s">
        <v>786</v>
      </c>
      <c r="P770" t="s">
        <v>786</v>
      </c>
      <c r="Q770">
        <v>1</v>
      </c>
      <c r="Y770">
        <v>2.61</v>
      </c>
      <c r="AA770">
        <v>0</v>
      </c>
      <c r="AB770">
        <v>0</v>
      </c>
      <c r="AC770">
        <v>0</v>
      </c>
      <c r="AD770">
        <v>0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3</v>
      </c>
      <c r="AT770">
        <v>2.61</v>
      </c>
      <c r="AU770" t="s">
        <v>3</v>
      </c>
      <c r="AV770">
        <v>2</v>
      </c>
      <c r="AW770">
        <v>2</v>
      </c>
      <c r="AX770">
        <v>22722092</v>
      </c>
      <c r="AY770">
        <v>1</v>
      </c>
      <c r="AZ770">
        <v>0</v>
      </c>
      <c r="BA770">
        <v>718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B770">
        <v>0</v>
      </c>
    </row>
    <row r="771" spans="1:80">
      <c r="A771">
        <f>ROW(Source!A318)</f>
        <v>318</v>
      </c>
      <c r="B771">
        <v>22723180</v>
      </c>
      <c r="C771">
        <v>22722085</v>
      </c>
      <c r="D771">
        <v>21280827</v>
      </c>
      <c r="E771">
        <v>1</v>
      </c>
      <c r="F771">
        <v>1</v>
      </c>
      <c r="G771">
        <v>1</v>
      </c>
      <c r="H771">
        <v>2</v>
      </c>
      <c r="I771" t="s">
        <v>787</v>
      </c>
      <c r="J771" t="s">
        <v>788</v>
      </c>
      <c r="K771" t="s">
        <v>789</v>
      </c>
      <c r="L771">
        <v>1368</v>
      </c>
      <c r="N771">
        <v>1011</v>
      </c>
      <c r="O771" t="s">
        <v>790</v>
      </c>
      <c r="P771" t="s">
        <v>790</v>
      </c>
      <c r="Q771">
        <v>1</v>
      </c>
      <c r="Y771">
        <v>0.01</v>
      </c>
      <c r="AA771">
        <v>0</v>
      </c>
      <c r="AB771">
        <v>111.99</v>
      </c>
      <c r="AC771">
        <v>13.5</v>
      </c>
      <c r="AD771">
        <v>0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3</v>
      </c>
      <c r="AT771">
        <v>0.01</v>
      </c>
      <c r="AU771" t="s">
        <v>3</v>
      </c>
      <c r="AV771">
        <v>0</v>
      </c>
      <c r="AW771">
        <v>2</v>
      </c>
      <c r="AX771">
        <v>22722093</v>
      </c>
      <c r="AY771">
        <v>1</v>
      </c>
      <c r="AZ771">
        <v>0</v>
      </c>
      <c r="BA771">
        <v>719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v>0</v>
      </c>
    </row>
    <row r="772" spans="1:80">
      <c r="A772">
        <f>ROW(Source!A318)</f>
        <v>318</v>
      </c>
      <c r="B772">
        <v>22723180</v>
      </c>
      <c r="C772">
        <v>22722085</v>
      </c>
      <c r="D772">
        <v>21363407</v>
      </c>
      <c r="E772">
        <v>1</v>
      </c>
      <c r="F772">
        <v>1</v>
      </c>
      <c r="G772">
        <v>1</v>
      </c>
      <c r="H772">
        <v>2</v>
      </c>
      <c r="I772" t="s">
        <v>1070</v>
      </c>
      <c r="J772" t="s">
        <v>1071</v>
      </c>
      <c r="K772" t="s">
        <v>1072</v>
      </c>
      <c r="L772">
        <v>1368</v>
      </c>
      <c r="N772">
        <v>1011</v>
      </c>
      <c r="O772" t="s">
        <v>790</v>
      </c>
      <c r="P772" t="s">
        <v>790</v>
      </c>
      <c r="Q772">
        <v>1</v>
      </c>
      <c r="Y772">
        <v>2.6</v>
      </c>
      <c r="AA772">
        <v>0</v>
      </c>
      <c r="AB772">
        <v>100.1</v>
      </c>
      <c r="AC772">
        <v>13.5</v>
      </c>
      <c r="AD772">
        <v>0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3</v>
      </c>
      <c r="AT772">
        <v>2.6</v>
      </c>
      <c r="AU772" t="s">
        <v>3</v>
      </c>
      <c r="AV772">
        <v>0</v>
      </c>
      <c r="AW772">
        <v>2</v>
      </c>
      <c r="AX772">
        <v>22722094</v>
      </c>
      <c r="AY772">
        <v>1</v>
      </c>
      <c r="AZ772">
        <v>0</v>
      </c>
      <c r="BA772">
        <v>720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B772">
        <v>0</v>
      </c>
    </row>
    <row r="773" spans="1:80">
      <c r="A773">
        <f>ROW(Source!A318)</f>
        <v>318</v>
      </c>
      <c r="B773">
        <v>22723180</v>
      </c>
      <c r="C773">
        <v>22722085</v>
      </c>
      <c r="D773">
        <v>21280770</v>
      </c>
      <c r="E773">
        <v>1</v>
      </c>
      <c r="F773">
        <v>1</v>
      </c>
      <c r="G773">
        <v>1</v>
      </c>
      <c r="H773">
        <v>2</v>
      </c>
      <c r="I773" t="s">
        <v>850</v>
      </c>
      <c r="J773" t="s">
        <v>851</v>
      </c>
      <c r="K773" t="s">
        <v>852</v>
      </c>
      <c r="L773">
        <v>1368</v>
      </c>
      <c r="N773">
        <v>1011</v>
      </c>
      <c r="O773" t="s">
        <v>790</v>
      </c>
      <c r="P773" t="s">
        <v>790</v>
      </c>
      <c r="Q773">
        <v>1</v>
      </c>
      <c r="Y773">
        <v>0.01</v>
      </c>
      <c r="AA773">
        <v>0</v>
      </c>
      <c r="AB773">
        <v>87.17</v>
      </c>
      <c r="AC773">
        <v>11.6</v>
      </c>
      <c r="AD773">
        <v>0</v>
      </c>
      <c r="AN773">
        <v>0</v>
      </c>
      <c r="AO773">
        <v>1</v>
      </c>
      <c r="AP773">
        <v>0</v>
      </c>
      <c r="AQ773">
        <v>0</v>
      </c>
      <c r="AR773">
        <v>0</v>
      </c>
      <c r="AS773" t="s">
        <v>3</v>
      </c>
      <c r="AT773">
        <v>0.01</v>
      </c>
      <c r="AU773" t="s">
        <v>3</v>
      </c>
      <c r="AV773">
        <v>0</v>
      </c>
      <c r="AW773">
        <v>2</v>
      </c>
      <c r="AX773">
        <v>22722095</v>
      </c>
      <c r="AY773">
        <v>1</v>
      </c>
      <c r="AZ773">
        <v>0</v>
      </c>
      <c r="BA773">
        <v>721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B773">
        <v>0</v>
      </c>
    </row>
    <row r="774" spans="1:80">
      <c r="A774">
        <f>ROW(Source!A318)</f>
        <v>318</v>
      </c>
      <c r="B774">
        <v>22723180</v>
      </c>
      <c r="C774">
        <v>22722085</v>
      </c>
      <c r="D774">
        <v>21839384</v>
      </c>
      <c r="E774">
        <v>1</v>
      </c>
      <c r="F774">
        <v>1</v>
      </c>
      <c r="G774">
        <v>1</v>
      </c>
      <c r="H774">
        <v>3</v>
      </c>
      <c r="I774" t="s">
        <v>411</v>
      </c>
      <c r="J774" t="s">
        <v>414</v>
      </c>
      <c r="K774" t="s">
        <v>412</v>
      </c>
      <c r="L774">
        <v>1358</v>
      </c>
      <c r="N774">
        <v>1010</v>
      </c>
      <c r="O774" t="s">
        <v>413</v>
      </c>
      <c r="P774" t="s">
        <v>413</v>
      </c>
      <c r="Q774">
        <v>10</v>
      </c>
      <c r="Y774">
        <v>-1</v>
      </c>
      <c r="AA774">
        <v>82.56</v>
      </c>
      <c r="AB774">
        <v>0</v>
      </c>
      <c r="AC774">
        <v>0</v>
      </c>
      <c r="AD774">
        <v>0</v>
      </c>
      <c r="AN774">
        <v>0</v>
      </c>
      <c r="AO774">
        <v>1</v>
      </c>
      <c r="AP774">
        <v>0</v>
      </c>
      <c r="AQ774">
        <v>0</v>
      </c>
      <c r="AR774">
        <v>0</v>
      </c>
      <c r="AS774" t="s">
        <v>3</v>
      </c>
      <c r="AT774">
        <v>-1</v>
      </c>
      <c r="AU774" t="s">
        <v>3</v>
      </c>
      <c r="AV774">
        <v>0</v>
      </c>
      <c r="AW774">
        <v>2</v>
      </c>
      <c r="AX774">
        <v>22722096</v>
      </c>
      <c r="AY774">
        <v>2</v>
      </c>
      <c r="AZ774">
        <v>12288</v>
      </c>
      <c r="BA774">
        <v>722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B774">
        <v>0</v>
      </c>
    </row>
    <row r="775" spans="1:80">
      <c r="A775">
        <f>ROW(Source!A318)</f>
        <v>318</v>
      </c>
      <c r="B775">
        <v>22723180</v>
      </c>
      <c r="C775">
        <v>22722085</v>
      </c>
      <c r="D775">
        <v>21842893</v>
      </c>
      <c r="E775">
        <v>1</v>
      </c>
      <c r="F775">
        <v>1</v>
      </c>
      <c r="G775">
        <v>1</v>
      </c>
      <c r="H775">
        <v>3</v>
      </c>
      <c r="I775" t="s">
        <v>407</v>
      </c>
      <c r="J775" t="s">
        <v>409</v>
      </c>
      <c r="K775" t="s">
        <v>408</v>
      </c>
      <c r="L775">
        <v>1354</v>
      </c>
      <c r="N775">
        <v>1010</v>
      </c>
      <c r="O775" t="s">
        <v>28</v>
      </c>
      <c r="P775" t="s">
        <v>28</v>
      </c>
      <c r="Q775">
        <v>1</v>
      </c>
      <c r="Y775">
        <v>1.3798220000000001</v>
      </c>
      <c r="AA775">
        <v>44.3</v>
      </c>
      <c r="AB775">
        <v>0</v>
      </c>
      <c r="AC775">
        <v>0</v>
      </c>
      <c r="AD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 t="s">
        <v>3</v>
      </c>
      <c r="AT775">
        <v>1.3798220000000001</v>
      </c>
      <c r="AU775" t="s">
        <v>3</v>
      </c>
      <c r="AV775">
        <v>0</v>
      </c>
      <c r="AW775">
        <v>1</v>
      </c>
      <c r="AX775">
        <v>-1</v>
      </c>
      <c r="AY775">
        <v>0</v>
      </c>
      <c r="AZ775">
        <v>0</v>
      </c>
      <c r="BA775" t="s">
        <v>3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v>0</v>
      </c>
    </row>
    <row r="776" spans="1:80">
      <c r="A776">
        <f>ROW(Source!A318)</f>
        <v>318</v>
      </c>
      <c r="B776">
        <v>22723180</v>
      </c>
      <c r="C776">
        <v>22722085</v>
      </c>
      <c r="D776">
        <v>21840558</v>
      </c>
      <c r="E776">
        <v>1</v>
      </c>
      <c r="F776">
        <v>1</v>
      </c>
      <c r="G776">
        <v>1</v>
      </c>
      <c r="H776">
        <v>3</v>
      </c>
      <c r="I776" t="s">
        <v>399</v>
      </c>
      <c r="J776" t="s">
        <v>401</v>
      </c>
      <c r="K776" t="s">
        <v>400</v>
      </c>
      <c r="L776">
        <v>1354</v>
      </c>
      <c r="N776">
        <v>1010</v>
      </c>
      <c r="O776" t="s">
        <v>28</v>
      </c>
      <c r="P776" t="s">
        <v>28</v>
      </c>
      <c r="Q776">
        <v>1</v>
      </c>
      <c r="Y776">
        <v>0.80118699999999998</v>
      </c>
      <c r="AA776">
        <v>11.27</v>
      </c>
      <c r="AB776">
        <v>0</v>
      </c>
      <c r="AC776">
        <v>0</v>
      </c>
      <c r="AD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 t="s">
        <v>3</v>
      </c>
      <c r="AT776">
        <v>0.80118699999999998</v>
      </c>
      <c r="AU776" t="s">
        <v>3</v>
      </c>
      <c r="AV776">
        <v>0</v>
      </c>
      <c r="AW776">
        <v>1</v>
      </c>
      <c r="AX776">
        <v>-1</v>
      </c>
      <c r="AY776">
        <v>0</v>
      </c>
      <c r="AZ776">
        <v>0</v>
      </c>
      <c r="BA776" t="s">
        <v>3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B776">
        <v>0</v>
      </c>
    </row>
    <row r="777" spans="1:80">
      <c r="A777">
        <f>ROW(Source!A318)</f>
        <v>318</v>
      </c>
      <c r="B777">
        <v>22723180</v>
      </c>
      <c r="C777">
        <v>22722085</v>
      </c>
      <c r="D777">
        <v>21840575</v>
      </c>
      <c r="E777">
        <v>1</v>
      </c>
      <c r="F777">
        <v>1</v>
      </c>
      <c r="G777">
        <v>1</v>
      </c>
      <c r="H777">
        <v>3</v>
      </c>
      <c r="I777" t="s">
        <v>403</v>
      </c>
      <c r="J777" t="s">
        <v>405</v>
      </c>
      <c r="K777" t="s">
        <v>404</v>
      </c>
      <c r="L777">
        <v>1354</v>
      </c>
      <c r="N777">
        <v>1010</v>
      </c>
      <c r="O777" t="s">
        <v>28</v>
      </c>
      <c r="P777" t="s">
        <v>28</v>
      </c>
      <c r="Q777">
        <v>1</v>
      </c>
      <c r="Y777">
        <v>2.151335</v>
      </c>
      <c r="AA777">
        <v>3.61</v>
      </c>
      <c r="AB777">
        <v>0</v>
      </c>
      <c r="AC777">
        <v>0</v>
      </c>
      <c r="AD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 t="s">
        <v>3</v>
      </c>
      <c r="AT777">
        <v>2.151335</v>
      </c>
      <c r="AU777" t="s">
        <v>3</v>
      </c>
      <c r="AV777">
        <v>0</v>
      </c>
      <c r="AW777">
        <v>1</v>
      </c>
      <c r="AX777">
        <v>-1</v>
      </c>
      <c r="AY777">
        <v>0</v>
      </c>
      <c r="AZ777">
        <v>0</v>
      </c>
      <c r="BA777" t="s">
        <v>3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B777">
        <v>0</v>
      </c>
    </row>
    <row r="778" spans="1:80">
      <c r="A778">
        <f>ROW(Source!A318)</f>
        <v>318</v>
      </c>
      <c r="B778">
        <v>22723180</v>
      </c>
      <c r="C778">
        <v>22722085</v>
      </c>
      <c r="D778">
        <v>21839008</v>
      </c>
      <c r="E778">
        <v>1</v>
      </c>
      <c r="F778">
        <v>1</v>
      </c>
      <c r="G778">
        <v>1</v>
      </c>
      <c r="H778">
        <v>3</v>
      </c>
      <c r="I778" t="s">
        <v>578</v>
      </c>
      <c r="J778" t="s">
        <v>580</v>
      </c>
      <c r="K778" t="s">
        <v>579</v>
      </c>
      <c r="L778">
        <v>1354</v>
      </c>
      <c r="N778">
        <v>1010</v>
      </c>
      <c r="O778" t="s">
        <v>28</v>
      </c>
      <c r="P778" t="s">
        <v>28</v>
      </c>
      <c r="Q778">
        <v>1</v>
      </c>
      <c r="Y778">
        <v>2.0029669999999999</v>
      </c>
      <c r="AA778">
        <v>0.67</v>
      </c>
      <c r="AB778">
        <v>0</v>
      </c>
      <c r="AC778">
        <v>0</v>
      </c>
      <c r="AD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3</v>
      </c>
      <c r="AT778">
        <v>2.0029669999999999</v>
      </c>
      <c r="AU778" t="s">
        <v>3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3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B778">
        <v>0</v>
      </c>
    </row>
    <row r="779" spans="1:80">
      <c r="A779">
        <f>ROW(Source!A318)</f>
        <v>318</v>
      </c>
      <c r="B779">
        <v>22723180</v>
      </c>
      <c r="C779">
        <v>22722085</v>
      </c>
      <c r="D779">
        <v>21839010</v>
      </c>
      <c r="E779">
        <v>1</v>
      </c>
      <c r="F779">
        <v>1</v>
      </c>
      <c r="G779">
        <v>1</v>
      </c>
      <c r="H779">
        <v>3</v>
      </c>
      <c r="I779" t="s">
        <v>391</v>
      </c>
      <c r="J779" t="s">
        <v>393</v>
      </c>
      <c r="K779" t="s">
        <v>392</v>
      </c>
      <c r="L779">
        <v>1354</v>
      </c>
      <c r="N779">
        <v>1010</v>
      </c>
      <c r="O779" t="s">
        <v>28</v>
      </c>
      <c r="P779" t="s">
        <v>28</v>
      </c>
      <c r="Q779">
        <v>1</v>
      </c>
      <c r="Y779">
        <v>2.2255189999999998</v>
      </c>
      <c r="AA779">
        <v>0.94</v>
      </c>
      <c r="AB779">
        <v>0</v>
      </c>
      <c r="AC779">
        <v>0</v>
      </c>
      <c r="AD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 t="s">
        <v>3</v>
      </c>
      <c r="AT779">
        <v>2.2255189999999998</v>
      </c>
      <c r="AU779" t="s">
        <v>3</v>
      </c>
      <c r="AV779">
        <v>0</v>
      </c>
      <c r="AW779">
        <v>1</v>
      </c>
      <c r="AX779">
        <v>-1</v>
      </c>
      <c r="AY779">
        <v>0</v>
      </c>
      <c r="AZ779">
        <v>0</v>
      </c>
      <c r="BA779" t="s">
        <v>3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B779">
        <v>0</v>
      </c>
    </row>
    <row r="780" spans="1:80">
      <c r="A780">
        <f>ROW(Source!A318)</f>
        <v>318</v>
      </c>
      <c r="B780">
        <v>22723180</v>
      </c>
      <c r="C780">
        <v>22722085</v>
      </c>
      <c r="D780">
        <v>21839012</v>
      </c>
      <c r="E780">
        <v>1</v>
      </c>
      <c r="F780">
        <v>1</v>
      </c>
      <c r="G780">
        <v>1</v>
      </c>
      <c r="H780">
        <v>3</v>
      </c>
      <c r="I780" t="s">
        <v>387</v>
      </c>
      <c r="J780" t="s">
        <v>389</v>
      </c>
      <c r="K780" t="s">
        <v>388</v>
      </c>
      <c r="L780">
        <v>1354</v>
      </c>
      <c r="N780">
        <v>1010</v>
      </c>
      <c r="O780" t="s">
        <v>28</v>
      </c>
      <c r="P780" t="s">
        <v>28</v>
      </c>
      <c r="Q780">
        <v>1</v>
      </c>
      <c r="Y780">
        <v>1.7804150000000001</v>
      </c>
      <c r="AA780">
        <v>1.29</v>
      </c>
      <c r="AB780">
        <v>0</v>
      </c>
      <c r="AC780">
        <v>0</v>
      </c>
      <c r="AD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3</v>
      </c>
      <c r="AT780">
        <v>1.7804150000000001</v>
      </c>
      <c r="AU780" t="s">
        <v>3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3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B780">
        <v>0</v>
      </c>
    </row>
    <row r="781" spans="1:80">
      <c r="A781">
        <f>ROW(Source!A318)</f>
        <v>318</v>
      </c>
      <c r="B781">
        <v>22723180</v>
      </c>
      <c r="C781">
        <v>22722085</v>
      </c>
      <c r="D781">
        <v>21839016</v>
      </c>
      <c r="E781">
        <v>1</v>
      </c>
      <c r="F781">
        <v>1</v>
      </c>
      <c r="G781">
        <v>1</v>
      </c>
      <c r="H781">
        <v>3</v>
      </c>
      <c r="I781" t="s">
        <v>383</v>
      </c>
      <c r="J781" t="s">
        <v>385</v>
      </c>
      <c r="K781" t="s">
        <v>384</v>
      </c>
      <c r="L781">
        <v>1354</v>
      </c>
      <c r="N781">
        <v>1010</v>
      </c>
      <c r="O781" t="s">
        <v>28</v>
      </c>
      <c r="P781" t="s">
        <v>28</v>
      </c>
      <c r="Q781">
        <v>1</v>
      </c>
      <c r="Y781">
        <v>1.0385759999999999</v>
      </c>
      <c r="AA781">
        <v>4.51</v>
      </c>
      <c r="AB781">
        <v>0</v>
      </c>
      <c r="AC781">
        <v>0</v>
      </c>
      <c r="AD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 t="s">
        <v>3</v>
      </c>
      <c r="AT781">
        <v>1.0385759999999999</v>
      </c>
      <c r="AU781" t="s">
        <v>3</v>
      </c>
      <c r="AV781">
        <v>0</v>
      </c>
      <c r="AW781">
        <v>1</v>
      </c>
      <c r="AX781">
        <v>-1</v>
      </c>
      <c r="AY781">
        <v>0</v>
      </c>
      <c r="AZ781">
        <v>0</v>
      </c>
      <c r="BA781" t="s">
        <v>3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B781">
        <v>0</v>
      </c>
    </row>
    <row r="782" spans="1:80">
      <c r="A782">
        <f>ROW(Source!A318)</f>
        <v>318</v>
      </c>
      <c r="B782">
        <v>22723180</v>
      </c>
      <c r="C782">
        <v>22722085</v>
      </c>
      <c r="D782">
        <v>21839094</v>
      </c>
      <c r="E782">
        <v>1</v>
      </c>
      <c r="F782">
        <v>1</v>
      </c>
      <c r="G782">
        <v>1</v>
      </c>
      <c r="H782">
        <v>3</v>
      </c>
      <c r="I782" t="s">
        <v>395</v>
      </c>
      <c r="J782" t="s">
        <v>397</v>
      </c>
      <c r="K782" t="s">
        <v>396</v>
      </c>
      <c r="L782">
        <v>1354</v>
      </c>
      <c r="N782">
        <v>1010</v>
      </c>
      <c r="O782" t="s">
        <v>28</v>
      </c>
      <c r="P782" t="s">
        <v>28</v>
      </c>
      <c r="Q782">
        <v>1</v>
      </c>
      <c r="Y782">
        <v>0.593472</v>
      </c>
      <c r="AA782">
        <v>23.25</v>
      </c>
      <c r="AB782">
        <v>0</v>
      </c>
      <c r="AC782">
        <v>0</v>
      </c>
      <c r="AD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 t="s">
        <v>3</v>
      </c>
      <c r="AT782">
        <v>0.593472</v>
      </c>
      <c r="AU782" t="s">
        <v>3</v>
      </c>
      <c r="AV782">
        <v>0</v>
      </c>
      <c r="AW782">
        <v>1</v>
      </c>
      <c r="AX782">
        <v>-1</v>
      </c>
      <c r="AY782">
        <v>0</v>
      </c>
      <c r="AZ782">
        <v>0</v>
      </c>
      <c r="BA782" t="s">
        <v>3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B782">
        <v>0</v>
      </c>
    </row>
    <row r="783" spans="1:80">
      <c r="A783">
        <f>ROW(Source!A328)</f>
        <v>328</v>
      </c>
      <c r="B783">
        <v>22723180</v>
      </c>
      <c r="C783">
        <v>22722113</v>
      </c>
      <c r="D783">
        <v>9415735</v>
      </c>
      <c r="E783">
        <v>1</v>
      </c>
      <c r="F783">
        <v>1</v>
      </c>
      <c r="G783">
        <v>1</v>
      </c>
      <c r="H783">
        <v>1</v>
      </c>
      <c r="I783" t="s">
        <v>970</v>
      </c>
      <c r="J783" t="s">
        <v>3</v>
      </c>
      <c r="K783" t="s">
        <v>971</v>
      </c>
      <c r="L783">
        <v>1369</v>
      </c>
      <c r="N783">
        <v>1013</v>
      </c>
      <c r="O783" t="s">
        <v>784</v>
      </c>
      <c r="P783" t="s">
        <v>784</v>
      </c>
      <c r="Q783">
        <v>1</v>
      </c>
      <c r="Y783">
        <v>7.09</v>
      </c>
      <c r="AA783">
        <v>0</v>
      </c>
      <c r="AB783">
        <v>0</v>
      </c>
      <c r="AC783">
        <v>0</v>
      </c>
      <c r="AD783">
        <v>9.07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3</v>
      </c>
      <c r="AT783">
        <v>7.09</v>
      </c>
      <c r="AU783" t="s">
        <v>3</v>
      </c>
      <c r="AV783">
        <v>1</v>
      </c>
      <c r="AW783">
        <v>2</v>
      </c>
      <c r="AX783">
        <v>22722119</v>
      </c>
      <c r="AY783">
        <v>1</v>
      </c>
      <c r="AZ783">
        <v>0</v>
      </c>
      <c r="BA783">
        <v>723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B783">
        <v>0</v>
      </c>
    </row>
    <row r="784" spans="1:80">
      <c r="A784">
        <f>ROW(Source!A328)</f>
        <v>328</v>
      </c>
      <c r="B784">
        <v>22723180</v>
      </c>
      <c r="C784">
        <v>22722113</v>
      </c>
      <c r="D784">
        <v>121548</v>
      </c>
      <c r="E784">
        <v>1</v>
      </c>
      <c r="F784">
        <v>1</v>
      </c>
      <c r="G784">
        <v>1</v>
      </c>
      <c r="H784">
        <v>1</v>
      </c>
      <c r="I784" t="s">
        <v>36</v>
      </c>
      <c r="J784" t="s">
        <v>3</v>
      </c>
      <c r="K784" t="s">
        <v>785</v>
      </c>
      <c r="L784">
        <v>608254</v>
      </c>
      <c r="N784">
        <v>1013</v>
      </c>
      <c r="O784" t="s">
        <v>786</v>
      </c>
      <c r="P784" t="s">
        <v>786</v>
      </c>
      <c r="Q784">
        <v>1</v>
      </c>
      <c r="Y784">
        <v>3.84</v>
      </c>
      <c r="AA784">
        <v>0</v>
      </c>
      <c r="AB784">
        <v>0</v>
      </c>
      <c r="AC784">
        <v>0</v>
      </c>
      <c r="AD784">
        <v>0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3.84</v>
      </c>
      <c r="AU784" t="s">
        <v>3</v>
      </c>
      <c r="AV784">
        <v>2</v>
      </c>
      <c r="AW784">
        <v>2</v>
      </c>
      <c r="AX784">
        <v>22722120</v>
      </c>
      <c r="AY784">
        <v>1</v>
      </c>
      <c r="AZ784">
        <v>0</v>
      </c>
      <c r="BA784">
        <v>724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B784">
        <v>0</v>
      </c>
    </row>
    <row r="785" spans="1:80">
      <c r="A785">
        <f>ROW(Source!A328)</f>
        <v>328</v>
      </c>
      <c r="B785">
        <v>22723180</v>
      </c>
      <c r="C785">
        <v>22722113</v>
      </c>
      <c r="D785">
        <v>21280827</v>
      </c>
      <c r="E785">
        <v>1</v>
      </c>
      <c r="F785">
        <v>1</v>
      </c>
      <c r="G785">
        <v>1</v>
      </c>
      <c r="H785">
        <v>2</v>
      </c>
      <c r="I785" t="s">
        <v>787</v>
      </c>
      <c r="J785" t="s">
        <v>788</v>
      </c>
      <c r="K785" t="s">
        <v>789</v>
      </c>
      <c r="L785">
        <v>1368</v>
      </c>
      <c r="N785">
        <v>1011</v>
      </c>
      <c r="O785" t="s">
        <v>790</v>
      </c>
      <c r="P785" t="s">
        <v>790</v>
      </c>
      <c r="Q785">
        <v>1</v>
      </c>
      <c r="Y785">
        <v>0.01</v>
      </c>
      <c r="AA785">
        <v>0</v>
      </c>
      <c r="AB785">
        <v>111.99</v>
      </c>
      <c r="AC785">
        <v>13.5</v>
      </c>
      <c r="AD785">
        <v>0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3</v>
      </c>
      <c r="AT785">
        <v>0.01</v>
      </c>
      <c r="AU785" t="s">
        <v>3</v>
      </c>
      <c r="AV785">
        <v>0</v>
      </c>
      <c r="AW785">
        <v>2</v>
      </c>
      <c r="AX785">
        <v>22722121</v>
      </c>
      <c r="AY785">
        <v>1</v>
      </c>
      <c r="AZ785">
        <v>0</v>
      </c>
      <c r="BA785">
        <v>725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B785">
        <v>0</v>
      </c>
    </row>
    <row r="786" spans="1:80">
      <c r="A786">
        <f>ROW(Source!A328)</f>
        <v>328</v>
      </c>
      <c r="B786">
        <v>22723180</v>
      </c>
      <c r="C786">
        <v>22722113</v>
      </c>
      <c r="D786">
        <v>21363407</v>
      </c>
      <c r="E786">
        <v>1</v>
      </c>
      <c r="F786">
        <v>1</v>
      </c>
      <c r="G786">
        <v>1</v>
      </c>
      <c r="H786">
        <v>2</v>
      </c>
      <c r="I786" t="s">
        <v>1070</v>
      </c>
      <c r="J786" t="s">
        <v>1071</v>
      </c>
      <c r="K786" t="s">
        <v>1072</v>
      </c>
      <c r="L786">
        <v>1368</v>
      </c>
      <c r="N786">
        <v>1011</v>
      </c>
      <c r="O786" t="s">
        <v>790</v>
      </c>
      <c r="P786" t="s">
        <v>790</v>
      </c>
      <c r="Q786">
        <v>1</v>
      </c>
      <c r="Y786">
        <v>3.83</v>
      </c>
      <c r="AA786">
        <v>0</v>
      </c>
      <c r="AB786">
        <v>100.1</v>
      </c>
      <c r="AC786">
        <v>13.5</v>
      </c>
      <c r="AD786">
        <v>0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3</v>
      </c>
      <c r="AT786">
        <v>3.83</v>
      </c>
      <c r="AU786" t="s">
        <v>3</v>
      </c>
      <c r="AV786">
        <v>0</v>
      </c>
      <c r="AW786">
        <v>2</v>
      </c>
      <c r="AX786">
        <v>22722122</v>
      </c>
      <c r="AY786">
        <v>1</v>
      </c>
      <c r="AZ786">
        <v>0</v>
      </c>
      <c r="BA786">
        <v>726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B786">
        <v>0</v>
      </c>
    </row>
    <row r="787" spans="1:80">
      <c r="A787">
        <f>ROW(Source!A328)</f>
        <v>328</v>
      </c>
      <c r="B787">
        <v>22723180</v>
      </c>
      <c r="C787">
        <v>22722113</v>
      </c>
      <c r="D787">
        <v>21280770</v>
      </c>
      <c r="E787">
        <v>1</v>
      </c>
      <c r="F787">
        <v>1</v>
      </c>
      <c r="G787">
        <v>1</v>
      </c>
      <c r="H787">
        <v>2</v>
      </c>
      <c r="I787" t="s">
        <v>850</v>
      </c>
      <c r="J787" t="s">
        <v>851</v>
      </c>
      <c r="K787" t="s">
        <v>852</v>
      </c>
      <c r="L787">
        <v>1368</v>
      </c>
      <c r="N787">
        <v>1011</v>
      </c>
      <c r="O787" t="s">
        <v>790</v>
      </c>
      <c r="P787" t="s">
        <v>790</v>
      </c>
      <c r="Q787">
        <v>1</v>
      </c>
      <c r="Y787">
        <v>0.02</v>
      </c>
      <c r="AA787">
        <v>0</v>
      </c>
      <c r="AB787">
        <v>87.17</v>
      </c>
      <c r="AC787">
        <v>11.6</v>
      </c>
      <c r="AD787">
        <v>0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3</v>
      </c>
      <c r="AT787">
        <v>0.02</v>
      </c>
      <c r="AU787" t="s">
        <v>3</v>
      </c>
      <c r="AV787">
        <v>0</v>
      </c>
      <c r="AW787">
        <v>2</v>
      </c>
      <c r="AX787">
        <v>22722123</v>
      </c>
      <c r="AY787">
        <v>1</v>
      </c>
      <c r="AZ787">
        <v>0</v>
      </c>
      <c r="BA787">
        <v>727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B787">
        <v>0</v>
      </c>
    </row>
    <row r="788" spans="1:80">
      <c r="A788">
        <f>ROW(Source!A328)</f>
        <v>328</v>
      </c>
      <c r="B788">
        <v>22723180</v>
      </c>
      <c r="C788">
        <v>22722113</v>
      </c>
      <c r="D788">
        <v>21840154</v>
      </c>
      <c r="E788">
        <v>1</v>
      </c>
      <c r="F788">
        <v>1</v>
      </c>
      <c r="G788">
        <v>1</v>
      </c>
      <c r="H788">
        <v>3</v>
      </c>
      <c r="I788" t="s">
        <v>424</v>
      </c>
      <c r="J788" t="s">
        <v>426</v>
      </c>
      <c r="K788" t="s">
        <v>425</v>
      </c>
      <c r="L788">
        <v>1358</v>
      </c>
      <c r="N788">
        <v>1010</v>
      </c>
      <c r="O788" t="s">
        <v>413</v>
      </c>
      <c r="P788" t="s">
        <v>413</v>
      </c>
      <c r="Q788">
        <v>10</v>
      </c>
      <c r="Y788">
        <v>-1</v>
      </c>
      <c r="AA788">
        <v>374.4</v>
      </c>
      <c r="AB788">
        <v>0</v>
      </c>
      <c r="AC788">
        <v>0</v>
      </c>
      <c r="AD788">
        <v>0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3</v>
      </c>
      <c r="AT788">
        <v>-1</v>
      </c>
      <c r="AU788" t="s">
        <v>3</v>
      </c>
      <c r="AV788">
        <v>0</v>
      </c>
      <c r="AW788">
        <v>2</v>
      </c>
      <c r="AX788">
        <v>22722124</v>
      </c>
      <c r="AY788">
        <v>2</v>
      </c>
      <c r="AZ788">
        <v>12288</v>
      </c>
      <c r="BA788">
        <v>728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B788">
        <v>0</v>
      </c>
    </row>
    <row r="789" spans="1:80">
      <c r="A789">
        <f>ROW(Source!A328)</f>
        <v>328</v>
      </c>
      <c r="B789">
        <v>22723180</v>
      </c>
      <c r="C789">
        <v>22722113</v>
      </c>
      <c r="D789">
        <v>21840399</v>
      </c>
      <c r="E789">
        <v>1</v>
      </c>
      <c r="F789">
        <v>1</v>
      </c>
      <c r="G789">
        <v>1</v>
      </c>
      <c r="H789">
        <v>3</v>
      </c>
      <c r="I789" t="s">
        <v>420</v>
      </c>
      <c r="J789" t="s">
        <v>422</v>
      </c>
      <c r="K789" t="s">
        <v>421</v>
      </c>
      <c r="L789">
        <v>1354</v>
      </c>
      <c r="N789">
        <v>1010</v>
      </c>
      <c r="O789" t="s">
        <v>28</v>
      </c>
      <c r="P789" t="s">
        <v>28</v>
      </c>
      <c r="Q789">
        <v>1</v>
      </c>
      <c r="Y789">
        <v>10</v>
      </c>
      <c r="AA789">
        <v>11.09</v>
      </c>
      <c r="AB789">
        <v>0</v>
      </c>
      <c r="AC789">
        <v>0</v>
      </c>
      <c r="AD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 t="s">
        <v>3</v>
      </c>
      <c r="AT789">
        <v>10</v>
      </c>
      <c r="AU789" t="s">
        <v>3</v>
      </c>
      <c r="AV789">
        <v>0</v>
      </c>
      <c r="AW789">
        <v>1</v>
      </c>
      <c r="AX789">
        <v>-1</v>
      </c>
      <c r="AY789">
        <v>0</v>
      </c>
      <c r="AZ789">
        <v>0</v>
      </c>
      <c r="BA789" t="s">
        <v>3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B789">
        <v>0</v>
      </c>
    </row>
    <row r="790" spans="1:80">
      <c r="A790">
        <f>ROW(Source!A331)</f>
        <v>331</v>
      </c>
      <c r="B790">
        <v>22723180</v>
      </c>
      <c r="C790">
        <v>22722463</v>
      </c>
      <c r="D790">
        <v>9430710</v>
      </c>
      <c r="E790">
        <v>1</v>
      </c>
      <c r="F790">
        <v>1</v>
      </c>
      <c r="G790">
        <v>1</v>
      </c>
      <c r="H790">
        <v>1</v>
      </c>
      <c r="I790" t="s">
        <v>895</v>
      </c>
      <c r="J790" t="s">
        <v>3</v>
      </c>
      <c r="K790" t="s">
        <v>896</v>
      </c>
      <c r="L790">
        <v>1369</v>
      </c>
      <c r="N790">
        <v>1013</v>
      </c>
      <c r="O790" t="s">
        <v>784</v>
      </c>
      <c r="P790" t="s">
        <v>784</v>
      </c>
      <c r="Q790">
        <v>1</v>
      </c>
      <c r="Y790">
        <v>88.3</v>
      </c>
      <c r="AA790">
        <v>0</v>
      </c>
      <c r="AB790">
        <v>0</v>
      </c>
      <c r="AC790">
        <v>0</v>
      </c>
      <c r="AD790">
        <v>9.6199999999999992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3</v>
      </c>
      <c r="AT790">
        <v>88.3</v>
      </c>
      <c r="AU790" t="s">
        <v>3</v>
      </c>
      <c r="AV790">
        <v>1</v>
      </c>
      <c r="AW790">
        <v>2</v>
      </c>
      <c r="AX790">
        <v>22722464</v>
      </c>
      <c r="AY790">
        <v>1</v>
      </c>
      <c r="AZ790">
        <v>0</v>
      </c>
      <c r="BA790">
        <v>729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B790">
        <v>0</v>
      </c>
    </row>
    <row r="791" spans="1:80">
      <c r="A791">
        <f>ROW(Source!A331)</f>
        <v>331</v>
      </c>
      <c r="B791">
        <v>22723180</v>
      </c>
      <c r="C791">
        <v>22722463</v>
      </c>
      <c r="D791">
        <v>121548</v>
      </c>
      <c r="E791">
        <v>1</v>
      </c>
      <c r="F791">
        <v>1</v>
      </c>
      <c r="G791">
        <v>1</v>
      </c>
      <c r="H791">
        <v>1</v>
      </c>
      <c r="I791" t="s">
        <v>36</v>
      </c>
      <c r="J791" t="s">
        <v>3</v>
      </c>
      <c r="K791" t="s">
        <v>785</v>
      </c>
      <c r="L791">
        <v>608254</v>
      </c>
      <c r="N791">
        <v>1013</v>
      </c>
      <c r="O791" t="s">
        <v>786</v>
      </c>
      <c r="P791" t="s">
        <v>786</v>
      </c>
      <c r="Q791">
        <v>1</v>
      </c>
      <c r="Y791">
        <v>1.51</v>
      </c>
      <c r="AA791">
        <v>0</v>
      </c>
      <c r="AB791">
        <v>0</v>
      </c>
      <c r="AC791">
        <v>0</v>
      </c>
      <c r="AD791">
        <v>0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1.51</v>
      </c>
      <c r="AU791" t="s">
        <v>3</v>
      </c>
      <c r="AV791">
        <v>2</v>
      </c>
      <c r="AW791">
        <v>2</v>
      </c>
      <c r="AX791">
        <v>22722465</v>
      </c>
      <c r="AY791">
        <v>1</v>
      </c>
      <c r="AZ791">
        <v>0</v>
      </c>
      <c r="BA791">
        <v>730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B791">
        <v>0</v>
      </c>
    </row>
    <row r="792" spans="1:80">
      <c r="A792">
        <f>ROW(Source!A331)</f>
        <v>331</v>
      </c>
      <c r="B792">
        <v>22723180</v>
      </c>
      <c r="C792">
        <v>22722463</v>
      </c>
      <c r="D792">
        <v>21334659</v>
      </c>
      <c r="E792">
        <v>1</v>
      </c>
      <c r="F792">
        <v>1</v>
      </c>
      <c r="G792">
        <v>1</v>
      </c>
      <c r="H792">
        <v>2</v>
      </c>
      <c r="I792" t="s">
        <v>897</v>
      </c>
      <c r="J792" t="s">
        <v>898</v>
      </c>
      <c r="K792" t="s">
        <v>899</v>
      </c>
      <c r="L792">
        <v>1368</v>
      </c>
      <c r="N792">
        <v>1011</v>
      </c>
      <c r="O792" t="s">
        <v>790</v>
      </c>
      <c r="P792" t="s">
        <v>790</v>
      </c>
      <c r="Q792">
        <v>1</v>
      </c>
      <c r="Y792">
        <v>1</v>
      </c>
      <c r="AA792">
        <v>0</v>
      </c>
      <c r="AB792">
        <v>134.65</v>
      </c>
      <c r="AC792">
        <v>13.5</v>
      </c>
      <c r="AD792">
        <v>0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3</v>
      </c>
      <c r="AT792">
        <v>1</v>
      </c>
      <c r="AU792" t="s">
        <v>3</v>
      </c>
      <c r="AV792">
        <v>0</v>
      </c>
      <c r="AW792">
        <v>2</v>
      </c>
      <c r="AX792">
        <v>22722466</v>
      </c>
      <c r="AY792">
        <v>1</v>
      </c>
      <c r="AZ792">
        <v>0</v>
      </c>
      <c r="BA792">
        <v>731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B792">
        <v>0</v>
      </c>
    </row>
    <row r="793" spans="1:80">
      <c r="A793">
        <f>ROW(Source!A331)</f>
        <v>331</v>
      </c>
      <c r="B793">
        <v>22723180</v>
      </c>
      <c r="C793">
        <v>22722463</v>
      </c>
      <c r="D793">
        <v>21340707</v>
      </c>
      <c r="E793">
        <v>1</v>
      </c>
      <c r="F793">
        <v>1</v>
      </c>
      <c r="G793">
        <v>1</v>
      </c>
      <c r="H793">
        <v>2</v>
      </c>
      <c r="I793" t="s">
        <v>1040</v>
      </c>
      <c r="J793" t="s">
        <v>1041</v>
      </c>
      <c r="K793" t="s">
        <v>1042</v>
      </c>
      <c r="L793">
        <v>1368</v>
      </c>
      <c r="N793">
        <v>1011</v>
      </c>
      <c r="O793" t="s">
        <v>790</v>
      </c>
      <c r="P793" t="s">
        <v>790</v>
      </c>
      <c r="Q793">
        <v>1</v>
      </c>
      <c r="Y793">
        <v>3.89</v>
      </c>
      <c r="AA793">
        <v>0</v>
      </c>
      <c r="AB793">
        <v>6.66</v>
      </c>
      <c r="AC793">
        <v>0</v>
      </c>
      <c r="AD793">
        <v>0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3</v>
      </c>
      <c r="AT793">
        <v>3.89</v>
      </c>
      <c r="AU793" t="s">
        <v>3</v>
      </c>
      <c r="AV793">
        <v>0</v>
      </c>
      <c r="AW793">
        <v>2</v>
      </c>
      <c r="AX793">
        <v>22722467</v>
      </c>
      <c r="AY793">
        <v>1</v>
      </c>
      <c r="AZ793">
        <v>0</v>
      </c>
      <c r="BA793">
        <v>732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B793">
        <v>0</v>
      </c>
    </row>
    <row r="794" spans="1:80">
      <c r="A794">
        <f>ROW(Source!A331)</f>
        <v>331</v>
      </c>
      <c r="B794">
        <v>22723180</v>
      </c>
      <c r="C794">
        <v>22722463</v>
      </c>
      <c r="D794">
        <v>21398718</v>
      </c>
      <c r="E794">
        <v>1</v>
      </c>
      <c r="F794">
        <v>1</v>
      </c>
      <c r="G794">
        <v>1</v>
      </c>
      <c r="H794">
        <v>2</v>
      </c>
      <c r="I794" t="s">
        <v>906</v>
      </c>
      <c r="J794" t="s">
        <v>907</v>
      </c>
      <c r="K794" t="s">
        <v>908</v>
      </c>
      <c r="L794">
        <v>1368</v>
      </c>
      <c r="N794">
        <v>1011</v>
      </c>
      <c r="O794" t="s">
        <v>790</v>
      </c>
      <c r="P794" t="s">
        <v>790</v>
      </c>
      <c r="Q794">
        <v>1</v>
      </c>
      <c r="Y794">
        <v>0.51</v>
      </c>
      <c r="AA794">
        <v>0</v>
      </c>
      <c r="AB794">
        <v>91.83</v>
      </c>
      <c r="AC794">
        <v>10.06</v>
      </c>
      <c r="AD794">
        <v>0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0.51</v>
      </c>
      <c r="AU794" t="s">
        <v>3</v>
      </c>
      <c r="AV794">
        <v>0</v>
      </c>
      <c r="AW794">
        <v>2</v>
      </c>
      <c r="AX794">
        <v>22722468</v>
      </c>
      <c r="AY794">
        <v>1</v>
      </c>
      <c r="AZ794">
        <v>0</v>
      </c>
      <c r="BA794">
        <v>733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B794">
        <v>0</v>
      </c>
    </row>
    <row r="795" spans="1:80">
      <c r="A795">
        <f>ROW(Source!A331)</f>
        <v>331</v>
      </c>
      <c r="B795">
        <v>22723180</v>
      </c>
      <c r="C795">
        <v>22722463</v>
      </c>
      <c r="D795">
        <v>21280770</v>
      </c>
      <c r="E795">
        <v>1</v>
      </c>
      <c r="F795">
        <v>1</v>
      </c>
      <c r="G795">
        <v>1</v>
      </c>
      <c r="H795">
        <v>2</v>
      </c>
      <c r="I795" t="s">
        <v>850</v>
      </c>
      <c r="J795" t="s">
        <v>851</v>
      </c>
      <c r="K795" t="s">
        <v>852</v>
      </c>
      <c r="L795">
        <v>1368</v>
      </c>
      <c r="N795">
        <v>1011</v>
      </c>
      <c r="O795" t="s">
        <v>790</v>
      </c>
      <c r="P795" t="s">
        <v>790</v>
      </c>
      <c r="Q795">
        <v>1</v>
      </c>
      <c r="Y795">
        <v>1</v>
      </c>
      <c r="AA795">
        <v>0</v>
      </c>
      <c r="AB795">
        <v>87.17</v>
      </c>
      <c r="AC795">
        <v>11.6</v>
      </c>
      <c r="AD795">
        <v>0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3</v>
      </c>
      <c r="AT795">
        <v>1</v>
      </c>
      <c r="AU795" t="s">
        <v>3</v>
      </c>
      <c r="AV795">
        <v>0</v>
      </c>
      <c r="AW795">
        <v>2</v>
      </c>
      <c r="AX795">
        <v>22722469</v>
      </c>
      <c r="AY795">
        <v>1</v>
      </c>
      <c r="AZ795">
        <v>0</v>
      </c>
      <c r="BA795">
        <v>734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B795">
        <v>0</v>
      </c>
    </row>
    <row r="796" spans="1:80">
      <c r="A796">
        <f>ROW(Source!A331)</f>
        <v>331</v>
      </c>
      <c r="B796">
        <v>22723180</v>
      </c>
      <c r="C796">
        <v>22722463</v>
      </c>
      <c r="D796">
        <v>21353882</v>
      </c>
      <c r="E796">
        <v>1</v>
      </c>
      <c r="F796">
        <v>1</v>
      </c>
      <c r="G796">
        <v>1</v>
      </c>
      <c r="H796">
        <v>3</v>
      </c>
      <c r="I796" t="s">
        <v>984</v>
      </c>
      <c r="J796" t="s">
        <v>985</v>
      </c>
      <c r="K796" t="s">
        <v>986</v>
      </c>
      <c r="L796">
        <v>1348</v>
      </c>
      <c r="N796">
        <v>1009</v>
      </c>
      <c r="O796" t="s">
        <v>34</v>
      </c>
      <c r="P796" t="s">
        <v>34</v>
      </c>
      <c r="Q796">
        <v>1000</v>
      </c>
      <c r="Y796">
        <v>2.0000000000000002E-5</v>
      </c>
      <c r="AA796">
        <v>24600</v>
      </c>
      <c r="AB796">
        <v>0</v>
      </c>
      <c r="AC796">
        <v>0</v>
      </c>
      <c r="AD796">
        <v>0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2.0000000000000002E-5</v>
      </c>
      <c r="AU796" t="s">
        <v>3</v>
      </c>
      <c r="AV796">
        <v>0</v>
      </c>
      <c r="AW796">
        <v>2</v>
      </c>
      <c r="AX796">
        <v>22722470</v>
      </c>
      <c r="AY796">
        <v>1</v>
      </c>
      <c r="AZ796">
        <v>0</v>
      </c>
      <c r="BA796">
        <v>735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B796">
        <v>0</v>
      </c>
    </row>
    <row r="797" spans="1:80">
      <c r="A797">
        <f>ROW(Source!A331)</f>
        <v>331</v>
      </c>
      <c r="B797">
        <v>22723180</v>
      </c>
      <c r="C797">
        <v>22722463</v>
      </c>
      <c r="D797">
        <v>21288561</v>
      </c>
      <c r="E797">
        <v>1</v>
      </c>
      <c r="F797">
        <v>1</v>
      </c>
      <c r="G797">
        <v>1</v>
      </c>
      <c r="H797">
        <v>3</v>
      </c>
      <c r="I797" t="s">
        <v>815</v>
      </c>
      <c r="J797" t="s">
        <v>816</v>
      </c>
      <c r="K797" t="s">
        <v>817</v>
      </c>
      <c r="L797">
        <v>1339</v>
      </c>
      <c r="N797">
        <v>1007</v>
      </c>
      <c r="O797" t="s">
        <v>43</v>
      </c>
      <c r="P797" t="s">
        <v>43</v>
      </c>
      <c r="Q797">
        <v>1</v>
      </c>
      <c r="Y797">
        <v>0.54</v>
      </c>
      <c r="AA797">
        <v>6.22</v>
      </c>
      <c r="AB797">
        <v>0</v>
      </c>
      <c r="AC797">
        <v>0</v>
      </c>
      <c r="AD797">
        <v>0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0.54</v>
      </c>
      <c r="AU797" t="s">
        <v>3</v>
      </c>
      <c r="AV797">
        <v>0</v>
      </c>
      <c r="AW797">
        <v>2</v>
      </c>
      <c r="AX797">
        <v>22722471</v>
      </c>
      <c r="AY797">
        <v>1</v>
      </c>
      <c r="AZ797">
        <v>0</v>
      </c>
      <c r="BA797">
        <v>736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B797">
        <v>0</v>
      </c>
    </row>
    <row r="798" spans="1:80">
      <c r="A798">
        <f>ROW(Source!A331)</f>
        <v>331</v>
      </c>
      <c r="B798">
        <v>22723180</v>
      </c>
      <c r="C798">
        <v>22722463</v>
      </c>
      <c r="D798">
        <v>21299885</v>
      </c>
      <c r="E798">
        <v>1</v>
      </c>
      <c r="F798">
        <v>1</v>
      </c>
      <c r="G798">
        <v>1</v>
      </c>
      <c r="H798">
        <v>3</v>
      </c>
      <c r="I798" t="s">
        <v>830</v>
      </c>
      <c r="J798" t="s">
        <v>831</v>
      </c>
      <c r="K798" t="s">
        <v>832</v>
      </c>
      <c r="L798">
        <v>1339</v>
      </c>
      <c r="N798">
        <v>1007</v>
      </c>
      <c r="O798" t="s">
        <v>43</v>
      </c>
      <c r="P798" t="s">
        <v>43</v>
      </c>
      <c r="Q798">
        <v>1</v>
      </c>
      <c r="Y798">
        <v>0.47</v>
      </c>
      <c r="AA798">
        <v>38.51</v>
      </c>
      <c r="AB798">
        <v>0</v>
      </c>
      <c r="AC798">
        <v>0</v>
      </c>
      <c r="AD798">
        <v>0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3</v>
      </c>
      <c r="AT798">
        <v>0.47</v>
      </c>
      <c r="AU798" t="s">
        <v>3</v>
      </c>
      <c r="AV798">
        <v>0</v>
      </c>
      <c r="AW798">
        <v>2</v>
      </c>
      <c r="AX798">
        <v>22722472</v>
      </c>
      <c r="AY798">
        <v>1</v>
      </c>
      <c r="AZ798">
        <v>0</v>
      </c>
      <c r="BA798">
        <v>737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B798">
        <v>0</v>
      </c>
    </row>
    <row r="799" spans="1:80">
      <c r="A799">
        <f>ROW(Source!A331)</f>
        <v>331</v>
      </c>
      <c r="B799">
        <v>22723180</v>
      </c>
      <c r="C799">
        <v>22722463</v>
      </c>
      <c r="D799">
        <v>21336294</v>
      </c>
      <c r="E799">
        <v>1</v>
      </c>
      <c r="F799">
        <v>1</v>
      </c>
      <c r="G799">
        <v>1</v>
      </c>
      <c r="H799">
        <v>3</v>
      </c>
      <c r="I799" t="s">
        <v>936</v>
      </c>
      <c r="J799" t="s">
        <v>937</v>
      </c>
      <c r="K799" t="s">
        <v>938</v>
      </c>
      <c r="L799">
        <v>1339</v>
      </c>
      <c r="N799">
        <v>1007</v>
      </c>
      <c r="O799" t="s">
        <v>43</v>
      </c>
      <c r="P799" t="s">
        <v>43</v>
      </c>
      <c r="Q799">
        <v>1</v>
      </c>
      <c r="Y799">
        <v>0.81</v>
      </c>
      <c r="AA799">
        <v>3.15</v>
      </c>
      <c r="AB799">
        <v>0</v>
      </c>
      <c r="AC799">
        <v>0</v>
      </c>
      <c r="AD799">
        <v>0</v>
      </c>
      <c r="AN799">
        <v>0</v>
      </c>
      <c r="AO799">
        <v>1</v>
      </c>
      <c r="AP799">
        <v>0</v>
      </c>
      <c r="AQ799">
        <v>0</v>
      </c>
      <c r="AR799">
        <v>0</v>
      </c>
      <c r="AS799" t="s">
        <v>3</v>
      </c>
      <c r="AT799">
        <v>0.81</v>
      </c>
      <c r="AU799" t="s">
        <v>3</v>
      </c>
      <c r="AV799">
        <v>0</v>
      </c>
      <c r="AW799">
        <v>2</v>
      </c>
      <c r="AX799">
        <v>22722473</v>
      </c>
      <c r="AY799">
        <v>1</v>
      </c>
      <c r="AZ799">
        <v>0</v>
      </c>
      <c r="BA799">
        <v>738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B799">
        <v>0</v>
      </c>
    </row>
    <row r="800" spans="1:80">
      <c r="A800">
        <f>ROW(Source!A331)</f>
        <v>331</v>
      </c>
      <c r="B800">
        <v>22723180</v>
      </c>
      <c r="C800">
        <v>22722463</v>
      </c>
      <c r="D800">
        <v>21837339</v>
      </c>
      <c r="E800">
        <v>1</v>
      </c>
      <c r="F800">
        <v>1</v>
      </c>
      <c r="G800">
        <v>1</v>
      </c>
      <c r="H800">
        <v>3</v>
      </c>
      <c r="I800" t="s">
        <v>595</v>
      </c>
      <c r="J800" t="s">
        <v>597</v>
      </c>
      <c r="K800" t="s">
        <v>596</v>
      </c>
      <c r="L800">
        <v>1301</v>
      </c>
      <c r="N800">
        <v>1003</v>
      </c>
      <c r="O800" t="s">
        <v>117</v>
      </c>
      <c r="P800" t="s">
        <v>117</v>
      </c>
      <c r="Q800">
        <v>1</v>
      </c>
      <c r="Y800">
        <v>50</v>
      </c>
      <c r="AA800">
        <v>37.119999999999997</v>
      </c>
      <c r="AB800">
        <v>0</v>
      </c>
      <c r="AC800">
        <v>0</v>
      </c>
      <c r="AD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 t="s">
        <v>3</v>
      </c>
      <c r="AT800">
        <v>50</v>
      </c>
      <c r="AU800" t="s">
        <v>3</v>
      </c>
      <c r="AV800">
        <v>0</v>
      </c>
      <c r="AW800">
        <v>1</v>
      </c>
      <c r="AX800">
        <v>-1</v>
      </c>
      <c r="AY800">
        <v>0</v>
      </c>
      <c r="AZ800">
        <v>0</v>
      </c>
      <c r="BA800" t="s">
        <v>3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B800">
        <v>0</v>
      </c>
    </row>
    <row r="801" spans="1:80">
      <c r="A801">
        <f>ROW(Source!A331)</f>
        <v>331</v>
      </c>
      <c r="B801">
        <v>22723180</v>
      </c>
      <c r="C801">
        <v>22722463</v>
      </c>
      <c r="D801">
        <v>21837343</v>
      </c>
      <c r="E801">
        <v>1</v>
      </c>
      <c r="F801">
        <v>1</v>
      </c>
      <c r="G801">
        <v>1</v>
      </c>
      <c r="H801">
        <v>3</v>
      </c>
      <c r="I801" t="s">
        <v>599</v>
      </c>
      <c r="J801" t="s">
        <v>601</v>
      </c>
      <c r="K801" t="s">
        <v>600</v>
      </c>
      <c r="L801">
        <v>1301</v>
      </c>
      <c r="N801">
        <v>1003</v>
      </c>
      <c r="O801" t="s">
        <v>117</v>
      </c>
      <c r="P801" t="s">
        <v>117</v>
      </c>
      <c r="Q801">
        <v>1</v>
      </c>
      <c r="Y801">
        <v>50</v>
      </c>
      <c r="AA801">
        <v>52.34</v>
      </c>
      <c r="AB801">
        <v>0</v>
      </c>
      <c r="AC801">
        <v>0</v>
      </c>
      <c r="AD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 t="s">
        <v>3</v>
      </c>
      <c r="AT801">
        <v>50</v>
      </c>
      <c r="AU801" t="s">
        <v>3</v>
      </c>
      <c r="AV801">
        <v>0</v>
      </c>
      <c r="AW801">
        <v>1</v>
      </c>
      <c r="AX801">
        <v>-1</v>
      </c>
      <c r="AY801">
        <v>0</v>
      </c>
      <c r="AZ801">
        <v>0</v>
      </c>
      <c r="BA801" t="s">
        <v>3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B801">
        <v>0</v>
      </c>
    </row>
    <row r="802" spans="1:80">
      <c r="A802">
        <f>ROW(Source!A331)</f>
        <v>331</v>
      </c>
      <c r="B802">
        <v>22723180</v>
      </c>
      <c r="C802">
        <v>22722463</v>
      </c>
      <c r="D802">
        <v>21616071</v>
      </c>
      <c r="E802">
        <v>1</v>
      </c>
      <c r="F802">
        <v>1</v>
      </c>
      <c r="G802">
        <v>1</v>
      </c>
      <c r="H802">
        <v>3</v>
      </c>
      <c r="I802" t="s">
        <v>1173</v>
      </c>
      <c r="J802" t="s">
        <v>1174</v>
      </c>
      <c r="K802" t="s">
        <v>1175</v>
      </c>
      <c r="L802">
        <v>1346</v>
      </c>
      <c r="N802">
        <v>1009</v>
      </c>
      <c r="O802" t="s">
        <v>870</v>
      </c>
      <c r="P802" t="s">
        <v>870</v>
      </c>
      <c r="Q802">
        <v>1</v>
      </c>
      <c r="Y802">
        <v>0.21</v>
      </c>
      <c r="AA802">
        <v>85.97</v>
      </c>
      <c r="AB802">
        <v>0</v>
      </c>
      <c r="AC802">
        <v>0</v>
      </c>
      <c r="AD802">
        <v>0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3</v>
      </c>
      <c r="AT802">
        <v>0.21</v>
      </c>
      <c r="AU802" t="s">
        <v>3</v>
      </c>
      <c r="AV802">
        <v>0</v>
      </c>
      <c r="AW802">
        <v>2</v>
      </c>
      <c r="AX802">
        <v>22722474</v>
      </c>
      <c r="AY802">
        <v>1</v>
      </c>
      <c r="AZ802">
        <v>0</v>
      </c>
      <c r="BA802">
        <v>739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B802">
        <v>0</v>
      </c>
    </row>
    <row r="803" spans="1:80">
      <c r="A803">
        <f>ROW(Source!A331)</f>
        <v>331</v>
      </c>
      <c r="B803">
        <v>22723180</v>
      </c>
      <c r="C803">
        <v>22722463</v>
      </c>
      <c r="D803">
        <v>21532219</v>
      </c>
      <c r="E803">
        <v>1</v>
      </c>
      <c r="F803">
        <v>1</v>
      </c>
      <c r="G803">
        <v>1</v>
      </c>
      <c r="H803">
        <v>3</v>
      </c>
      <c r="I803" t="s">
        <v>945</v>
      </c>
      <c r="J803" t="s">
        <v>946</v>
      </c>
      <c r="K803" t="s">
        <v>947</v>
      </c>
      <c r="L803">
        <v>1344</v>
      </c>
      <c r="N803">
        <v>1008</v>
      </c>
      <c r="O803" t="s">
        <v>948</v>
      </c>
      <c r="P803" t="s">
        <v>948</v>
      </c>
      <c r="Q803">
        <v>1</v>
      </c>
      <c r="Y803">
        <v>16.989999999999998</v>
      </c>
      <c r="AA803">
        <v>1</v>
      </c>
      <c r="AB803">
        <v>0</v>
      </c>
      <c r="AC803">
        <v>0</v>
      </c>
      <c r="AD803">
        <v>0</v>
      </c>
      <c r="AN803">
        <v>0</v>
      </c>
      <c r="AO803">
        <v>1</v>
      </c>
      <c r="AP803">
        <v>0</v>
      </c>
      <c r="AQ803">
        <v>0</v>
      </c>
      <c r="AR803">
        <v>0</v>
      </c>
      <c r="AS803" t="s">
        <v>3</v>
      </c>
      <c r="AT803">
        <v>16.989999999999998</v>
      </c>
      <c r="AU803" t="s">
        <v>3</v>
      </c>
      <c r="AV803">
        <v>0</v>
      </c>
      <c r="AW803">
        <v>2</v>
      </c>
      <c r="AX803">
        <v>22722475</v>
      </c>
      <c r="AY803">
        <v>1</v>
      </c>
      <c r="AZ803">
        <v>0</v>
      </c>
      <c r="BA803">
        <v>740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B803">
        <v>0</v>
      </c>
    </row>
    <row r="804" spans="1:80">
      <c r="A804">
        <f>ROW(Source!A334)</f>
        <v>334</v>
      </c>
      <c r="B804">
        <v>22723180</v>
      </c>
      <c r="C804">
        <v>22722563</v>
      </c>
      <c r="D804">
        <v>9430710</v>
      </c>
      <c r="E804">
        <v>1</v>
      </c>
      <c r="F804">
        <v>1</v>
      </c>
      <c r="G804">
        <v>1</v>
      </c>
      <c r="H804">
        <v>1</v>
      </c>
      <c r="I804" t="s">
        <v>895</v>
      </c>
      <c r="J804" t="s">
        <v>3</v>
      </c>
      <c r="K804" t="s">
        <v>896</v>
      </c>
      <c r="L804">
        <v>1369</v>
      </c>
      <c r="N804">
        <v>1013</v>
      </c>
      <c r="O804" t="s">
        <v>784</v>
      </c>
      <c r="P804" t="s">
        <v>784</v>
      </c>
      <c r="Q804">
        <v>1</v>
      </c>
      <c r="Y804">
        <v>0.6</v>
      </c>
      <c r="AA804">
        <v>0</v>
      </c>
      <c r="AB804">
        <v>0</v>
      </c>
      <c r="AC804">
        <v>0</v>
      </c>
      <c r="AD804">
        <v>9.6199999999999992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0.6</v>
      </c>
      <c r="AU804" t="s">
        <v>3</v>
      </c>
      <c r="AV804">
        <v>1</v>
      </c>
      <c r="AW804">
        <v>2</v>
      </c>
      <c r="AX804">
        <v>22722564</v>
      </c>
      <c r="AY804">
        <v>1</v>
      </c>
      <c r="AZ804">
        <v>0</v>
      </c>
      <c r="BA804">
        <v>741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B804">
        <v>0</v>
      </c>
    </row>
    <row r="805" spans="1:80">
      <c r="A805">
        <f>ROW(Source!A334)</f>
        <v>334</v>
      </c>
      <c r="B805">
        <v>22723180</v>
      </c>
      <c r="C805">
        <v>22722563</v>
      </c>
      <c r="D805">
        <v>121548</v>
      </c>
      <c r="E805">
        <v>1</v>
      </c>
      <c r="F805">
        <v>1</v>
      </c>
      <c r="G805">
        <v>1</v>
      </c>
      <c r="H805">
        <v>1</v>
      </c>
      <c r="I805" t="s">
        <v>36</v>
      </c>
      <c r="J805" t="s">
        <v>3</v>
      </c>
      <c r="K805" t="s">
        <v>785</v>
      </c>
      <c r="L805">
        <v>608254</v>
      </c>
      <c r="N805">
        <v>1013</v>
      </c>
      <c r="O805" t="s">
        <v>786</v>
      </c>
      <c r="P805" t="s">
        <v>786</v>
      </c>
      <c r="Q805">
        <v>1</v>
      </c>
      <c r="Y805">
        <v>0.25</v>
      </c>
      <c r="AA805">
        <v>0</v>
      </c>
      <c r="AB805">
        <v>0</v>
      </c>
      <c r="AC805">
        <v>0</v>
      </c>
      <c r="AD805">
        <v>0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3</v>
      </c>
      <c r="AT805">
        <v>0.25</v>
      </c>
      <c r="AU805" t="s">
        <v>3</v>
      </c>
      <c r="AV805">
        <v>2</v>
      </c>
      <c r="AW805">
        <v>2</v>
      </c>
      <c r="AX805">
        <v>22722565</v>
      </c>
      <c r="AY805">
        <v>1</v>
      </c>
      <c r="AZ805">
        <v>0</v>
      </c>
      <c r="BA805">
        <v>742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B805">
        <v>0</v>
      </c>
    </row>
    <row r="806" spans="1:80">
      <c r="A806">
        <f>ROW(Source!A334)</f>
        <v>334</v>
      </c>
      <c r="B806">
        <v>22723180</v>
      </c>
      <c r="C806">
        <v>22722563</v>
      </c>
      <c r="D806">
        <v>21334659</v>
      </c>
      <c r="E806">
        <v>1</v>
      </c>
      <c r="F806">
        <v>1</v>
      </c>
      <c r="G806">
        <v>1</v>
      </c>
      <c r="H806">
        <v>2</v>
      </c>
      <c r="I806" t="s">
        <v>897</v>
      </c>
      <c r="J806" t="s">
        <v>898</v>
      </c>
      <c r="K806" t="s">
        <v>899</v>
      </c>
      <c r="L806">
        <v>1368</v>
      </c>
      <c r="N806">
        <v>1011</v>
      </c>
      <c r="O806" t="s">
        <v>790</v>
      </c>
      <c r="P806" t="s">
        <v>790</v>
      </c>
      <c r="Q806">
        <v>1</v>
      </c>
      <c r="Y806">
        <v>0.25</v>
      </c>
      <c r="AA806">
        <v>0</v>
      </c>
      <c r="AB806">
        <v>134.65</v>
      </c>
      <c r="AC806">
        <v>13.5</v>
      </c>
      <c r="AD806">
        <v>0</v>
      </c>
      <c r="AN806">
        <v>0</v>
      </c>
      <c r="AO806">
        <v>1</v>
      </c>
      <c r="AP806">
        <v>0</v>
      </c>
      <c r="AQ806">
        <v>0</v>
      </c>
      <c r="AR806">
        <v>0</v>
      </c>
      <c r="AS806" t="s">
        <v>3</v>
      </c>
      <c r="AT806">
        <v>0.25</v>
      </c>
      <c r="AU806" t="s">
        <v>3</v>
      </c>
      <c r="AV806">
        <v>0</v>
      </c>
      <c r="AW806">
        <v>2</v>
      </c>
      <c r="AX806">
        <v>22722566</v>
      </c>
      <c r="AY806">
        <v>1</v>
      </c>
      <c r="AZ806">
        <v>0</v>
      </c>
      <c r="BA806">
        <v>743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B806">
        <v>0</v>
      </c>
    </row>
    <row r="807" spans="1:80">
      <c r="A807">
        <f>ROW(Source!A334)</f>
        <v>334</v>
      </c>
      <c r="B807">
        <v>22723180</v>
      </c>
      <c r="C807">
        <v>22722563</v>
      </c>
      <c r="D807">
        <v>21285419</v>
      </c>
      <c r="E807">
        <v>1</v>
      </c>
      <c r="F807">
        <v>1</v>
      </c>
      <c r="G807">
        <v>1</v>
      </c>
      <c r="H807">
        <v>2</v>
      </c>
      <c r="I807" t="s">
        <v>858</v>
      </c>
      <c r="J807" t="s">
        <v>859</v>
      </c>
      <c r="K807" t="s">
        <v>860</v>
      </c>
      <c r="L807">
        <v>1368</v>
      </c>
      <c r="N807">
        <v>1011</v>
      </c>
      <c r="O807" t="s">
        <v>790</v>
      </c>
      <c r="P807" t="s">
        <v>790</v>
      </c>
      <c r="Q807">
        <v>1</v>
      </c>
      <c r="Y807">
        <v>0.03</v>
      </c>
      <c r="AA807">
        <v>0</v>
      </c>
      <c r="AB807">
        <v>8.1</v>
      </c>
      <c r="AC807">
        <v>0</v>
      </c>
      <c r="AD807">
        <v>0</v>
      </c>
      <c r="AN807">
        <v>0</v>
      </c>
      <c r="AO807">
        <v>1</v>
      </c>
      <c r="AP807">
        <v>0</v>
      </c>
      <c r="AQ807">
        <v>0</v>
      </c>
      <c r="AR807">
        <v>0</v>
      </c>
      <c r="AS807" t="s">
        <v>3</v>
      </c>
      <c r="AT807">
        <v>0.03</v>
      </c>
      <c r="AU807" t="s">
        <v>3</v>
      </c>
      <c r="AV807">
        <v>0</v>
      </c>
      <c r="AW807">
        <v>2</v>
      </c>
      <c r="AX807">
        <v>22722567</v>
      </c>
      <c r="AY807">
        <v>1</v>
      </c>
      <c r="AZ807">
        <v>0</v>
      </c>
      <c r="BA807">
        <v>744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B807">
        <v>0</v>
      </c>
    </row>
    <row r="808" spans="1:80">
      <c r="A808">
        <f>ROW(Source!A334)</f>
        <v>334</v>
      </c>
      <c r="B808">
        <v>22723180</v>
      </c>
      <c r="C808">
        <v>22722563</v>
      </c>
      <c r="D808">
        <v>21280770</v>
      </c>
      <c r="E808">
        <v>1</v>
      </c>
      <c r="F808">
        <v>1</v>
      </c>
      <c r="G808">
        <v>1</v>
      </c>
      <c r="H808">
        <v>2</v>
      </c>
      <c r="I808" t="s">
        <v>850</v>
      </c>
      <c r="J808" t="s">
        <v>851</v>
      </c>
      <c r="K808" t="s">
        <v>852</v>
      </c>
      <c r="L808">
        <v>1368</v>
      </c>
      <c r="N808">
        <v>1011</v>
      </c>
      <c r="O808" t="s">
        <v>790</v>
      </c>
      <c r="P808" t="s">
        <v>790</v>
      </c>
      <c r="Q808">
        <v>1</v>
      </c>
      <c r="Y808">
        <v>0.25</v>
      </c>
      <c r="AA808">
        <v>0</v>
      </c>
      <c r="AB808">
        <v>87.17</v>
      </c>
      <c r="AC808">
        <v>11.6</v>
      </c>
      <c r="AD808">
        <v>0</v>
      </c>
      <c r="AN808">
        <v>0</v>
      </c>
      <c r="AO808">
        <v>1</v>
      </c>
      <c r="AP808">
        <v>0</v>
      </c>
      <c r="AQ808">
        <v>0</v>
      </c>
      <c r="AR808">
        <v>0</v>
      </c>
      <c r="AS808" t="s">
        <v>3</v>
      </c>
      <c r="AT808">
        <v>0.25</v>
      </c>
      <c r="AU808" t="s">
        <v>3</v>
      </c>
      <c r="AV808">
        <v>0</v>
      </c>
      <c r="AW808">
        <v>2</v>
      </c>
      <c r="AX808">
        <v>22722568</v>
      </c>
      <c r="AY808">
        <v>1</v>
      </c>
      <c r="AZ808">
        <v>0</v>
      </c>
      <c r="BA808">
        <v>745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B808">
        <v>0</v>
      </c>
    </row>
    <row r="809" spans="1:80">
      <c r="A809">
        <f>ROW(Source!A334)</f>
        <v>334</v>
      </c>
      <c r="B809">
        <v>22723180</v>
      </c>
      <c r="C809">
        <v>22722563</v>
      </c>
      <c r="D809">
        <v>21376944</v>
      </c>
      <c r="E809">
        <v>1</v>
      </c>
      <c r="F809">
        <v>1</v>
      </c>
      <c r="G809">
        <v>1</v>
      </c>
      <c r="H809">
        <v>3</v>
      </c>
      <c r="I809" t="s">
        <v>1130</v>
      </c>
      <c r="J809" t="s">
        <v>1131</v>
      </c>
      <c r="K809" t="s">
        <v>1132</v>
      </c>
      <c r="L809">
        <v>1383</v>
      </c>
      <c r="N809">
        <v>1013</v>
      </c>
      <c r="O809" t="s">
        <v>1133</v>
      </c>
      <c r="P809" t="s">
        <v>1133</v>
      </c>
      <c r="Q809">
        <v>1</v>
      </c>
      <c r="Y809">
        <v>0.72</v>
      </c>
      <c r="AA809">
        <v>0.4</v>
      </c>
      <c r="AB809">
        <v>0</v>
      </c>
      <c r="AC809">
        <v>0</v>
      </c>
      <c r="AD809">
        <v>0</v>
      </c>
      <c r="AN809">
        <v>0</v>
      </c>
      <c r="AO809">
        <v>1</v>
      </c>
      <c r="AP809">
        <v>0</v>
      </c>
      <c r="AQ809">
        <v>0</v>
      </c>
      <c r="AR809">
        <v>0</v>
      </c>
      <c r="AS809" t="s">
        <v>3</v>
      </c>
      <c r="AT809">
        <v>0.72</v>
      </c>
      <c r="AU809" t="s">
        <v>3</v>
      </c>
      <c r="AV809">
        <v>0</v>
      </c>
      <c r="AW809">
        <v>2</v>
      </c>
      <c r="AX809">
        <v>22722569</v>
      </c>
      <c r="AY809">
        <v>1</v>
      </c>
      <c r="AZ809">
        <v>0</v>
      </c>
      <c r="BA809">
        <v>746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B809">
        <v>0</v>
      </c>
    </row>
    <row r="810" spans="1:80">
      <c r="A810">
        <f>ROW(Source!A334)</f>
        <v>334</v>
      </c>
      <c r="B810">
        <v>22723180</v>
      </c>
      <c r="C810">
        <v>22722563</v>
      </c>
      <c r="D810">
        <v>21631381</v>
      </c>
      <c r="E810">
        <v>1</v>
      </c>
      <c r="F810">
        <v>1</v>
      </c>
      <c r="G810">
        <v>1</v>
      </c>
      <c r="H810">
        <v>3</v>
      </c>
      <c r="I810" t="s">
        <v>1176</v>
      </c>
      <c r="J810" t="s">
        <v>1177</v>
      </c>
      <c r="K810" t="s">
        <v>1178</v>
      </c>
      <c r="L810">
        <v>1477</v>
      </c>
      <c r="N810">
        <v>1013</v>
      </c>
      <c r="O810" t="s">
        <v>108</v>
      </c>
      <c r="P810" t="s">
        <v>110</v>
      </c>
      <c r="Q810">
        <v>1</v>
      </c>
      <c r="Y810">
        <v>1.0000000000000001E-5</v>
      </c>
      <c r="AA810">
        <v>144655.32</v>
      </c>
      <c r="AB810">
        <v>0</v>
      </c>
      <c r="AC810">
        <v>0</v>
      </c>
      <c r="AD810">
        <v>0</v>
      </c>
      <c r="AN810">
        <v>0</v>
      </c>
      <c r="AO810">
        <v>1</v>
      </c>
      <c r="AP810">
        <v>0</v>
      </c>
      <c r="AQ810">
        <v>0</v>
      </c>
      <c r="AR810">
        <v>0</v>
      </c>
      <c r="AS810" t="s">
        <v>3</v>
      </c>
      <c r="AT810">
        <v>1.0000000000000001E-5</v>
      </c>
      <c r="AU810" t="s">
        <v>3</v>
      </c>
      <c r="AV810">
        <v>0</v>
      </c>
      <c r="AW810">
        <v>2</v>
      </c>
      <c r="AX810">
        <v>22722570</v>
      </c>
      <c r="AY810">
        <v>1</v>
      </c>
      <c r="AZ810">
        <v>0</v>
      </c>
      <c r="BA810">
        <v>747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B810">
        <v>0</v>
      </c>
    </row>
    <row r="811" spans="1:80">
      <c r="A811">
        <f>ROW(Source!A334)</f>
        <v>334</v>
      </c>
      <c r="B811">
        <v>22723180</v>
      </c>
      <c r="C811">
        <v>22722563</v>
      </c>
      <c r="D811">
        <v>21631383</v>
      </c>
      <c r="E811">
        <v>1</v>
      </c>
      <c r="F811">
        <v>1</v>
      </c>
      <c r="G811">
        <v>1</v>
      </c>
      <c r="H811">
        <v>3</v>
      </c>
      <c r="I811" t="s">
        <v>1179</v>
      </c>
      <c r="J811" t="s">
        <v>1180</v>
      </c>
      <c r="K811" t="s">
        <v>1181</v>
      </c>
      <c r="L811">
        <v>1477</v>
      </c>
      <c r="N811">
        <v>1013</v>
      </c>
      <c r="O811" t="s">
        <v>108</v>
      </c>
      <c r="P811" t="s">
        <v>110</v>
      </c>
      <c r="Q811">
        <v>1</v>
      </c>
      <c r="Y811">
        <v>5.0000000000000002E-5</v>
      </c>
      <c r="AA811">
        <v>13980.31</v>
      </c>
      <c r="AB811">
        <v>0</v>
      </c>
      <c r="AC811">
        <v>0</v>
      </c>
      <c r="AD811">
        <v>0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3</v>
      </c>
      <c r="AT811">
        <v>5.0000000000000002E-5</v>
      </c>
      <c r="AU811" t="s">
        <v>3</v>
      </c>
      <c r="AV811">
        <v>0</v>
      </c>
      <c r="AW811">
        <v>2</v>
      </c>
      <c r="AX811">
        <v>22722571</v>
      </c>
      <c r="AY811">
        <v>1</v>
      </c>
      <c r="AZ811">
        <v>0</v>
      </c>
      <c r="BA811">
        <v>748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B811">
        <v>0</v>
      </c>
    </row>
    <row r="812" spans="1:80">
      <c r="A812">
        <f>ROW(Source!A334)</f>
        <v>334</v>
      </c>
      <c r="B812">
        <v>22723180</v>
      </c>
      <c r="C812">
        <v>22722563</v>
      </c>
      <c r="D812">
        <v>21631384</v>
      </c>
      <c r="E812">
        <v>1</v>
      </c>
      <c r="F812">
        <v>1</v>
      </c>
      <c r="G812">
        <v>1</v>
      </c>
      <c r="H812">
        <v>3</v>
      </c>
      <c r="I812" t="s">
        <v>1182</v>
      </c>
      <c r="J812" t="s">
        <v>1183</v>
      </c>
      <c r="K812" t="s">
        <v>1184</v>
      </c>
      <c r="L812">
        <v>1301</v>
      </c>
      <c r="N812">
        <v>1003</v>
      </c>
      <c r="O812" t="s">
        <v>117</v>
      </c>
      <c r="P812" t="s">
        <v>117</v>
      </c>
      <c r="Q812">
        <v>1</v>
      </c>
      <c r="Y812">
        <v>0.03</v>
      </c>
      <c r="AA812">
        <v>8.9</v>
      </c>
      <c r="AB812">
        <v>0</v>
      </c>
      <c r="AC812">
        <v>0</v>
      </c>
      <c r="AD812">
        <v>0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3</v>
      </c>
      <c r="AT812">
        <v>0.03</v>
      </c>
      <c r="AU812" t="s">
        <v>3</v>
      </c>
      <c r="AV812">
        <v>0</v>
      </c>
      <c r="AW812">
        <v>2</v>
      </c>
      <c r="AX812">
        <v>22722572</v>
      </c>
      <c r="AY812">
        <v>1</v>
      </c>
      <c r="AZ812">
        <v>0</v>
      </c>
      <c r="BA812">
        <v>749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B812">
        <v>0</v>
      </c>
    </row>
    <row r="813" spans="1:80">
      <c r="A813">
        <f>ROW(Source!A334)</f>
        <v>334</v>
      </c>
      <c r="B813">
        <v>22723180</v>
      </c>
      <c r="C813">
        <v>22722563</v>
      </c>
      <c r="D813">
        <v>21365264</v>
      </c>
      <c r="E813">
        <v>1</v>
      </c>
      <c r="F813">
        <v>1</v>
      </c>
      <c r="G813">
        <v>1</v>
      </c>
      <c r="H813">
        <v>3</v>
      </c>
      <c r="I813" t="s">
        <v>1185</v>
      </c>
      <c r="J813" t="s">
        <v>1186</v>
      </c>
      <c r="K813" t="s">
        <v>1187</v>
      </c>
      <c r="L813">
        <v>1348</v>
      </c>
      <c r="N813">
        <v>1009</v>
      </c>
      <c r="O813" t="s">
        <v>34</v>
      </c>
      <c r="P813" t="s">
        <v>34</v>
      </c>
      <c r="Q813">
        <v>1000</v>
      </c>
      <c r="Y813">
        <v>7.6000000000000004E-4</v>
      </c>
      <c r="AA813">
        <v>8892</v>
      </c>
      <c r="AB813">
        <v>0</v>
      </c>
      <c r="AC813">
        <v>0</v>
      </c>
      <c r="AD813">
        <v>0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3</v>
      </c>
      <c r="AT813">
        <v>7.6000000000000004E-4</v>
      </c>
      <c r="AU813" t="s">
        <v>3</v>
      </c>
      <c r="AV813">
        <v>0</v>
      </c>
      <c r="AW813">
        <v>2</v>
      </c>
      <c r="AX813">
        <v>22722573</v>
      </c>
      <c r="AY813">
        <v>1</v>
      </c>
      <c r="AZ813">
        <v>0</v>
      </c>
      <c r="BA813">
        <v>750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B813">
        <v>0</v>
      </c>
    </row>
    <row r="814" spans="1:80">
      <c r="A814">
        <f>ROW(Source!A334)</f>
        <v>334</v>
      </c>
      <c r="B814">
        <v>22723180</v>
      </c>
      <c r="C814">
        <v>22722563</v>
      </c>
      <c r="D814">
        <v>21557875</v>
      </c>
      <c r="E814">
        <v>1</v>
      </c>
      <c r="F814">
        <v>1</v>
      </c>
      <c r="G814">
        <v>1</v>
      </c>
      <c r="H814">
        <v>3</v>
      </c>
      <c r="I814" t="s">
        <v>1188</v>
      </c>
      <c r="J814" t="s">
        <v>1189</v>
      </c>
      <c r="K814" t="s">
        <v>1190</v>
      </c>
      <c r="L814">
        <v>1348</v>
      </c>
      <c r="N814">
        <v>1009</v>
      </c>
      <c r="O814" t="s">
        <v>34</v>
      </c>
      <c r="P814" t="s">
        <v>34</v>
      </c>
      <c r="Q814">
        <v>1000</v>
      </c>
      <c r="Y814">
        <v>6.0000000000000002E-5</v>
      </c>
      <c r="AA814">
        <v>66860</v>
      </c>
      <c r="AB814">
        <v>0</v>
      </c>
      <c r="AC814">
        <v>0</v>
      </c>
      <c r="AD814">
        <v>0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6.0000000000000002E-5</v>
      </c>
      <c r="AU814" t="s">
        <v>3</v>
      </c>
      <c r="AV814">
        <v>0</v>
      </c>
      <c r="AW814">
        <v>2</v>
      </c>
      <c r="AX814">
        <v>22722574</v>
      </c>
      <c r="AY814">
        <v>1</v>
      </c>
      <c r="AZ814">
        <v>0</v>
      </c>
      <c r="BA814">
        <v>751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B814">
        <v>0</v>
      </c>
    </row>
    <row r="815" spans="1:80">
      <c r="A815">
        <f>ROW(Source!A334)</f>
        <v>334</v>
      </c>
      <c r="B815">
        <v>22723180</v>
      </c>
      <c r="C815">
        <v>22722563</v>
      </c>
      <c r="D815">
        <v>21528706</v>
      </c>
      <c r="E815">
        <v>1</v>
      </c>
      <c r="F815">
        <v>1</v>
      </c>
      <c r="G815">
        <v>1</v>
      </c>
      <c r="H815">
        <v>3</v>
      </c>
      <c r="I815" t="s">
        <v>1191</v>
      </c>
      <c r="J815" t="s">
        <v>1192</v>
      </c>
      <c r="K815" t="s">
        <v>1193</v>
      </c>
      <c r="L815">
        <v>1348</v>
      </c>
      <c r="N815">
        <v>1009</v>
      </c>
      <c r="O815" t="s">
        <v>34</v>
      </c>
      <c r="P815" t="s">
        <v>34</v>
      </c>
      <c r="Q815">
        <v>1000</v>
      </c>
      <c r="Y815">
        <v>4.0000000000000003E-5</v>
      </c>
      <c r="AA815">
        <v>27300</v>
      </c>
      <c r="AB815">
        <v>0</v>
      </c>
      <c r="AC815">
        <v>0</v>
      </c>
      <c r="AD815">
        <v>0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4.0000000000000003E-5</v>
      </c>
      <c r="AU815" t="s">
        <v>3</v>
      </c>
      <c r="AV815">
        <v>0</v>
      </c>
      <c r="AW815">
        <v>2</v>
      </c>
      <c r="AX815">
        <v>22722575</v>
      </c>
      <c r="AY815">
        <v>1</v>
      </c>
      <c r="AZ815">
        <v>0</v>
      </c>
      <c r="BA815">
        <v>752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B815">
        <v>0</v>
      </c>
    </row>
    <row r="816" spans="1:80">
      <c r="A816">
        <f>ROW(Source!A334)</f>
        <v>334</v>
      </c>
      <c r="B816">
        <v>22723180</v>
      </c>
      <c r="C816">
        <v>22722563</v>
      </c>
      <c r="D816">
        <v>21532219</v>
      </c>
      <c r="E816">
        <v>1</v>
      </c>
      <c r="F816">
        <v>1</v>
      </c>
      <c r="G816">
        <v>1</v>
      </c>
      <c r="H816">
        <v>3</v>
      </c>
      <c r="I816" t="s">
        <v>945</v>
      </c>
      <c r="J816" t="s">
        <v>946</v>
      </c>
      <c r="K816" t="s">
        <v>947</v>
      </c>
      <c r="L816">
        <v>1344</v>
      </c>
      <c r="N816">
        <v>1008</v>
      </c>
      <c r="O816" t="s">
        <v>948</v>
      </c>
      <c r="P816" t="s">
        <v>948</v>
      </c>
      <c r="Q816">
        <v>1</v>
      </c>
      <c r="Y816">
        <v>0.12</v>
      </c>
      <c r="AA816">
        <v>1</v>
      </c>
      <c r="AB816">
        <v>0</v>
      </c>
      <c r="AC816">
        <v>0</v>
      </c>
      <c r="AD816">
        <v>0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3</v>
      </c>
      <c r="AT816">
        <v>0.12</v>
      </c>
      <c r="AU816" t="s">
        <v>3</v>
      </c>
      <c r="AV816">
        <v>0</v>
      </c>
      <c r="AW816">
        <v>2</v>
      </c>
      <c r="AX816">
        <v>22722576</v>
      </c>
      <c r="AY816">
        <v>1</v>
      </c>
      <c r="AZ816">
        <v>0</v>
      </c>
      <c r="BA816">
        <v>753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B816">
        <v>0</v>
      </c>
    </row>
    <row r="817" spans="1:80">
      <c r="A817">
        <f>ROW(Source!A335)</f>
        <v>335</v>
      </c>
      <c r="B817">
        <v>22723180</v>
      </c>
      <c r="C817">
        <v>22722550</v>
      </c>
      <c r="D817">
        <v>9430710</v>
      </c>
      <c r="E817">
        <v>1</v>
      </c>
      <c r="F817">
        <v>1</v>
      </c>
      <c r="G817">
        <v>1</v>
      </c>
      <c r="H817">
        <v>1</v>
      </c>
      <c r="I817" t="s">
        <v>895</v>
      </c>
      <c r="J817" t="s">
        <v>3</v>
      </c>
      <c r="K817" t="s">
        <v>896</v>
      </c>
      <c r="L817">
        <v>1369</v>
      </c>
      <c r="N817">
        <v>1013</v>
      </c>
      <c r="O817" t="s">
        <v>784</v>
      </c>
      <c r="P817" t="s">
        <v>784</v>
      </c>
      <c r="Q817">
        <v>1</v>
      </c>
      <c r="Y817">
        <v>0.55000000000000004</v>
      </c>
      <c r="AA817">
        <v>0</v>
      </c>
      <c r="AB817">
        <v>0</v>
      </c>
      <c r="AC817">
        <v>0</v>
      </c>
      <c r="AD817">
        <v>9.6199999999999992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3</v>
      </c>
      <c r="AT817">
        <v>0.55000000000000004</v>
      </c>
      <c r="AU817" t="s">
        <v>3</v>
      </c>
      <c r="AV817">
        <v>1</v>
      </c>
      <c r="AW817">
        <v>2</v>
      </c>
      <c r="AX817">
        <v>22722551</v>
      </c>
      <c r="AY817">
        <v>1</v>
      </c>
      <c r="AZ817">
        <v>0</v>
      </c>
      <c r="BA817">
        <v>754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B817">
        <v>0</v>
      </c>
    </row>
    <row r="818" spans="1:80">
      <c r="A818">
        <f>ROW(Source!A335)</f>
        <v>335</v>
      </c>
      <c r="B818">
        <v>22723180</v>
      </c>
      <c r="C818">
        <v>22722550</v>
      </c>
      <c r="D818">
        <v>121548</v>
      </c>
      <c r="E818">
        <v>1</v>
      </c>
      <c r="F818">
        <v>1</v>
      </c>
      <c r="G818">
        <v>1</v>
      </c>
      <c r="H818">
        <v>1</v>
      </c>
      <c r="I818" t="s">
        <v>36</v>
      </c>
      <c r="J818" t="s">
        <v>3</v>
      </c>
      <c r="K818" t="s">
        <v>785</v>
      </c>
      <c r="L818">
        <v>608254</v>
      </c>
      <c r="N818">
        <v>1013</v>
      </c>
      <c r="O818" t="s">
        <v>786</v>
      </c>
      <c r="P818" t="s">
        <v>786</v>
      </c>
      <c r="Q818">
        <v>1</v>
      </c>
      <c r="Y818">
        <v>0.25</v>
      </c>
      <c r="AA818">
        <v>0</v>
      </c>
      <c r="AB818">
        <v>0</v>
      </c>
      <c r="AC818">
        <v>0</v>
      </c>
      <c r="AD818">
        <v>0</v>
      </c>
      <c r="AN818">
        <v>0</v>
      </c>
      <c r="AO818">
        <v>1</v>
      </c>
      <c r="AP818">
        <v>0</v>
      </c>
      <c r="AQ818">
        <v>0</v>
      </c>
      <c r="AR818">
        <v>0</v>
      </c>
      <c r="AS818" t="s">
        <v>3</v>
      </c>
      <c r="AT818">
        <v>0.25</v>
      </c>
      <c r="AU818" t="s">
        <v>3</v>
      </c>
      <c r="AV818">
        <v>2</v>
      </c>
      <c r="AW818">
        <v>2</v>
      </c>
      <c r="AX818">
        <v>22722552</v>
      </c>
      <c r="AY818">
        <v>1</v>
      </c>
      <c r="AZ818">
        <v>0</v>
      </c>
      <c r="BA818">
        <v>755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B818">
        <v>0</v>
      </c>
    </row>
    <row r="819" spans="1:80">
      <c r="A819">
        <f>ROW(Source!A335)</f>
        <v>335</v>
      </c>
      <c r="B819">
        <v>22723180</v>
      </c>
      <c r="C819">
        <v>22722550</v>
      </c>
      <c r="D819">
        <v>21334659</v>
      </c>
      <c r="E819">
        <v>1</v>
      </c>
      <c r="F819">
        <v>1</v>
      </c>
      <c r="G819">
        <v>1</v>
      </c>
      <c r="H819">
        <v>2</v>
      </c>
      <c r="I819" t="s">
        <v>897</v>
      </c>
      <c r="J819" t="s">
        <v>898</v>
      </c>
      <c r="K819" t="s">
        <v>899</v>
      </c>
      <c r="L819">
        <v>1368</v>
      </c>
      <c r="N819">
        <v>1011</v>
      </c>
      <c r="O819" t="s">
        <v>790</v>
      </c>
      <c r="P819" t="s">
        <v>790</v>
      </c>
      <c r="Q819">
        <v>1</v>
      </c>
      <c r="Y819">
        <v>0.25</v>
      </c>
      <c r="AA819">
        <v>0</v>
      </c>
      <c r="AB819">
        <v>134.65</v>
      </c>
      <c r="AC819">
        <v>13.5</v>
      </c>
      <c r="AD819">
        <v>0</v>
      </c>
      <c r="AN819">
        <v>0</v>
      </c>
      <c r="AO819">
        <v>1</v>
      </c>
      <c r="AP819">
        <v>0</v>
      </c>
      <c r="AQ819">
        <v>0</v>
      </c>
      <c r="AR819">
        <v>0</v>
      </c>
      <c r="AS819" t="s">
        <v>3</v>
      </c>
      <c r="AT819">
        <v>0.25</v>
      </c>
      <c r="AU819" t="s">
        <v>3</v>
      </c>
      <c r="AV819">
        <v>0</v>
      </c>
      <c r="AW819">
        <v>2</v>
      </c>
      <c r="AX819">
        <v>22722553</v>
      </c>
      <c r="AY819">
        <v>1</v>
      </c>
      <c r="AZ819">
        <v>0</v>
      </c>
      <c r="BA819">
        <v>756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B819">
        <v>0</v>
      </c>
    </row>
    <row r="820" spans="1:80">
      <c r="A820">
        <f>ROW(Source!A335)</f>
        <v>335</v>
      </c>
      <c r="B820">
        <v>22723180</v>
      </c>
      <c r="C820">
        <v>22722550</v>
      </c>
      <c r="D820">
        <v>21285419</v>
      </c>
      <c r="E820">
        <v>1</v>
      </c>
      <c r="F820">
        <v>1</v>
      </c>
      <c r="G820">
        <v>1</v>
      </c>
      <c r="H820">
        <v>2</v>
      </c>
      <c r="I820" t="s">
        <v>858</v>
      </c>
      <c r="J820" t="s">
        <v>859</v>
      </c>
      <c r="K820" t="s">
        <v>860</v>
      </c>
      <c r="L820">
        <v>1368</v>
      </c>
      <c r="N820">
        <v>1011</v>
      </c>
      <c r="O820" t="s">
        <v>790</v>
      </c>
      <c r="P820" t="s">
        <v>790</v>
      </c>
      <c r="Q820">
        <v>1</v>
      </c>
      <c r="Y820">
        <v>0.02</v>
      </c>
      <c r="AA820">
        <v>0</v>
      </c>
      <c r="AB820">
        <v>8.1</v>
      </c>
      <c r="AC820">
        <v>0</v>
      </c>
      <c r="AD820">
        <v>0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3</v>
      </c>
      <c r="AT820">
        <v>0.02</v>
      </c>
      <c r="AU820" t="s">
        <v>3</v>
      </c>
      <c r="AV820">
        <v>0</v>
      </c>
      <c r="AW820">
        <v>2</v>
      </c>
      <c r="AX820">
        <v>22722554</v>
      </c>
      <c r="AY820">
        <v>1</v>
      </c>
      <c r="AZ820">
        <v>0</v>
      </c>
      <c r="BA820">
        <v>757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B820">
        <v>0</v>
      </c>
    </row>
    <row r="821" spans="1:80">
      <c r="A821">
        <f>ROW(Source!A335)</f>
        <v>335</v>
      </c>
      <c r="B821">
        <v>22723180</v>
      </c>
      <c r="C821">
        <v>22722550</v>
      </c>
      <c r="D821">
        <v>21280770</v>
      </c>
      <c r="E821">
        <v>1</v>
      </c>
      <c r="F821">
        <v>1</v>
      </c>
      <c r="G821">
        <v>1</v>
      </c>
      <c r="H821">
        <v>2</v>
      </c>
      <c r="I821" t="s">
        <v>850</v>
      </c>
      <c r="J821" t="s">
        <v>851</v>
      </c>
      <c r="K821" t="s">
        <v>852</v>
      </c>
      <c r="L821">
        <v>1368</v>
      </c>
      <c r="N821">
        <v>1011</v>
      </c>
      <c r="O821" t="s">
        <v>790</v>
      </c>
      <c r="P821" t="s">
        <v>790</v>
      </c>
      <c r="Q821">
        <v>1</v>
      </c>
      <c r="Y821">
        <v>0.25</v>
      </c>
      <c r="AA821">
        <v>0</v>
      </c>
      <c r="AB821">
        <v>87.17</v>
      </c>
      <c r="AC821">
        <v>11.6</v>
      </c>
      <c r="AD821">
        <v>0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3</v>
      </c>
      <c r="AT821">
        <v>0.25</v>
      </c>
      <c r="AU821" t="s">
        <v>3</v>
      </c>
      <c r="AV821">
        <v>0</v>
      </c>
      <c r="AW821">
        <v>2</v>
      </c>
      <c r="AX821">
        <v>22722555</v>
      </c>
      <c r="AY821">
        <v>1</v>
      </c>
      <c r="AZ821">
        <v>0</v>
      </c>
      <c r="BA821">
        <v>758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B821">
        <v>0</v>
      </c>
    </row>
    <row r="822" spans="1:80">
      <c r="A822">
        <f>ROW(Source!A335)</f>
        <v>335</v>
      </c>
      <c r="B822">
        <v>22723180</v>
      </c>
      <c r="C822">
        <v>22722550</v>
      </c>
      <c r="D822">
        <v>21376944</v>
      </c>
      <c r="E822">
        <v>1</v>
      </c>
      <c r="F822">
        <v>1</v>
      </c>
      <c r="G822">
        <v>1</v>
      </c>
      <c r="H822">
        <v>3</v>
      </c>
      <c r="I822" t="s">
        <v>1130</v>
      </c>
      <c r="J822" t="s">
        <v>1131</v>
      </c>
      <c r="K822" t="s">
        <v>1132</v>
      </c>
      <c r="L822">
        <v>1383</v>
      </c>
      <c r="N822">
        <v>1013</v>
      </c>
      <c r="O822" t="s">
        <v>1133</v>
      </c>
      <c r="P822" t="s">
        <v>1133</v>
      </c>
      <c r="Q822">
        <v>1</v>
      </c>
      <c r="Y822">
        <v>0.65</v>
      </c>
      <c r="AA822">
        <v>0.4</v>
      </c>
      <c r="AB822">
        <v>0</v>
      </c>
      <c r="AC822">
        <v>0</v>
      </c>
      <c r="AD822">
        <v>0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3</v>
      </c>
      <c r="AT822">
        <v>0.65</v>
      </c>
      <c r="AU822" t="s">
        <v>3</v>
      </c>
      <c r="AV822">
        <v>0</v>
      </c>
      <c r="AW822">
        <v>2</v>
      </c>
      <c r="AX822">
        <v>22722556</v>
      </c>
      <c r="AY822">
        <v>1</v>
      </c>
      <c r="AZ822">
        <v>0</v>
      </c>
      <c r="BA822">
        <v>759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B822">
        <v>0</v>
      </c>
    </row>
    <row r="823" spans="1:80">
      <c r="A823">
        <f>ROW(Source!A335)</f>
        <v>335</v>
      </c>
      <c r="B823">
        <v>22723180</v>
      </c>
      <c r="C823">
        <v>22722550</v>
      </c>
      <c r="D823">
        <v>21631381</v>
      </c>
      <c r="E823">
        <v>1</v>
      </c>
      <c r="F823">
        <v>1</v>
      </c>
      <c r="G823">
        <v>1</v>
      </c>
      <c r="H823">
        <v>3</v>
      </c>
      <c r="I823" t="s">
        <v>1176</v>
      </c>
      <c r="J823" t="s">
        <v>1177</v>
      </c>
      <c r="K823" t="s">
        <v>1178</v>
      </c>
      <c r="L823">
        <v>1477</v>
      </c>
      <c r="N823">
        <v>1013</v>
      </c>
      <c r="O823" t="s">
        <v>108</v>
      </c>
      <c r="P823" t="s">
        <v>110</v>
      </c>
      <c r="Q823">
        <v>1</v>
      </c>
      <c r="Y823">
        <v>1.0000000000000001E-5</v>
      </c>
      <c r="AA823">
        <v>144655.32</v>
      </c>
      <c r="AB823">
        <v>0</v>
      </c>
      <c r="AC823">
        <v>0</v>
      </c>
      <c r="AD823">
        <v>0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3</v>
      </c>
      <c r="AT823">
        <v>1.0000000000000001E-5</v>
      </c>
      <c r="AU823" t="s">
        <v>3</v>
      </c>
      <c r="AV823">
        <v>0</v>
      </c>
      <c r="AW823">
        <v>2</v>
      </c>
      <c r="AX823">
        <v>22722557</v>
      </c>
      <c r="AY823">
        <v>1</v>
      </c>
      <c r="AZ823">
        <v>0</v>
      </c>
      <c r="BA823">
        <v>760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B823">
        <v>0</v>
      </c>
    </row>
    <row r="824" spans="1:80">
      <c r="A824">
        <f>ROW(Source!A335)</f>
        <v>335</v>
      </c>
      <c r="B824">
        <v>22723180</v>
      </c>
      <c r="C824">
        <v>22722550</v>
      </c>
      <c r="D824">
        <v>21631383</v>
      </c>
      <c r="E824">
        <v>1</v>
      </c>
      <c r="F824">
        <v>1</v>
      </c>
      <c r="G824">
        <v>1</v>
      </c>
      <c r="H824">
        <v>3</v>
      </c>
      <c r="I824" t="s">
        <v>1179</v>
      </c>
      <c r="J824" t="s">
        <v>1180</v>
      </c>
      <c r="K824" t="s">
        <v>1181</v>
      </c>
      <c r="L824">
        <v>1477</v>
      </c>
      <c r="N824">
        <v>1013</v>
      </c>
      <c r="O824" t="s">
        <v>108</v>
      </c>
      <c r="P824" t="s">
        <v>110</v>
      </c>
      <c r="Q824">
        <v>1</v>
      </c>
      <c r="Y824">
        <v>5.0000000000000002E-5</v>
      </c>
      <c r="AA824">
        <v>13980.31</v>
      </c>
      <c r="AB824">
        <v>0</v>
      </c>
      <c r="AC824">
        <v>0</v>
      </c>
      <c r="AD824">
        <v>0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3</v>
      </c>
      <c r="AT824">
        <v>5.0000000000000002E-5</v>
      </c>
      <c r="AU824" t="s">
        <v>3</v>
      </c>
      <c r="AV824">
        <v>0</v>
      </c>
      <c r="AW824">
        <v>2</v>
      </c>
      <c r="AX824">
        <v>22722558</v>
      </c>
      <c r="AY824">
        <v>1</v>
      </c>
      <c r="AZ824">
        <v>0</v>
      </c>
      <c r="BA824">
        <v>761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B824">
        <v>0</v>
      </c>
    </row>
    <row r="825" spans="1:80">
      <c r="A825">
        <f>ROW(Source!A335)</f>
        <v>335</v>
      </c>
      <c r="B825">
        <v>22723180</v>
      </c>
      <c r="C825">
        <v>22722550</v>
      </c>
      <c r="D825">
        <v>21631384</v>
      </c>
      <c r="E825">
        <v>1</v>
      </c>
      <c r="F825">
        <v>1</v>
      </c>
      <c r="G825">
        <v>1</v>
      </c>
      <c r="H825">
        <v>3</v>
      </c>
      <c r="I825" t="s">
        <v>1182</v>
      </c>
      <c r="J825" t="s">
        <v>1183</v>
      </c>
      <c r="K825" t="s">
        <v>1184</v>
      </c>
      <c r="L825">
        <v>1301</v>
      </c>
      <c r="N825">
        <v>1003</v>
      </c>
      <c r="O825" t="s">
        <v>117</v>
      </c>
      <c r="P825" t="s">
        <v>117</v>
      </c>
      <c r="Q825">
        <v>1</v>
      </c>
      <c r="Y825">
        <v>0.05</v>
      </c>
      <c r="AA825">
        <v>8.9</v>
      </c>
      <c r="AB825">
        <v>0</v>
      </c>
      <c r="AC825">
        <v>0</v>
      </c>
      <c r="AD825">
        <v>0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3</v>
      </c>
      <c r="AT825">
        <v>0.05</v>
      </c>
      <c r="AU825" t="s">
        <v>3</v>
      </c>
      <c r="AV825">
        <v>0</v>
      </c>
      <c r="AW825">
        <v>2</v>
      </c>
      <c r="AX825">
        <v>22722559</v>
      </c>
      <c r="AY825">
        <v>1</v>
      </c>
      <c r="AZ825">
        <v>0</v>
      </c>
      <c r="BA825">
        <v>762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B825">
        <v>0</v>
      </c>
    </row>
    <row r="826" spans="1:80">
      <c r="A826">
        <f>ROW(Source!A335)</f>
        <v>335</v>
      </c>
      <c r="B826">
        <v>22723180</v>
      </c>
      <c r="C826">
        <v>22722550</v>
      </c>
      <c r="D826">
        <v>21557875</v>
      </c>
      <c r="E826">
        <v>1</v>
      </c>
      <c r="F826">
        <v>1</v>
      </c>
      <c r="G826">
        <v>1</v>
      </c>
      <c r="H826">
        <v>3</v>
      </c>
      <c r="I826" t="s">
        <v>1188</v>
      </c>
      <c r="J826" t="s">
        <v>1189</v>
      </c>
      <c r="K826" t="s">
        <v>1190</v>
      </c>
      <c r="L826">
        <v>1348</v>
      </c>
      <c r="N826">
        <v>1009</v>
      </c>
      <c r="O826" t="s">
        <v>34</v>
      </c>
      <c r="P826" t="s">
        <v>34</v>
      </c>
      <c r="Q826">
        <v>1000</v>
      </c>
      <c r="Y826">
        <v>6.0000000000000002E-5</v>
      </c>
      <c r="AA826">
        <v>66860</v>
      </c>
      <c r="AB826">
        <v>0</v>
      </c>
      <c r="AC826">
        <v>0</v>
      </c>
      <c r="AD826">
        <v>0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6.0000000000000002E-5</v>
      </c>
      <c r="AU826" t="s">
        <v>3</v>
      </c>
      <c r="AV826">
        <v>0</v>
      </c>
      <c r="AW826">
        <v>2</v>
      </c>
      <c r="AX826">
        <v>22722560</v>
      </c>
      <c r="AY826">
        <v>1</v>
      </c>
      <c r="AZ826">
        <v>0</v>
      </c>
      <c r="BA826">
        <v>763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B826">
        <v>0</v>
      </c>
    </row>
    <row r="827" spans="1:80">
      <c r="A827">
        <f>ROW(Source!A335)</f>
        <v>335</v>
      </c>
      <c r="B827">
        <v>22723180</v>
      </c>
      <c r="C827">
        <v>22722550</v>
      </c>
      <c r="D827">
        <v>21528706</v>
      </c>
      <c r="E827">
        <v>1</v>
      </c>
      <c r="F827">
        <v>1</v>
      </c>
      <c r="G827">
        <v>1</v>
      </c>
      <c r="H827">
        <v>3</v>
      </c>
      <c r="I827" t="s">
        <v>1191</v>
      </c>
      <c r="J827" t="s">
        <v>1192</v>
      </c>
      <c r="K827" t="s">
        <v>1193</v>
      </c>
      <c r="L827">
        <v>1348</v>
      </c>
      <c r="N827">
        <v>1009</v>
      </c>
      <c r="O827" t="s">
        <v>34</v>
      </c>
      <c r="P827" t="s">
        <v>34</v>
      </c>
      <c r="Q827">
        <v>1000</v>
      </c>
      <c r="Y827">
        <v>4.0000000000000003E-5</v>
      </c>
      <c r="AA827">
        <v>27300</v>
      </c>
      <c r="AB827">
        <v>0</v>
      </c>
      <c r="AC827">
        <v>0</v>
      </c>
      <c r="AD827">
        <v>0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3</v>
      </c>
      <c r="AT827">
        <v>4.0000000000000003E-5</v>
      </c>
      <c r="AU827" t="s">
        <v>3</v>
      </c>
      <c r="AV827">
        <v>0</v>
      </c>
      <c r="AW827">
        <v>2</v>
      </c>
      <c r="AX827">
        <v>22722561</v>
      </c>
      <c r="AY827">
        <v>1</v>
      </c>
      <c r="AZ827">
        <v>0</v>
      </c>
      <c r="BA827">
        <v>764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B827">
        <v>0</v>
      </c>
    </row>
    <row r="828" spans="1:80">
      <c r="A828">
        <f>ROW(Source!A335)</f>
        <v>335</v>
      </c>
      <c r="B828">
        <v>22723180</v>
      </c>
      <c r="C828">
        <v>22722550</v>
      </c>
      <c r="D828">
        <v>21532219</v>
      </c>
      <c r="E828">
        <v>1</v>
      </c>
      <c r="F828">
        <v>1</v>
      </c>
      <c r="G828">
        <v>1</v>
      </c>
      <c r="H828">
        <v>3</v>
      </c>
      <c r="I828" t="s">
        <v>945</v>
      </c>
      <c r="J828" t="s">
        <v>946</v>
      </c>
      <c r="K828" t="s">
        <v>947</v>
      </c>
      <c r="L828">
        <v>1344</v>
      </c>
      <c r="N828">
        <v>1008</v>
      </c>
      <c r="O828" t="s">
        <v>948</v>
      </c>
      <c r="P828" t="s">
        <v>948</v>
      </c>
      <c r="Q828">
        <v>1</v>
      </c>
      <c r="Y828">
        <v>0.11</v>
      </c>
      <c r="AA828">
        <v>1</v>
      </c>
      <c r="AB828">
        <v>0</v>
      </c>
      <c r="AC828">
        <v>0</v>
      </c>
      <c r="AD828">
        <v>0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3</v>
      </c>
      <c r="AT828">
        <v>0.11</v>
      </c>
      <c r="AU828" t="s">
        <v>3</v>
      </c>
      <c r="AV828">
        <v>0</v>
      </c>
      <c r="AW828">
        <v>2</v>
      </c>
      <c r="AX828">
        <v>22722562</v>
      </c>
      <c r="AY828">
        <v>1</v>
      </c>
      <c r="AZ828">
        <v>0</v>
      </c>
      <c r="BA828">
        <v>765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B828">
        <v>0</v>
      </c>
    </row>
    <row r="829" spans="1:80">
      <c r="A829">
        <f>ROW(Source!A336)</f>
        <v>336</v>
      </c>
      <c r="B829">
        <v>22723180</v>
      </c>
      <c r="C829">
        <v>22722577</v>
      </c>
      <c r="D829">
        <v>9430710</v>
      </c>
      <c r="E829">
        <v>1</v>
      </c>
      <c r="F829">
        <v>1</v>
      </c>
      <c r="G829">
        <v>1</v>
      </c>
      <c r="H829">
        <v>1</v>
      </c>
      <c r="I829" t="s">
        <v>895</v>
      </c>
      <c r="J829" t="s">
        <v>3</v>
      </c>
      <c r="K829" t="s">
        <v>896</v>
      </c>
      <c r="L829">
        <v>1369</v>
      </c>
      <c r="N829">
        <v>1013</v>
      </c>
      <c r="O829" t="s">
        <v>784</v>
      </c>
      <c r="P829" t="s">
        <v>784</v>
      </c>
      <c r="Q829">
        <v>1</v>
      </c>
      <c r="Y829">
        <v>22.6</v>
      </c>
      <c r="AA829">
        <v>0</v>
      </c>
      <c r="AB829">
        <v>0</v>
      </c>
      <c r="AC829">
        <v>0</v>
      </c>
      <c r="AD829">
        <v>9.6199999999999992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3</v>
      </c>
      <c r="AT829">
        <v>22.6</v>
      </c>
      <c r="AU829" t="s">
        <v>3</v>
      </c>
      <c r="AV829">
        <v>1</v>
      </c>
      <c r="AW829">
        <v>2</v>
      </c>
      <c r="AX829">
        <v>22722578</v>
      </c>
      <c r="AY829">
        <v>1</v>
      </c>
      <c r="AZ829">
        <v>0</v>
      </c>
      <c r="BA829">
        <v>766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v>0</v>
      </c>
    </row>
    <row r="830" spans="1:80">
      <c r="A830">
        <f>ROW(Source!A336)</f>
        <v>336</v>
      </c>
      <c r="B830">
        <v>22723180</v>
      </c>
      <c r="C830">
        <v>22722577</v>
      </c>
      <c r="D830">
        <v>121548</v>
      </c>
      <c r="E830">
        <v>1</v>
      </c>
      <c r="F830">
        <v>1</v>
      </c>
      <c r="G830">
        <v>1</v>
      </c>
      <c r="H830">
        <v>1</v>
      </c>
      <c r="I830" t="s">
        <v>36</v>
      </c>
      <c r="J830" t="s">
        <v>3</v>
      </c>
      <c r="K830" t="s">
        <v>785</v>
      </c>
      <c r="L830">
        <v>608254</v>
      </c>
      <c r="N830">
        <v>1013</v>
      </c>
      <c r="O830" t="s">
        <v>786</v>
      </c>
      <c r="P830" t="s">
        <v>786</v>
      </c>
      <c r="Q830">
        <v>1</v>
      </c>
      <c r="Y830">
        <v>8.73</v>
      </c>
      <c r="AA830">
        <v>0</v>
      </c>
      <c r="AB830">
        <v>0</v>
      </c>
      <c r="AC830">
        <v>0</v>
      </c>
      <c r="AD830">
        <v>0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3</v>
      </c>
      <c r="AT830">
        <v>8.73</v>
      </c>
      <c r="AU830" t="s">
        <v>3</v>
      </c>
      <c r="AV830">
        <v>2</v>
      </c>
      <c r="AW830">
        <v>2</v>
      </c>
      <c r="AX830">
        <v>22722579</v>
      </c>
      <c r="AY830">
        <v>1</v>
      </c>
      <c r="AZ830">
        <v>0</v>
      </c>
      <c r="BA830">
        <v>767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v>0</v>
      </c>
    </row>
    <row r="831" spans="1:80">
      <c r="A831">
        <f>ROW(Source!A336)</f>
        <v>336</v>
      </c>
      <c r="B831">
        <v>22723180</v>
      </c>
      <c r="C831">
        <v>22722577</v>
      </c>
      <c r="D831">
        <v>21334659</v>
      </c>
      <c r="E831">
        <v>1</v>
      </c>
      <c r="F831">
        <v>1</v>
      </c>
      <c r="G831">
        <v>1</v>
      </c>
      <c r="H831">
        <v>2</v>
      </c>
      <c r="I831" t="s">
        <v>897</v>
      </c>
      <c r="J831" t="s">
        <v>898</v>
      </c>
      <c r="K831" t="s">
        <v>899</v>
      </c>
      <c r="L831">
        <v>1368</v>
      </c>
      <c r="N831">
        <v>1011</v>
      </c>
      <c r="O831" t="s">
        <v>790</v>
      </c>
      <c r="P831" t="s">
        <v>790</v>
      </c>
      <c r="Q831">
        <v>1</v>
      </c>
      <c r="Y831">
        <v>7.3</v>
      </c>
      <c r="AA831">
        <v>0</v>
      </c>
      <c r="AB831">
        <v>134.65</v>
      </c>
      <c r="AC831">
        <v>13.5</v>
      </c>
      <c r="AD831">
        <v>0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7.3</v>
      </c>
      <c r="AU831" t="s">
        <v>3</v>
      </c>
      <c r="AV831">
        <v>0</v>
      </c>
      <c r="AW831">
        <v>2</v>
      </c>
      <c r="AX831">
        <v>22722580</v>
      </c>
      <c r="AY831">
        <v>1</v>
      </c>
      <c r="AZ831">
        <v>0</v>
      </c>
      <c r="BA831">
        <v>768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v>0</v>
      </c>
    </row>
    <row r="832" spans="1:80">
      <c r="A832">
        <f>ROW(Source!A336)</f>
        <v>336</v>
      </c>
      <c r="B832">
        <v>22723180</v>
      </c>
      <c r="C832">
        <v>22722577</v>
      </c>
      <c r="D832">
        <v>21451851</v>
      </c>
      <c r="E832">
        <v>1</v>
      </c>
      <c r="F832">
        <v>1</v>
      </c>
      <c r="G832">
        <v>1</v>
      </c>
      <c r="H832">
        <v>2</v>
      </c>
      <c r="I832" t="s">
        <v>900</v>
      </c>
      <c r="J832" t="s">
        <v>901</v>
      </c>
      <c r="K832" t="s">
        <v>902</v>
      </c>
      <c r="L832">
        <v>1368</v>
      </c>
      <c r="N832">
        <v>1011</v>
      </c>
      <c r="O832" t="s">
        <v>790</v>
      </c>
      <c r="P832" t="s">
        <v>790</v>
      </c>
      <c r="Q832">
        <v>1</v>
      </c>
      <c r="Y832">
        <v>1.43</v>
      </c>
      <c r="AA832">
        <v>0</v>
      </c>
      <c r="AB832">
        <v>100</v>
      </c>
      <c r="AC832">
        <v>10.06</v>
      </c>
      <c r="AD832">
        <v>0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3</v>
      </c>
      <c r="AT832">
        <v>1.43</v>
      </c>
      <c r="AU832" t="s">
        <v>3</v>
      </c>
      <c r="AV832">
        <v>0</v>
      </c>
      <c r="AW832">
        <v>2</v>
      </c>
      <c r="AX832">
        <v>22722581</v>
      </c>
      <c r="AY832">
        <v>1</v>
      </c>
      <c r="AZ832">
        <v>0</v>
      </c>
      <c r="BA832">
        <v>769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B832">
        <v>0</v>
      </c>
    </row>
    <row r="833" spans="1:80">
      <c r="A833">
        <f>ROW(Source!A336)</f>
        <v>336</v>
      </c>
      <c r="B833">
        <v>22723180</v>
      </c>
      <c r="C833">
        <v>22722577</v>
      </c>
      <c r="D833">
        <v>21280770</v>
      </c>
      <c r="E833">
        <v>1</v>
      </c>
      <c r="F833">
        <v>1</v>
      </c>
      <c r="G833">
        <v>1</v>
      </c>
      <c r="H833">
        <v>2</v>
      </c>
      <c r="I833" t="s">
        <v>850</v>
      </c>
      <c r="J833" t="s">
        <v>851</v>
      </c>
      <c r="K833" t="s">
        <v>852</v>
      </c>
      <c r="L833">
        <v>1368</v>
      </c>
      <c r="N833">
        <v>1011</v>
      </c>
      <c r="O833" t="s">
        <v>790</v>
      </c>
      <c r="P833" t="s">
        <v>790</v>
      </c>
      <c r="Q833">
        <v>1</v>
      </c>
      <c r="Y833">
        <v>7.3</v>
      </c>
      <c r="AA833">
        <v>0</v>
      </c>
      <c r="AB833">
        <v>87.17</v>
      </c>
      <c r="AC833">
        <v>11.6</v>
      </c>
      <c r="AD833">
        <v>0</v>
      </c>
      <c r="AN833">
        <v>0</v>
      </c>
      <c r="AO833">
        <v>1</v>
      </c>
      <c r="AP833">
        <v>0</v>
      </c>
      <c r="AQ833">
        <v>0</v>
      </c>
      <c r="AR833">
        <v>0</v>
      </c>
      <c r="AS833" t="s">
        <v>3</v>
      </c>
      <c r="AT833">
        <v>7.3</v>
      </c>
      <c r="AU833" t="s">
        <v>3</v>
      </c>
      <c r="AV833">
        <v>0</v>
      </c>
      <c r="AW833">
        <v>2</v>
      </c>
      <c r="AX833">
        <v>22722582</v>
      </c>
      <c r="AY833">
        <v>1</v>
      </c>
      <c r="AZ833">
        <v>0</v>
      </c>
      <c r="BA833">
        <v>770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B833">
        <v>0</v>
      </c>
    </row>
    <row r="834" spans="1:80">
      <c r="A834">
        <f>ROW(Source!A336)</f>
        <v>336</v>
      </c>
      <c r="B834">
        <v>22723180</v>
      </c>
      <c r="C834">
        <v>22722577</v>
      </c>
      <c r="D834">
        <v>21532219</v>
      </c>
      <c r="E834">
        <v>1</v>
      </c>
      <c r="F834">
        <v>1</v>
      </c>
      <c r="G834">
        <v>1</v>
      </c>
      <c r="H834">
        <v>3</v>
      </c>
      <c r="I834" t="s">
        <v>945</v>
      </c>
      <c r="J834" t="s">
        <v>946</v>
      </c>
      <c r="K834" t="s">
        <v>947</v>
      </c>
      <c r="L834">
        <v>1344</v>
      </c>
      <c r="N834">
        <v>1008</v>
      </c>
      <c r="O834" t="s">
        <v>948</v>
      </c>
      <c r="P834" t="s">
        <v>948</v>
      </c>
      <c r="Q834">
        <v>1</v>
      </c>
      <c r="Y834">
        <v>4.3499999999999996</v>
      </c>
      <c r="AA834">
        <v>1</v>
      </c>
      <c r="AB834">
        <v>0</v>
      </c>
      <c r="AC834">
        <v>0</v>
      </c>
      <c r="AD834">
        <v>0</v>
      </c>
      <c r="AN834">
        <v>0</v>
      </c>
      <c r="AO834">
        <v>1</v>
      </c>
      <c r="AP834">
        <v>0</v>
      </c>
      <c r="AQ834">
        <v>0</v>
      </c>
      <c r="AR834">
        <v>0</v>
      </c>
      <c r="AS834" t="s">
        <v>3</v>
      </c>
      <c r="AT834">
        <v>4.3499999999999996</v>
      </c>
      <c r="AU834" t="s">
        <v>3</v>
      </c>
      <c r="AV834">
        <v>0</v>
      </c>
      <c r="AW834">
        <v>2</v>
      </c>
      <c r="AX834">
        <v>22722583</v>
      </c>
      <c r="AY834">
        <v>1</v>
      </c>
      <c r="AZ834">
        <v>0</v>
      </c>
      <c r="BA834">
        <v>771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B834">
        <v>0</v>
      </c>
    </row>
    <row r="835" spans="1:80">
      <c r="A835">
        <f>ROW(Source!A337)</f>
        <v>337</v>
      </c>
      <c r="B835">
        <v>22723180</v>
      </c>
      <c r="C835">
        <v>22722584</v>
      </c>
      <c r="D835">
        <v>9416210</v>
      </c>
      <c r="E835">
        <v>1</v>
      </c>
      <c r="F835">
        <v>1</v>
      </c>
      <c r="G835">
        <v>1</v>
      </c>
      <c r="H835">
        <v>1</v>
      </c>
      <c r="I835" t="s">
        <v>1194</v>
      </c>
      <c r="J835" t="s">
        <v>3</v>
      </c>
      <c r="K835" t="s">
        <v>1195</v>
      </c>
      <c r="L835">
        <v>1369</v>
      </c>
      <c r="N835">
        <v>1013</v>
      </c>
      <c r="O835" t="s">
        <v>784</v>
      </c>
      <c r="P835" t="s">
        <v>784</v>
      </c>
      <c r="Q835">
        <v>1</v>
      </c>
      <c r="Y835">
        <v>14.17</v>
      </c>
      <c r="AA835">
        <v>0</v>
      </c>
      <c r="AB835">
        <v>0</v>
      </c>
      <c r="AC835">
        <v>0</v>
      </c>
      <c r="AD835">
        <v>9.2899999999999991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3</v>
      </c>
      <c r="AT835">
        <v>14.17</v>
      </c>
      <c r="AU835" t="s">
        <v>3</v>
      </c>
      <c r="AV835">
        <v>1</v>
      </c>
      <c r="AW835">
        <v>2</v>
      </c>
      <c r="AX835">
        <v>22722585</v>
      </c>
      <c r="AY835">
        <v>1</v>
      </c>
      <c r="AZ835">
        <v>0</v>
      </c>
      <c r="BA835">
        <v>772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B835">
        <v>0</v>
      </c>
    </row>
    <row r="836" spans="1:80">
      <c r="A836">
        <f>ROW(Source!A337)</f>
        <v>337</v>
      </c>
      <c r="B836">
        <v>22723180</v>
      </c>
      <c r="C836">
        <v>22722584</v>
      </c>
      <c r="D836">
        <v>121548</v>
      </c>
      <c r="E836">
        <v>1</v>
      </c>
      <c r="F836">
        <v>1</v>
      </c>
      <c r="G836">
        <v>1</v>
      </c>
      <c r="H836">
        <v>1</v>
      </c>
      <c r="I836" t="s">
        <v>36</v>
      </c>
      <c r="J836" t="s">
        <v>3</v>
      </c>
      <c r="K836" t="s">
        <v>785</v>
      </c>
      <c r="L836">
        <v>608254</v>
      </c>
      <c r="N836">
        <v>1013</v>
      </c>
      <c r="O836" t="s">
        <v>786</v>
      </c>
      <c r="P836" t="s">
        <v>786</v>
      </c>
      <c r="Q836">
        <v>1</v>
      </c>
      <c r="Y836">
        <v>0.05</v>
      </c>
      <c r="AA836">
        <v>0</v>
      </c>
      <c r="AB836">
        <v>0</v>
      </c>
      <c r="AC836">
        <v>0</v>
      </c>
      <c r="AD836">
        <v>0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3</v>
      </c>
      <c r="AT836">
        <v>0.05</v>
      </c>
      <c r="AU836" t="s">
        <v>3</v>
      </c>
      <c r="AV836">
        <v>2</v>
      </c>
      <c r="AW836">
        <v>2</v>
      </c>
      <c r="AX836">
        <v>22722586</v>
      </c>
      <c r="AY836">
        <v>1</v>
      </c>
      <c r="AZ836">
        <v>0</v>
      </c>
      <c r="BA836">
        <v>773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B836">
        <v>0</v>
      </c>
    </row>
    <row r="837" spans="1:80">
      <c r="A837">
        <f>ROW(Source!A337)</f>
        <v>337</v>
      </c>
      <c r="B837">
        <v>22723180</v>
      </c>
      <c r="C837">
        <v>22722584</v>
      </c>
      <c r="D837">
        <v>21280827</v>
      </c>
      <c r="E837">
        <v>1</v>
      </c>
      <c r="F837">
        <v>1</v>
      </c>
      <c r="G837">
        <v>1</v>
      </c>
      <c r="H837">
        <v>2</v>
      </c>
      <c r="I837" t="s">
        <v>787</v>
      </c>
      <c r="J837" t="s">
        <v>788</v>
      </c>
      <c r="K837" t="s">
        <v>789</v>
      </c>
      <c r="L837">
        <v>1368</v>
      </c>
      <c r="N837">
        <v>1011</v>
      </c>
      <c r="O837" t="s">
        <v>790</v>
      </c>
      <c r="P837" t="s">
        <v>790</v>
      </c>
      <c r="Q837">
        <v>1</v>
      </c>
      <c r="Y837">
        <v>0.05</v>
      </c>
      <c r="AA837">
        <v>0</v>
      </c>
      <c r="AB837">
        <v>111.99</v>
      </c>
      <c r="AC837">
        <v>13.5</v>
      </c>
      <c r="AD837">
        <v>0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0.05</v>
      </c>
      <c r="AU837" t="s">
        <v>3</v>
      </c>
      <c r="AV837">
        <v>0</v>
      </c>
      <c r="AW837">
        <v>2</v>
      </c>
      <c r="AX837">
        <v>22722587</v>
      </c>
      <c r="AY837">
        <v>1</v>
      </c>
      <c r="AZ837">
        <v>0</v>
      </c>
      <c r="BA837">
        <v>774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B837">
        <v>0</v>
      </c>
    </row>
    <row r="838" spans="1:80">
      <c r="A838">
        <f>ROW(Source!A337)</f>
        <v>337</v>
      </c>
      <c r="B838">
        <v>22723180</v>
      </c>
      <c r="C838">
        <v>22722584</v>
      </c>
      <c r="D838">
        <v>21285419</v>
      </c>
      <c r="E838">
        <v>1</v>
      </c>
      <c r="F838">
        <v>1</v>
      </c>
      <c r="G838">
        <v>1</v>
      </c>
      <c r="H838">
        <v>2</v>
      </c>
      <c r="I838" t="s">
        <v>858</v>
      </c>
      <c r="J838" t="s">
        <v>859</v>
      </c>
      <c r="K838" t="s">
        <v>860</v>
      </c>
      <c r="L838">
        <v>1368</v>
      </c>
      <c r="N838">
        <v>1011</v>
      </c>
      <c r="O838" t="s">
        <v>790</v>
      </c>
      <c r="P838" t="s">
        <v>790</v>
      </c>
      <c r="Q838">
        <v>1</v>
      </c>
      <c r="Y838">
        <v>0.52</v>
      </c>
      <c r="AA838">
        <v>0</v>
      </c>
      <c r="AB838">
        <v>8.1</v>
      </c>
      <c r="AC838">
        <v>0</v>
      </c>
      <c r="AD838">
        <v>0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3</v>
      </c>
      <c r="AT838">
        <v>0.52</v>
      </c>
      <c r="AU838" t="s">
        <v>3</v>
      </c>
      <c r="AV838">
        <v>0</v>
      </c>
      <c r="AW838">
        <v>2</v>
      </c>
      <c r="AX838">
        <v>22722588</v>
      </c>
      <c r="AY838">
        <v>1</v>
      </c>
      <c r="AZ838">
        <v>0</v>
      </c>
      <c r="BA838">
        <v>775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B838">
        <v>0</v>
      </c>
    </row>
    <row r="839" spans="1:80">
      <c r="A839">
        <f>ROW(Source!A337)</f>
        <v>337</v>
      </c>
      <c r="B839">
        <v>22723180</v>
      </c>
      <c r="C839">
        <v>22722584</v>
      </c>
      <c r="D839">
        <v>21280770</v>
      </c>
      <c r="E839">
        <v>1</v>
      </c>
      <c r="F839">
        <v>1</v>
      </c>
      <c r="G839">
        <v>1</v>
      </c>
      <c r="H839">
        <v>2</v>
      </c>
      <c r="I839" t="s">
        <v>850</v>
      </c>
      <c r="J839" t="s">
        <v>851</v>
      </c>
      <c r="K839" t="s">
        <v>852</v>
      </c>
      <c r="L839">
        <v>1368</v>
      </c>
      <c r="N839">
        <v>1011</v>
      </c>
      <c r="O839" t="s">
        <v>790</v>
      </c>
      <c r="P839" t="s">
        <v>790</v>
      </c>
      <c r="Q839">
        <v>1</v>
      </c>
      <c r="Y839">
        <v>0.03</v>
      </c>
      <c r="AA839">
        <v>0</v>
      </c>
      <c r="AB839">
        <v>87.17</v>
      </c>
      <c r="AC839">
        <v>11.6</v>
      </c>
      <c r="AD839">
        <v>0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3</v>
      </c>
      <c r="AT839">
        <v>0.03</v>
      </c>
      <c r="AU839" t="s">
        <v>3</v>
      </c>
      <c r="AV839">
        <v>0</v>
      </c>
      <c r="AW839">
        <v>2</v>
      </c>
      <c r="AX839">
        <v>22722589</v>
      </c>
      <c r="AY839">
        <v>1</v>
      </c>
      <c r="AZ839">
        <v>0</v>
      </c>
      <c r="BA839">
        <v>776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B839">
        <v>0</v>
      </c>
    </row>
    <row r="840" spans="1:80">
      <c r="A840">
        <f>ROW(Source!A337)</f>
        <v>337</v>
      </c>
      <c r="B840">
        <v>22723180</v>
      </c>
      <c r="C840">
        <v>22722584</v>
      </c>
      <c r="D840">
        <v>21304502</v>
      </c>
      <c r="E840">
        <v>1</v>
      </c>
      <c r="F840">
        <v>1</v>
      </c>
      <c r="G840">
        <v>1</v>
      </c>
      <c r="H840">
        <v>3</v>
      </c>
      <c r="I840" t="s">
        <v>827</v>
      </c>
      <c r="J840" t="s">
        <v>828</v>
      </c>
      <c r="K840" t="s">
        <v>829</v>
      </c>
      <c r="L840">
        <v>1348</v>
      </c>
      <c r="N840">
        <v>1009</v>
      </c>
      <c r="O840" t="s">
        <v>34</v>
      </c>
      <c r="P840" t="s">
        <v>34</v>
      </c>
      <c r="Q840">
        <v>1000</v>
      </c>
      <c r="Y840">
        <v>3.8999999999999999E-4</v>
      </c>
      <c r="AA840">
        <v>10362</v>
      </c>
      <c r="AB840">
        <v>0</v>
      </c>
      <c r="AC840">
        <v>0</v>
      </c>
      <c r="AD840">
        <v>0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3</v>
      </c>
      <c r="AT840">
        <v>3.8999999999999999E-4</v>
      </c>
      <c r="AU840" t="s">
        <v>3</v>
      </c>
      <c r="AV840">
        <v>0</v>
      </c>
      <c r="AW840">
        <v>2</v>
      </c>
      <c r="AX840">
        <v>22722590</v>
      </c>
      <c r="AY840">
        <v>1</v>
      </c>
      <c r="AZ840">
        <v>0</v>
      </c>
      <c r="BA840">
        <v>777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B840">
        <v>0</v>
      </c>
    </row>
    <row r="841" spans="1:80">
      <c r="A841">
        <f>ROW(Source!A337)</f>
        <v>337</v>
      </c>
      <c r="B841">
        <v>22723180</v>
      </c>
      <c r="C841">
        <v>22722584</v>
      </c>
      <c r="D841">
        <v>21285804</v>
      </c>
      <c r="E841">
        <v>1</v>
      </c>
      <c r="F841">
        <v>1</v>
      </c>
      <c r="G841">
        <v>1</v>
      </c>
      <c r="H841">
        <v>3</v>
      </c>
      <c r="I841" t="s">
        <v>1043</v>
      </c>
      <c r="J841" t="s">
        <v>1044</v>
      </c>
      <c r="K841" t="s">
        <v>1045</v>
      </c>
      <c r="L841">
        <v>1346</v>
      </c>
      <c r="N841">
        <v>1009</v>
      </c>
      <c r="O841" t="s">
        <v>870</v>
      </c>
      <c r="P841" t="s">
        <v>870</v>
      </c>
      <c r="Q841">
        <v>1</v>
      </c>
      <c r="Y841">
        <v>7.0000000000000007E-2</v>
      </c>
      <c r="AA841">
        <v>23.09</v>
      </c>
      <c r="AB841">
        <v>0</v>
      </c>
      <c r="AC841">
        <v>0</v>
      </c>
      <c r="AD841">
        <v>0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3</v>
      </c>
      <c r="AT841">
        <v>7.0000000000000007E-2</v>
      </c>
      <c r="AU841" t="s">
        <v>3</v>
      </c>
      <c r="AV841">
        <v>0</v>
      </c>
      <c r="AW841">
        <v>2</v>
      </c>
      <c r="AX841">
        <v>22722591</v>
      </c>
      <c r="AY841">
        <v>1</v>
      </c>
      <c r="AZ841">
        <v>0</v>
      </c>
      <c r="BA841">
        <v>778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B841">
        <v>0</v>
      </c>
    </row>
    <row r="842" spans="1:80">
      <c r="A842">
        <f>ROW(Source!A337)</f>
        <v>337</v>
      </c>
      <c r="B842">
        <v>22723180</v>
      </c>
      <c r="C842">
        <v>22722584</v>
      </c>
      <c r="D842">
        <v>21288801</v>
      </c>
      <c r="E842">
        <v>1</v>
      </c>
      <c r="F842">
        <v>1</v>
      </c>
      <c r="G842">
        <v>1</v>
      </c>
      <c r="H842">
        <v>3</v>
      </c>
      <c r="I842" t="s">
        <v>871</v>
      </c>
      <c r="J842" t="s">
        <v>872</v>
      </c>
      <c r="K842" t="s">
        <v>873</v>
      </c>
      <c r="L842">
        <v>1348</v>
      </c>
      <c r="N842">
        <v>1009</v>
      </c>
      <c r="O842" t="s">
        <v>34</v>
      </c>
      <c r="P842" t="s">
        <v>34</v>
      </c>
      <c r="Q842">
        <v>1000</v>
      </c>
      <c r="Y842">
        <v>1.2700000000000001E-3</v>
      </c>
      <c r="AA842">
        <v>15323</v>
      </c>
      <c r="AB842">
        <v>0</v>
      </c>
      <c r="AC842">
        <v>0</v>
      </c>
      <c r="AD842">
        <v>0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3</v>
      </c>
      <c r="AT842">
        <v>1.2700000000000001E-3</v>
      </c>
      <c r="AU842" t="s">
        <v>3</v>
      </c>
      <c r="AV842">
        <v>0</v>
      </c>
      <c r="AW842">
        <v>2</v>
      </c>
      <c r="AX842">
        <v>22722592</v>
      </c>
      <c r="AY842">
        <v>1</v>
      </c>
      <c r="AZ842">
        <v>0</v>
      </c>
      <c r="BA842">
        <v>779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B842">
        <v>0</v>
      </c>
    </row>
    <row r="843" spans="1:80">
      <c r="A843">
        <f>ROW(Source!A337)</f>
        <v>337</v>
      </c>
      <c r="B843">
        <v>22723180</v>
      </c>
      <c r="C843">
        <v>22722584</v>
      </c>
      <c r="D843">
        <v>21315763</v>
      </c>
      <c r="E843">
        <v>1</v>
      </c>
      <c r="F843">
        <v>1</v>
      </c>
      <c r="G843">
        <v>1</v>
      </c>
      <c r="H843">
        <v>3</v>
      </c>
      <c r="I843" t="s">
        <v>1196</v>
      </c>
      <c r="J843" t="s">
        <v>1197</v>
      </c>
      <c r="K843" t="s">
        <v>1198</v>
      </c>
      <c r="L843">
        <v>1348</v>
      </c>
      <c r="N843">
        <v>1009</v>
      </c>
      <c r="O843" t="s">
        <v>34</v>
      </c>
      <c r="P843" t="s">
        <v>34</v>
      </c>
      <c r="Q843">
        <v>1000</v>
      </c>
      <c r="Y843">
        <v>2.2000000000000001E-3</v>
      </c>
      <c r="AA843">
        <v>10100</v>
      </c>
      <c r="AB843">
        <v>0</v>
      </c>
      <c r="AC843">
        <v>0</v>
      </c>
      <c r="AD843">
        <v>0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3</v>
      </c>
      <c r="AT843">
        <v>2.2000000000000001E-3</v>
      </c>
      <c r="AU843" t="s">
        <v>3</v>
      </c>
      <c r="AV843">
        <v>0</v>
      </c>
      <c r="AW843">
        <v>2</v>
      </c>
      <c r="AX843">
        <v>22722593</v>
      </c>
      <c r="AY843">
        <v>1</v>
      </c>
      <c r="AZ843">
        <v>0</v>
      </c>
      <c r="BA843">
        <v>780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B843">
        <v>0</v>
      </c>
    </row>
    <row r="844" spans="1:80">
      <c r="A844">
        <f>ROW(Source!A337)</f>
        <v>337</v>
      </c>
      <c r="B844">
        <v>22723180</v>
      </c>
      <c r="C844">
        <v>22722584</v>
      </c>
      <c r="D844">
        <v>21810414</v>
      </c>
      <c r="E844">
        <v>1</v>
      </c>
      <c r="F844">
        <v>1</v>
      </c>
      <c r="G844">
        <v>1</v>
      </c>
      <c r="H844">
        <v>3</v>
      </c>
      <c r="I844" t="s">
        <v>621</v>
      </c>
      <c r="J844" t="s">
        <v>624</v>
      </c>
      <c r="K844" t="s">
        <v>622</v>
      </c>
      <c r="L844">
        <v>1035</v>
      </c>
      <c r="N844">
        <v>1013</v>
      </c>
      <c r="O844" t="s">
        <v>623</v>
      </c>
      <c r="P844" t="s">
        <v>623</v>
      </c>
      <c r="Q844">
        <v>1</v>
      </c>
      <c r="Y844">
        <v>-1</v>
      </c>
      <c r="AA844">
        <v>2453.8000000000002</v>
      </c>
      <c r="AB844">
        <v>0</v>
      </c>
      <c r="AC844">
        <v>0</v>
      </c>
      <c r="AD844">
        <v>0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-1</v>
      </c>
      <c r="AU844" t="s">
        <v>3</v>
      </c>
      <c r="AV844">
        <v>0</v>
      </c>
      <c r="AW844">
        <v>2</v>
      </c>
      <c r="AX844">
        <v>22722594</v>
      </c>
      <c r="AY844">
        <v>2</v>
      </c>
      <c r="AZ844">
        <v>12288</v>
      </c>
      <c r="BA844">
        <v>781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B844">
        <v>0</v>
      </c>
    </row>
    <row r="845" spans="1:80">
      <c r="A845">
        <f>ROW(Source!A337)</f>
        <v>337</v>
      </c>
      <c r="B845">
        <v>22723180</v>
      </c>
      <c r="C845">
        <v>22722584</v>
      </c>
      <c r="D845">
        <v>21303997</v>
      </c>
      <c r="E845">
        <v>1</v>
      </c>
      <c r="F845">
        <v>1</v>
      </c>
      <c r="G845">
        <v>1</v>
      </c>
      <c r="H845">
        <v>3</v>
      </c>
      <c r="I845" t="s">
        <v>1199</v>
      </c>
      <c r="J845" t="s">
        <v>1200</v>
      </c>
      <c r="K845" t="s">
        <v>1201</v>
      </c>
      <c r="L845">
        <v>1339</v>
      </c>
      <c r="N845">
        <v>1007</v>
      </c>
      <c r="O845" t="s">
        <v>43</v>
      </c>
      <c r="P845" t="s">
        <v>43</v>
      </c>
      <c r="Q845">
        <v>1</v>
      </c>
      <c r="Y845">
        <v>1.4E-2</v>
      </c>
      <c r="AA845">
        <v>485.9</v>
      </c>
      <c r="AB845">
        <v>0</v>
      </c>
      <c r="AC845">
        <v>0</v>
      </c>
      <c r="AD845">
        <v>0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3</v>
      </c>
      <c r="AT845">
        <v>1.4E-2</v>
      </c>
      <c r="AU845" t="s">
        <v>3</v>
      </c>
      <c r="AV845">
        <v>0</v>
      </c>
      <c r="AW845">
        <v>2</v>
      </c>
      <c r="AX845">
        <v>22722595</v>
      </c>
      <c r="AY845">
        <v>1</v>
      </c>
      <c r="AZ845">
        <v>0</v>
      </c>
      <c r="BA845">
        <v>782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B845">
        <v>0</v>
      </c>
    </row>
    <row r="846" spans="1:80">
      <c r="A846">
        <f>ROW(Source!A337)</f>
        <v>337</v>
      </c>
      <c r="B846">
        <v>22723180</v>
      </c>
      <c r="C846">
        <v>22722584</v>
      </c>
      <c r="D846">
        <v>21370731</v>
      </c>
      <c r="E846">
        <v>1</v>
      </c>
      <c r="F846">
        <v>1</v>
      </c>
      <c r="G846">
        <v>1</v>
      </c>
      <c r="H846">
        <v>3</v>
      </c>
      <c r="I846" t="s">
        <v>1202</v>
      </c>
      <c r="J846" t="s">
        <v>1203</v>
      </c>
      <c r="K846" t="s">
        <v>1204</v>
      </c>
      <c r="L846">
        <v>1354</v>
      </c>
      <c r="N846">
        <v>1010</v>
      </c>
      <c r="O846" t="s">
        <v>28</v>
      </c>
      <c r="P846" t="s">
        <v>28</v>
      </c>
      <c r="Q846">
        <v>1</v>
      </c>
      <c r="Y846">
        <v>1</v>
      </c>
      <c r="AA846">
        <v>23</v>
      </c>
      <c r="AB846">
        <v>0</v>
      </c>
      <c r="AC846">
        <v>0</v>
      </c>
      <c r="AD846">
        <v>0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3</v>
      </c>
      <c r="AT846">
        <v>1</v>
      </c>
      <c r="AU846" t="s">
        <v>3</v>
      </c>
      <c r="AV846">
        <v>0</v>
      </c>
      <c r="AW846">
        <v>2</v>
      </c>
      <c r="AX846">
        <v>22722596</v>
      </c>
      <c r="AY846">
        <v>1</v>
      </c>
      <c r="AZ846">
        <v>0</v>
      </c>
      <c r="BA846">
        <v>783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B846">
        <v>0</v>
      </c>
    </row>
    <row r="847" spans="1:80">
      <c r="A847">
        <f>ROW(Source!A337)</f>
        <v>337</v>
      </c>
      <c r="B847">
        <v>22723180</v>
      </c>
      <c r="C847">
        <v>22722584</v>
      </c>
      <c r="D847">
        <v>21840914</v>
      </c>
      <c r="E847">
        <v>1</v>
      </c>
      <c r="F847">
        <v>1</v>
      </c>
      <c r="G847">
        <v>1</v>
      </c>
      <c r="H847">
        <v>3</v>
      </c>
      <c r="I847" t="s">
        <v>975</v>
      </c>
      <c r="J847" t="s">
        <v>976</v>
      </c>
      <c r="K847" t="s">
        <v>977</v>
      </c>
      <c r="L847">
        <v>1354</v>
      </c>
      <c r="N847">
        <v>1010</v>
      </c>
      <c r="O847" t="s">
        <v>28</v>
      </c>
      <c r="P847" t="s">
        <v>28</v>
      </c>
      <c r="Q847">
        <v>1</v>
      </c>
      <c r="Y847">
        <v>1</v>
      </c>
      <c r="AA847">
        <v>28</v>
      </c>
      <c r="AB847">
        <v>0</v>
      </c>
      <c r="AC847">
        <v>0</v>
      </c>
      <c r="AD847">
        <v>0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3</v>
      </c>
      <c r="AT847">
        <v>1</v>
      </c>
      <c r="AU847" t="s">
        <v>3</v>
      </c>
      <c r="AV847">
        <v>0</v>
      </c>
      <c r="AW847">
        <v>2</v>
      </c>
      <c r="AX847">
        <v>22722597</v>
      </c>
      <c r="AY847">
        <v>1</v>
      </c>
      <c r="AZ847">
        <v>0</v>
      </c>
      <c r="BA847">
        <v>784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v>0</v>
      </c>
    </row>
    <row r="848" spans="1:80">
      <c r="A848">
        <f>ROW(Source!A340)</f>
        <v>340</v>
      </c>
      <c r="B848">
        <v>22723180</v>
      </c>
      <c r="C848">
        <v>22722721</v>
      </c>
      <c r="D848">
        <v>9442491</v>
      </c>
      <c r="E848">
        <v>1</v>
      </c>
      <c r="F848">
        <v>1</v>
      </c>
      <c r="G848">
        <v>1</v>
      </c>
      <c r="H848">
        <v>1</v>
      </c>
      <c r="I848" t="s">
        <v>1205</v>
      </c>
      <c r="J848" t="s">
        <v>3</v>
      </c>
      <c r="K848" t="s">
        <v>1206</v>
      </c>
      <c r="L848">
        <v>1369</v>
      </c>
      <c r="N848">
        <v>1013</v>
      </c>
      <c r="O848" t="s">
        <v>784</v>
      </c>
      <c r="P848" t="s">
        <v>784</v>
      </c>
      <c r="Q848">
        <v>1</v>
      </c>
      <c r="Y848">
        <v>3.45</v>
      </c>
      <c r="AA848">
        <v>0</v>
      </c>
      <c r="AB848">
        <v>0</v>
      </c>
      <c r="AC848">
        <v>0</v>
      </c>
      <c r="AD848">
        <v>10.79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3</v>
      </c>
      <c r="AT848">
        <v>3.45</v>
      </c>
      <c r="AU848" t="s">
        <v>3</v>
      </c>
      <c r="AV848">
        <v>1</v>
      </c>
      <c r="AW848">
        <v>2</v>
      </c>
      <c r="AX848">
        <v>22722737</v>
      </c>
      <c r="AY848">
        <v>1</v>
      </c>
      <c r="AZ848">
        <v>0</v>
      </c>
      <c r="BA848">
        <v>785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B848">
        <v>0</v>
      </c>
    </row>
    <row r="849" spans="1:80">
      <c r="A849">
        <f>ROW(Source!A340)</f>
        <v>340</v>
      </c>
      <c r="B849">
        <v>22723180</v>
      </c>
      <c r="C849">
        <v>22722721</v>
      </c>
      <c r="D849">
        <v>121548</v>
      </c>
      <c r="E849">
        <v>1</v>
      </c>
      <c r="F849">
        <v>1</v>
      </c>
      <c r="G849">
        <v>1</v>
      </c>
      <c r="H849">
        <v>1</v>
      </c>
      <c r="I849" t="s">
        <v>36</v>
      </c>
      <c r="J849" t="s">
        <v>3</v>
      </c>
      <c r="K849" t="s">
        <v>785</v>
      </c>
      <c r="L849">
        <v>608254</v>
      </c>
      <c r="N849">
        <v>1013</v>
      </c>
      <c r="O849" t="s">
        <v>786</v>
      </c>
      <c r="P849" t="s">
        <v>786</v>
      </c>
      <c r="Q849">
        <v>1</v>
      </c>
      <c r="Y849">
        <v>0.67</v>
      </c>
      <c r="AA849">
        <v>0</v>
      </c>
      <c r="AB849">
        <v>0</v>
      </c>
      <c r="AC849">
        <v>0</v>
      </c>
      <c r="AD849">
        <v>0</v>
      </c>
      <c r="AN849">
        <v>0</v>
      </c>
      <c r="AO849">
        <v>1</v>
      </c>
      <c r="AP849">
        <v>0</v>
      </c>
      <c r="AQ849">
        <v>0</v>
      </c>
      <c r="AR849">
        <v>0</v>
      </c>
      <c r="AS849" t="s">
        <v>3</v>
      </c>
      <c r="AT849">
        <v>0.67</v>
      </c>
      <c r="AU849" t="s">
        <v>3</v>
      </c>
      <c r="AV849">
        <v>2</v>
      </c>
      <c r="AW849">
        <v>2</v>
      </c>
      <c r="AX849">
        <v>22722738</v>
      </c>
      <c r="AY849">
        <v>1</v>
      </c>
      <c r="AZ849">
        <v>0</v>
      </c>
      <c r="BA849">
        <v>786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B849">
        <v>0</v>
      </c>
    </row>
    <row r="850" spans="1:80">
      <c r="A850">
        <f>ROW(Source!A340)</f>
        <v>340</v>
      </c>
      <c r="B850">
        <v>22723180</v>
      </c>
      <c r="C850">
        <v>22722721</v>
      </c>
      <c r="D850">
        <v>21328523</v>
      </c>
      <c r="E850">
        <v>1</v>
      </c>
      <c r="F850">
        <v>1</v>
      </c>
      <c r="G850">
        <v>1</v>
      </c>
      <c r="H850">
        <v>2</v>
      </c>
      <c r="I850" t="s">
        <v>1207</v>
      </c>
      <c r="J850" t="s">
        <v>1208</v>
      </c>
      <c r="K850" t="s">
        <v>1209</v>
      </c>
      <c r="L850">
        <v>1368</v>
      </c>
      <c r="N850">
        <v>1011</v>
      </c>
      <c r="O850" t="s">
        <v>790</v>
      </c>
      <c r="P850" t="s">
        <v>790</v>
      </c>
      <c r="Q850">
        <v>1</v>
      </c>
      <c r="Y850">
        <v>0.67</v>
      </c>
      <c r="AA850">
        <v>0</v>
      </c>
      <c r="AB850">
        <v>142.69999999999999</v>
      </c>
      <c r="AC850">
        <v>13.5</v>
      </c>
      <c r="AD850">
        <v>0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3</v>
      </c>
      <c r="AT850">
        <v>0.67</v>
      </c>
      <c r="AU850" t="s">
        <v>3</v>
      </c>
      <c r="AV850">
        <v>0</v>
      </c>
      <c r="AW850">
        <v>2</v>
      </c>
      <c r="AX850">
        <v>22722739</v>
      </c>
      <c r="AY850">
        <v>1</v>
      </c>
      <c r="AZ850">
        <v>0</v>
      </c>
      <c r="BA850">
        <v>787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B850">
        <v>0</v>
      </c>
    </row>
    <row r="851" spans="1:80">
      <c r="A851">
        <f>ROW(Source!A340)</f>
        <v>340</v>
      </c>
      <c r="B851">
        <v>22723180</v>
      </c>
      <c r="C851">
        <v>22722721</v>
      </c>
      <c r="D851">
        <v>21345495</v>
      </c>
      <c r="E851">
        <v>1</v>
      </c>
      <c r="F851">
        <v>1</v>
      </c>
      <c r="G851">
        <v>1</v>
      </c>
      <c r="H851">
        <v>3</v>
      </c>
      <c r="I851" t="s">
        <v>1210</v>
      </c>
      <c r="J851" t="s">
        <v>1211</v>
      </c>
      <c r="K851" t="s">
        <v>1212</v>
      </c>
      <c r="L851">
        <v>1348</v>
      </c>
      <c r="N851">
        <v>1009</v>
      </c>
      <c r="O851" t="s">
        <v>34</v>
      </c>
      <c r="P851" t="s">
        <v>34</v>
      </c>
      <c r="Q851">
        <v>1000</v>
      </c>
      <c r="Y851">
        <v>2.5000000000000001E-3</v>
      </c>
      <c r="AA851">
        <v>8460</v>
      </c>
      <c r="AB851">
        <v>0</v>
      </c>
      <c r="AC851">
        <v>0</v>
      </c>
      <c r="AD851">
        <v>0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2.5000000000000001E-3</v>
      </c>
      <c r="AU851" t="s">
        <v>3</v>
      </c>
      <c r="AV851">
        <v>0</v>
      </c>
      <c r="AW851">
        <v>2</v>
      </c>
      <c r="AX851">
        <v>22722740</v>
      </c>
      <c r="AY851">
        <v>1</v>
      </c>
      <c r="AZ851">
        <v>0</v>
      </c>
      <c r="BA851">
        <v>788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B851">
        <v>0</v>
      </c>
    </row>
    <row r="852" spans="1:80">
      <c r="A852">
        <f>ROW(Source!A340)</f>
        <v>340</v>
      </c>
      <c r="B852">
        <v>22723180</v>
      </c>
      <c r="C852">
        <v>22722721</v>
      </c>
      <c r="D852">
        <v>21570115</v>
      </c>
      <c r="E852">
        <v>1</v>
      </c>
      <c r="F852">
        <v>1</v>
      </c>
      <c r="G852">
        <v>1</v>
      </c>
      <c r="H852">
        <v>3</v>
      </c>
      <c r="I852" t="s">
        <v>1213</v>
      </c>
      <c r="J852" t="s">
        <v>1214</v>
      </c>
      <c r="K852" t="s">
        <v>1215</v>
      </c>
      <c r="L852">
        <v>1354</v>
      </c>
      <c r="N852">
        <v>1010</v>
      </c>
      <c r="O852" t="s">
        <v>28</v>
      </c>
      <c r="P852" t="s">
        <v>28</v>
      </c>
      <c r="Q852">
        <v>1</v>
      </c>
      <c r="Y852">
        <v>10</v>
      </c>
      <c r="AA852">
        <v>39.86</v>
      </c>
      <c r="AB852">
        <v>0</v>
      </c>
      <c r="AC852">
        <v>0</v>
      </c>
      <c r="AD852">
        <v>0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10</v>
      </c>
      <c r="AU852" t="s">
        <v>3</v>
      </c>
      <c r="AV852">
        <v>0</v>
      </c>
      <c r="AW852">
        <v>2</v>
      </c>
      <c r="AX852">
        <v>22722741</v>
      </c>
      <c r="AY852">
        <v>1</v>
      </c>
      <c r="AZ852">
        <v>0</v>
      </c>
      <c r="BA852">
        <v>789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B852">
        <v>0</v>
      </c>
    </row>
    <row r="853" spans="1:80">
      <c r="A853">
        <f>ROW(Source!A340)</f>
        <v>340</v>
      </c>
      <c r="B853">
        <v>22723180</v>
      </c>
      <c r="C853">
        <v>22722721</v>
      </c>
      <c r="D853">
        <v>21532219</v>
      </c>
      <c r="E853">
        <v>1</v>
      </c>
      <c r="F853">
        <v>1</v>
      </c>
      <c r="G853">
        <v>1</v>
      </c>
      <c r="H853">
        <v>3</v>
      </c>
      <c r="I853" t="s">
        <v>945</v>
      </c>
      <c r="J853" t="s">
        <v>946</v>
      </c>
      <c r="K853" t="s">
        <v>947</v>
      </c>
      <c r="L853">
        <v>1344</v>
      </c>
      <c r="N853">
        <v>1008</v>
      </c>
      <c r="O853" t="s">
        <v>948</v>
      </c>
      <c r="P853" t="s">
        <v>948</v>
      </c>
      <c r="Q853">
        <v>1</v>
      </c>
      <c r="Y853">
        <v>0.74</v>
      </c>
      <c r="AA853">
        <v>1</v>
      </c>
      <c r="AB853">
        <v>0</v>
      </c>
      <c r="AC853">
        <v>0</v>
      </c>
      <c r="AD853">
        <v>0</v>
      </c>
      <c r="AN853">
        <v>0</v>
      </c>
      <c r="AO853">
        <v>1</v>
      </c>
      <c r="AP853">
        <v>0</v>
      </c>
      <c r="AQ853">
        <v>0</v>
      </c>
      <c r="AR853">
        <v>0</v>
      </c>
      <c r="AS853" t="s">
        <v>3</v>
      </c>
      <c r="AT853">
        <v>0.74</v>
      </c>
      <c r="AU853" t="s">
        <v>3</v>
      </c>
      <c r="AV853">
        <v>0</v>
      </c>
      <c r="AW853">
        <v>2</v>
      </c>
      <c r="AX853">
        <v>22722742</v>
      </c>
      <c r="AY853">
        <v>1</v>
      </c>
      <c r="AZ853">
        <v>0</v>
      </c>
      <c r="BA853">
        <v>790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B853">
        <v>0</v>
      </c>
    </row>
    <row r="854" spans="1:80">
      <c r="A854">
        <f>ROW(Source!A342)</f>
        <v>342</v>
      </c>
      <c r="B854">
        <v>22723180</v>
      </c>
      <c r="C854">
        <v>22722129</v>
      </c>
      <c r="D854">
        <v>9415296</v>
      </c>
      <c r="E854">
        <v>1</v>
      </c>
      <c r="F854">
        <v>1</v>
      </c>
      <c r="G854">
        <v>1</v>
      </c>
      <c r="H854">
        <v>1</v>
      </c>
      <c r="I854" t="s">
        <v>951</v>
      </c>
      <c r="J854" t="s">
        <v>3</v>
      </c>
      <c r="K854" t="s">
        <v>952</v>
      </c>
      <c r="L854">
        <v>1369</v>
      </c>
      <c r="N854">
        <v>1013</v>
      </c>
      <c r="O854" t="s">
        <v>784</v>
      </c>
      <c r="P854" t="s">
        <v>784</v>
      </c>
      <c r="Q854">
        <v>1</v>
      </c>
      <c r="Y854">
        <v>0.31</v>
      </c>
      <c r="AA854">
        <v>0</v>
      </c>
      <c r="AB854">
        <v>0</v>
      </c>
      <c r="AC854">
        <v>0</v>
      </c>
      <c r="AD854">
        <v>9.76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3</v>
      </c>
      <c r="AT854">
        <v>0.31</v>
      </c>
      <c r="AU854" t="s">
        <v>3</v>
      </c>
      <c r="AV854">
        <v>1</v>
      </c>
      <c r="AW854">
        <v>2</v>
      </c>
      <c r="AX854">
        <v>22722135</v>
      </c>
      <c r="AY854">
        <v>1</v>
      </c>
      <c r="AZ854">
        <v>0</v>
      </c>
      <c r="BA854">
        <v>791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B854">
        <v>0</v>
      </c>
    </row>
    <row r="855" spans="1:80">
      <c r="A855">
        <f>ROW(Source!A342)</f>
        <v>342</v>
      </c>
      <c r="B855">
        <v>22723180</v>
      </c>
      <c r="C855">
        <v>22722129</v>
      </c>
      <c r="D855">
        <v>21288798</v>
      </c>
      <c r="E855">
        <v>1</v>
      </c>
      <c r="F855">
        <v>1</v>
      </c>
      <c r="G855">
        <v>1</v>
      </c>
      <c r="H855">
        <v>3</v>
      </c>
      <c r="I855" t="s">
        <v>818</v>
      </c>
      <c r="J855" t="s">
        <v>819</v>
      </c>
      <c r="K855" t="s">
        <v>820</v>
      </c>
      <c r="L855">
        <v>1348</v>
      </c>
      <c r="N855">
        <v>1009</v>
      </c>
      <c r="O855" t="s">
        <v>34</v>
      </c>
      <c r="P855" t="s">
        <v>34</v>
      </c>
      <c r="Q855">
        <v>1000</v>
      </c>
      <c r="Y855">
        <v>2.0000000000000002E-5</v>
      </c>
      <c r="AA855">
        <v>15119</v>
      </c>
      <c r="AB855">
        <v>0</v>
      </c>
      <c r="AC855">
        <v>0</v>
      </c>
      <c r="AD855">
        <v>0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3</v>
      </c>
      <c r="AT855">
        <v>2.0000000000000002E-5</v>
      </c>
      <c r="AU855" t="s">
        <v>3</v>
      </c>
      <c r="AV855">
        <v>0</v>
      </c>
      <c r="AW855">
        <v>2</v>
      </c>
      <c r="AX855">
        <v>22722136</v>
      </c>
      <c r="AY855">
        <v>1</v>
      </c>
      <c r="AZ855">
        <v>0</v>
      </c>
      <c r="BA855">
        <v>792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B855">
        <v>0</v>
      </c>
    </row>
    <row r="856" spans="1:80">
      <c r="A856">
        <f>ROW(Source!A342)</f>
        <v>342</v>
      </c>
      <c r="B856">
        <v>22723180</v>
      </c>
      <c r="C856">
        <v>22722129</v>
      </c>
      <c r="D856">
        <v>21362285</v>
      </c>
      <c r="E856">
        <v>1</v>
      </c>
      <c r="F856">
        <v>1</v>
      </c>
      <c r="G856">
        <v>1</v>
      </c>
      <c r="H856">
        <v>3</v>
      </c>
      <c r="I856" t="s">
        <v>864</v>
      </c>
      <c r="J856" t="s">
        <v>865</v>
      </c>
      <c r="K856" t="s">
        <v>866</v>
      </c>
      <c r="L856">
        <v>1348</v>
      </c>
      <c r="N856">
        <v>1009</v>
      </c>
      <c r="O856" t="s">
        <v>34</v>
      </c>
      <c r="P856" t="s">
        <v>34</v>
      </c>
      <c r="Q856">
        <v>1000</v>
      </c>
      <c r="Y856">
        <v>1.0000000000000001E-5</v>
      </c>
      <c r="AA856">
        <v>16950</v>
      </c>
      <c r="AB856">
        <v>0</v>
      </c>
      <c r="AC856">
        <v>0</v>
      </c>
      <c r="AD856">
        <v>0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1.0000000000000001E-5</v>
      </c>
      <c r="AU856" t="s">
        <v>3</v>
      </c>
      <c r="AV856">
        <v>0</v>
      </c>
      <c r="AW856">
        <v>2</v>
      </c>
      <c r="AX856">
        <v>22722137</v>
      </c>
      <c r="AY856">
        <v>1</v>
      </c>
      <c r="AZ856">
        <v>0</v>
      </c>
      <c r="BA856">
        <v>793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B856">
        <v>0</v>
      </c>
    </row>
    <row r="857" spans="1:80">
      <c r="A857">
        <f>ROW(Source!A342)</f>
        <v>342</v>
      </c>
      <c r="B857">
        <v>22723180</v>
      </c>
      <c r="C857">
        <v>22722129</v>
      </c>
      <c r="D857">
        <v>21288800</v>
      </c>
      <c r="E857">
        <v>1</v>
      </c>
      <c r="F857">
        <v>1</v>
      </c>
      <c r="G857">
        <v>1</v>
      </c>
      <c r="H857">
        <v>3</v>
      </c>
      <c r="I857" t="s">
        <v>867</v>
      </c>
      <c r="J857" t="s">
        <v>868</v>
      </c>
      <c r="K857" t="s">
        <v>869</v>
      </c>
      <c r="L857">
        <v>1346</v>
      </c>
      <c r="N857">
        <v>1009</v>
      </c>
      <c r="O857" t="s">
        <v>870</v>
      </c>
      <c r="P857" t="s">
        <v>870</v>
      </c>
      <c r="Q857">
        <v>1</v>
      </c>
      <c r="Y857">
        <v>0.01</v>
      </c>
      <c r="AA857">
        <v>37.29</v>
      </c>
      <c r="AB857">
        <v>0</v>
      </c>
      <c r="AC857">
        <v>0</v>
      </c>
      <c r="AD857">
        <v>0</v>
      </c>
      <c r="AN857">
        <v>0</v>
      </c>
      <c r="AO857">
        <v>1</v>
      </c>
      <c r="AP857">
        <v>0</v>
      </c>
      <c r="AQ857">
        <v>0</v>
      </c>
      <c r="AR857">
        <v>0</v>
      </c>
      <c r="AS857" t="s">
        <v>3</v>
      </c>
      <c r="AT857">
        <v>0.01</v>
      </c>
      <c r="AU857" t="s">
        <v>3</v>
      </c>
      <c r="AV857">
        <v>0</v>
      </c>
      <c r="AW857">
        <v>2</v>
      </c>
      <c r="AX857">
        <v>22722138</v>
      </c>
      <c r="AY857">
        <v>1</v>
      </c>
      <c r="AZ857">
        <v>0</v>
      </c>
      <c r="BA857">
        <v>794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B857">
        <v>0</v>
      </c>
    </row>
    <row r="858" spans="1:80">
      <c r="A858">
        <f>ROW(Source!A342)</f>
        <v>342</v>
      </c>
      <c r="B858">
        <v>22723180</v>
      </c>
      <c r="C858">
        <v>22722129</v>
      </c>
      <c r="D858">
        <v>21810603</v>
      </c>
      <c r="E858">
        <v>1</v>
      </c>
      <c r="F858">
        <v>1</v>
      </c>
      <c r="G858">
        <v>1</v>
      </c>
      <c r="H858">
        <v>3</v>
      </c>
      <c r="I858" t="s">
        <v>1073</v>
      </c>
      <c r="J858" t="s">
        <v>1074</v>
      </c>
      <c r="K858" t="s">
        <v>1075</v>
      </c>
      <c r="L858">
        <v>1035</v>
      </c>
      <c r="N858">
        <v>1013</v>
      </c>
      <c r="O858" t="s">
        <v>623</v>
      </c>
      <c r="P858" t="s">
        <v>623</v>
      </c>
      <c r="Q858">
        <v>1</v>
      </c>
      <c r="Y858">
        <v>1</v>
      </c>
      <c r="AA858">
        <v>250</v>
      </c>
      <c r="AB858">
        <v>0</v>
      </c>
      <c r="AC858">
        <v>0</v>
      </c>
      <c r="AD858">
        <v>0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1</v>
      </c>
      <c r="AU858" t="s">
        <v>3</v>
      </c>
      <c r="AV858">
        <v>0</v>
      </c>
      <c r="AW858">
        <v>2</v>
      </c>
      <c r="AX858">
        <v>22722139</v>
      </c>
      <c r="AY858">
        <v>1</v>
      </c>
      <c r="AZ858">
        <v>0</v>
      </c>
      <c r="BA858">
        <v>795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B858">
        <v>0</v>
      </c>
    </row>
    <row r="859" spans="1:80">
      <c r="A859">
        <f>ROW(Source!A342)</f>
        <v>342</v>
      </c>
      <c r="B859">
        <v>22723180</v>
      </c>
      <c r="C859">
        <v>22722129</v>
      </c>
      <c r="D859">
        <v>21810663</v>
      </c>
      <c r="E859">
        <v>1</v>
      </c>
      <c r="F859">
        <v>1</v>
      </c>
      <c r="G859">
        <v>1</v>
      </c>
      <c r="H859">
        <v>3</v>
      </c>
      <c r="I859" t="s">
        <v>433</v>
      </c>
      <c r="J859" t="s">
        <v>435</v>
      </c>
      <c r="K859" t="s">
        <v>434</v>
      </c>
      <c r="L859">
        <v>1354</v>
      </c>
      <c r="N859">
        <v>1010</v>
      </c>
      <c r="O859" t="s">
        <v>28</v>
      </c>
      <c r="P859" t="s">
        <v>28</v>
      </c>
      <c r="Q859">
        <v>1</v>
      </c>
      <c r="Y859">
        <v>1</v>
      </c>
      <c r="AA859">
        <v>72.510000000000005</v>
      </c>
      <c r="AB859">
        <v>0</v>
      </c>
      <c r="AC859">
        <v>0</v>
      </c>
      <c r="AD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 t="s">
        <v>3</v>
      </c>
      <c r="AT859">
        <v>1</v>
      </c>
      <c r="AU859" t="s">
        <v>3</v>
      </c>
      <c r="AV859">
        <v>0</v>
      </c>
      <c r="AW859">
        <v>1</v>
      </c>
      <c r="AX859">
        <v>-1</v>
      </c>
      <c r="AY859">
        <v>0</v>
      </c>
      <c r="AZ859">
        <v>0</v>
      </c>
      <c r="BA859" t="s">
        <v>3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B859">
        <v>0</v>
      </c>
    </row>
    <row r="860" spans="1:80">
      <c r="A860">
        <f>ROW(Source!A344)</f>
        <v>344</v>
      </c>
      <c r="B860">
        <v>22723180</v>
      </c>
      <c r="C860">
        <v>22722142</v>
      </c>
      <c r="D860">
        <v>9452170</v>
      </c>
      <c r="E860">
        <v>1</v>
      </c>
      <c r="F860">
        <v>1</v>
      </c>
      <c r="G860">
        <v>1</v>
      </c>
      <c r="H860">
        <v>1</v>
      </c>
      <c r="I860" t="s">
        <v>1076</v>
      </c>
      <c r="J860" t="s">
        <v>3</v>
      </c>
      <c r="K860" t="s">
        <v>1077</v>
      </c>
      <c r="L860">
        <v>1369</v>
      </c>
      <c r="N860">
        <v>1013</v>
      </c>
      <c r="O860" t="s">
        <v>784</v>
      </c>
      <c r="P860" t="s">
        <v>784</v>
      </c>
      <c r="Q860">
        <v>1</v>
      </c>
      <c r="Y860">
        <v>9.2100000000000009</v>
      </c>
      <c r="AA860">
        <v>0</v>
      </c>
      <c r="AB860">
        <v>0</v>
      </c>
      <c r="AC860">
        <v>0</v>
      </c>
      <c r="AD860">
        <v>11.27</v>
      </c>
      <c r="AN860">
        <v>0</v>
      </c>
      <c r="AO860">
        <v>1</v>
      </c>
      <c r="AP860">
        <v>0</v>
      </c>
      <c r="AQ860">
        <v>0</v>
      </c>
      <c r="AR860">
        <v>0</v>
      </c>
      <c r="AS860" t="s">
        <v>3</v>
      </c>
      <c r="AT860">
        <v>9.2100000000000009</v>
      </c>
      <c r="AU860" t="s">
        <v>3</v>
      </c>
      <c r="AV860">
        <v>1</v>
      </c>
      <c r="AW860">
        <v>2</v>
      </c>
      <c r="AX860">
        <v>22722147</v>
      </c>
      <c r="AY860">
        <v>1</v>
      </c>
      <c r="AZ860">
        <v>0</v>
      </c>
      <c r="BA860">
        <v>796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B860">
        <v>0</v>
      </c>
    </row>
    <row r="861" spans="1:80">
      <c r="A861">
        <f>ROW(Source!A344)</f>
        <v>344</v>
      </c>
      <c r="B861">
        <v>22723180</v>
      </c>
      <c r="C861">
        <v>22722142</v>
      </c>
      <c r="D861">
        <v>21573760</v>
      </c>
      <c r="E861">
        <v>1</v>
      </c>
      <c r="F861">
        <v>1</v>
      </c>
      <c r="G861">
        <v>1</v>
      </c>
      <c r="H861">
        <v>3</v>
      </c>
      <c r="I861" t="s">
        <v>1078</v>
      </c>
      <c r="J861" t="s">
        <v>1079</v>
      </c>
      <c r="K861" t="s">
        <v>1080</v>
      </c>
      <c r="L861">
        <v>1301</v>
      </c>
      <c r="N861">
        <v>1003</v>
      </c>
      <c r="O861" t="s">
        <v>117</v>
      </c>
      <c r="P861" t="s">
        <v>117</v>
      </c>
      <c r="Q861">
        <v>1</v>
      </c>
      <c r="Y861">
        <v>0.5</v>
      </c>
      <c r="AA861">
        <v>26.5</v>
      </c>
      <c r="AB861">
        <v>0</v>
      </c>
      <c r="AC861">
        <v>0</v>
      </c>
      <c r="AD861">
        <v>0</v>
      </c>
      <c r="AN861">
        <v>0</v>
      </c>
      <c r="AO861">
        <v>1</v>
      </c>
      <c r="AP861">
        <v>0</v>
      </c>
      <c r="AQ861">
        <v>0</v>
      </c>
      <c r="AR861">
        <v>0</v>
      </c>
      <c r="AS861" t="s">
        <v>3</v>
      </c>
      <c r="AT861">
        <v>0.5</v>
      </c>
      <c r="AU861" t="s">
        <v>3</v>
      </c>
      <c r="AV861">
        <v>0</v>
      </c>
      <c r="AW861">
        <v>2</v>
      </c>
      <c r="AX861">
        <v>22722148</v>
      </c>
      <c r="AY861">
        <v>1</v>
      </c>
      <c r="AZ861">
        <v>0</v>
      </c>
      <c r="BA861">
        <v>797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B861">
        <v>0</v>
      </c>
    </row>
    <row r="862" spans="1:80">
      <c r="A862">
        <f>ROW(Source!A344)</f>
        <v>344</v>
      </c>
      <c r="B862">
        <v>22723180</v>
      </c>
      <c r="C862">
        <v>22722142</v>
      </c>
      <c r="D862">
        <v>21441219</v>
      </c>
      <c r="E862">
        <v>1</v>
      </c>
      <c r="F862">
        <v>1</v>
      </c>
      <c r="G862">
        <v>1</v>
      </c>
      <c r="H862">
        <v>3</v>
      </c>
      <c r="I862" t="s">
        <v>1081</v>
      </c>
      <c r="J862" t="s">
        <v>1082</v>
      </c>
      <c r="K862" t="s">
        <v>1083</v>
      </c>
      <c r="L862">
        <v>1301</v>
      </c>
      <c r="N862">
        <v>1003</v>
      </c>
      <c r="O862" t="s">
        <v>117</v>
      </c>
      <c r="P862" t="s">
        <v>117</v>
      </c>
      <c r="Q862">
        <v>1</v>
      </c>
      <c r="Y862">
        <v>1.25</v>
      </c>
      <c r="AA862">
        <v>39.6</v>
      </c>
      <c r="AB862">
        <v>0</v>
      </c>
      <c r="AC862">
        <v>0</v>
      </c>
      <c r="AD862">
        <v>0</v>
      </c>
      <c r="AN862">
        <v>0</v>
      </c>
      <c r="AO862">
        <v>1</v>
      </c>
      <c r="AP862">
        <v>0</v>
      </c>
      <c r="AQ862">
        <v>0</v>
      </c>
      <c r="AR862">
        <v>0</v>
      </c>
      <c r="AS862" t="s">
        <v>3</v>
      </c>
      <c r="AT862">
        <v>1.25</v>
      </c>
      <c r="AU862" t="s">
        <v>3</v>
      </c>
      <c r="AV862">
        <v>0</v>
      </c>
      <c r="AW862">
        <v>2</v>
      </c>
      <c r="AX862">
        <v>22722149</v>
      </c>
      <c r="AY862">
        <v>1</v>
      </c>
      <c r="AZ862">
        <v>0</v>
      </c>
      <c r="BA862">
        <v>798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B862">
        <v>0</v>
      </c>
    </row>
    <row r="863" spans="1:80">
      <c r="A863">
        <f>ROW(Source!A344)</f>
        <v>344</v>
      </c>
      <c r="B863">
        <v>22723180</v>
      </c>
      <c r="C863">
        <v>22722142</v>
      </c>
      <c r="D863">
        <v>21532219</v>
      </c>
      <c r="E863">
        <v>1</v>
      </c>
      <c r="F863">
        <v>1</v>
      </c>
      <c r="G863">
        <v>1</v>
      </c>
      <c r="H863">
        <v>3</v>
      </c>
      <c r="I863" t="s">
        <v>945</v>
      </c>
      <c r="J863" t="s">
        <v>946</v>
      </c>
      <c r="K863" t="s">
        <v>947</v>
      </c>
      <c r="L863">
        <v>1344</v>
      </c>
      <c r="N863">
        <v>1008</v>
      </c>
      <c r="O863" t="s">
        <v>948</v>
      </c>
      <c r="P863" t="s">
        <v>948</v>
      </c>
      <c r="Q863">
        <v>1</v>
      </c>
      <c r="Y863">
        <v>2.08</v>
      </c>
      <c r="AA863">
        <v>1</v>
      </c>
      <c r="AB863">
        <v>0</v>
      </c>
      <c r="AC863">
        <v>0</v>
      </c>
      <c r="AD863">
        <v>0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3</v>
      </c>
      <c r="AT863">
        <v>2.08</v>
      </c>
      <c r="AU863" t="s">
        <v>3</v>
      </c>
      <c r="AV863">
        <v>0</v>
      </c>
      <c r="AW863">
        <v>2</v>
      </c>
      <c r="AX863">
        <v>22722151</v>
      </c>
      <c r="AY863">
        <v>1</v>
      </c>
      <c r="AZ863">
        <v>0</v>
      </c>
      <c r="BA863">
        <v>800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v>0</v>
      </c>
    </row>
    <row r="864" spans="1:80">
      <c r="A864">
        <f>ROW(Source!A346)</f>
        <v>346</v>
      </c>
      <c r="B864">
        <v>22723180</v>
      </c>
      <c r="C864">
        <v>22722153</v>
      </c>
      <c r="D864">
        <v>9415385</v>
      </c>
      <c r="E864">
        <v>1</v>
      </c>
      <c r="F864">
        <v>1</v>
      </c>
      <c r="G864">
        <v>1</v>
      </c>
      <c r="H864">
        <v>1</v>
      </c>
      <c r="I864" t="s">
        <v>782</v>
      </c>
      <c r="J864" t="s">
        <v>3</v>
      </c>
      <c r="K864" t="s">
        <v>783</v>
      </c>
      <c r="L864">
        <v>1369</v>
      </c>
      <c r="N864">
        <v>1013</v>
      </c>
      <c r="O864" t="s">
        <v>784</v>
      </c>
      <c r="P864" t="s">
        <v>784</v>
      </c>
      <c r="Q864">
        <v>1</v>
      </c>
      <c r="Y864">
        <v>0.31</v>
      </c>
      <c r="AA864">
        <v>0</v>
      </c>
      <c r="AB864">
        <v>0</v>
      </c>
      <c r="AC864">
        <v>0</v>
      </c>
      <c r="AD864">
        <v>9.4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3</v>
      </c>
      <c r="AT864">
        <v>0.31</v>
      </c>
      <c r="AU864" t="s">
        <v>3</v>
      </c>
      <c r="AV864">
        <v>1</v>
      </c>
      <c r="AW864">
        <v>2</v>
      </c>
      <c r="AX864">
        <v>22722160</v>
      </c>
      <c r="AY864">
        <v>1</v>
      </c>
      <c r="AZ864">
        <v>0</v>
      </c>
      <c r="BA864">
        <v>801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B864">
        <v>0</v>
      </c>
    </row>
    <row r="865" spans="1:80">
      <c r="A865">
        <f>ROW(Source!A346)</f>
        <v>346</v>
      </c>
      <c r="B865">
        <v>22723180</v>
      </c>
      <c r="C865">
        <v>22722153</v>
      </c>
      <c r="D865">
        <v>21288798</v>
      </c>
      <c r="E865">
        <v>1</v>
      </c>
      <c r="F865">
        <v>1</v>
      </c>
      <c r="G865">
        <v>1</v>
      </c>
      <c r="H865">
        <v>3</v>
      </c>
      <c r="I865" t="s">
        <v>818</v>
      </c>
      <c r="J865" t="s">
        <v>819</v>
      </c>
      <c r="K865" t="s">
        <v>820</v>
      </c>
      <c r="L865">
        <v>1348</v>
      </c>
      <c r="N865">
        <v>1009</v>
      </c>
      <c r="O865" t="s">
        <v>34</v>
      </c>
      <c r="P865" t="s">
        <v>34</v>
      </c>
      <c r="Q865">
        <v>1000</v>
      </c>
      <c r="Y865">
        <v>2.0000000000000002E-5</v>
      </c>
      <c r="AA865">
        <v>15119</v>
      </c>
      <c r="AB865">
        <v>0</v>
      </c>
      <c r="AC865">
        <v>0</v>
      </c>
      <c r="AD865">
        <v>0</v>
      </c>
      <c r="AN865">
        <v>0</v>
      </c>
      <c r="AO865">
        <v>1</v>
      </c>
      <c r="AP865">
        <v>0</v>
      </c>
      <c r="AQ865">
        <v>0</v>
      </c>
      <c r="AR865">
        <v>0</v>
      </c>
      <c r="AS865" t="s">
        <v>3</v>
      </c>
      <c r="AT865">
        <v>2.0000000000000002E-5</v>
      </c>
      <c r="AU865" t="s">
        <v>3</v>
      </c>
      <c r="AV865">
        <v>0</v>
      </c>
      <c r="AW865">
        <v>2</v>
      </c>
      <c r="AX865">
        <v>22722161</v>
      </c>
      <c r="AY865">
        <v>1</v>
      </c>
      <c r="AZ865">
        <v>0</v>
      </c>
      <c r="BA865">
        <v>802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B865">
        <v>0</v>
      </c>
    </row>
    <row r="866" spans="1:80">
      <c r="A866">
        <f>ROW(Source!A346)</f>
        <v>346</v>
      </c>
      <c r="B866">
        <v>22723180</v>
      </c>
      <c r="C866">
        <v>22722153</v>
      </c>
      <c r="D866">
        <v>21365260</v>
      </c>
      <c r="E866">
        <v>1</v>
      </c>
      <c r="F866">
        <v>1</v>
      </c>
      <c r="G866">
        <v>1</v>
      </c>
      <c r="H866">
        <v>3</v>
      </c>
      <c r="I866" t="s">
        <v>1084</v>
      </c>
      <c r="J866" t="s">
        <v>1085</v>
      </c>
      <c r="K866" t="s">
        <v>1086</v>
      </c>
      <c r="L866">
        <v>1348</v>
      </c>
      <c r="N866">
        <v>1009</v>
      </c>
      <c r="O866" t="s">
        <v>34</v>
      </c>
      <c r="P866" t="s">
        <v>34</v>
      </c>
      <c r="Q866">
        <v>1000</v>
      </c>
      <c r="Y866">
        <v>1.1E-4</v>
      </c>
      <c r="AA866">
        <v>9266</v>
      </c>
      <c r="AB866">
        <v>0</v>
      </c>
      <c r="AC866">
        <v>0</v>
      </c>
      <c r="AD866">
        <v>0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3</v>
      </c>
      <c r="AT866">
        <v>1.1E-4</v>
      </c>
      <c r="AU866" t="s">
        <v>3</v>
      </c>
      <c r="AV866">
        <v>0</v>
      </c>
      <c r="AW866">
        <v>2</v>
      </c>
      <c r="AX866">
        <v>22722162</v>
      </c>
      <c r="AY866">
        <v>1</v>
      </c>
      <c r="AZ866">
        <v>0</v>
      </c>
      <c r="BA866">
        <v>803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B866">
        <v>0</v>
      </c>
    </row>
    <row r="867" spans="1:80">
      <c r="A867">
        <f>ROW(Source!A346)</f>
        <v>346</v>
      </c>
      <c r="B867">
        <v>22723180</v>
      </c>
      <c r="C867">
        <v>22722153</v>
      </c>
      <c r="D867">
        <v>21362285</v>
      </c>
      <c r="E867">
        <v>1</v>
      </c>
      <c r="F867">
        <v>1</v>
      </c>
      <c r="G867">
        <v>1</v>
      </c>
      <c r="H867">
        <v>3</v>
      </c>
      <c r="I867" t="s">
        <v>864</v>
      </c>
      <c r="J867" t="s">
        <v>865</v>
      </c>
      <c r="K867" t="s">
        <v>866</v>
      </c>
      <c r="L867">
        <v>1348</v>
      </c>
      <c r="N867">
        <v>1009</v>
      </c>
      <c r="O867" t="s">
        <v>34</v>
      </c>
      <c r="P867" t="s">
        <v>34</v>
      </c>
      <c r="Q867">
        <v>1000</v>
      </c>
      <c r="Y867">
        <v>1.0000000000000001E-5</v>
      </c>
      <c r="AA867">
        <v>16950</v>
      </c>
      <c r="AB867">
        <v>0</v>
      </c>
      <c r="AC867">
        <v>0</v>
      </c>
      <c r="AD867">
        <v>0</v>
      </c>
      <c r="AN867">
        <v>0</v>
      </c>
      <c r="AO867">
        <v>1</v>
      </c>
      <c r="AP867">
        <v>0</v>
      </c>
      <c r="AQ867">
        <v>0</v>
      </c>
      <c r="AR867">
        <v>0</v>
      </c>
      <c r="AS867" t="s">
        <v>3</v>
      </c>
      <c r="AT867">
        <v>1.0000000000000001E-5</v>
      </c>
      <c r="AU867" t="s">
        <v>3</v>
      </c>
      <c r="AV867">
        <v>0</v>
      </c>
      <c r="AW867">
        <v>2</v>
      </c>
      <c r="AX867">
        <v>22722163</v>
      </c>
      <c r="AY867">
        <v>1</v>
      </c>
      <c r="AZ867">
        <v>0</v>
      </c>
      <c r="BA867">
        <v>804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B867">
        <v>0</v>
      </c>
    </row>
    <row r="868" spans="1:80">
      <c r="A868">
        <f>ROW(Source!A346)</f>
        <v>346</v>
      </c>
      <c r="B868">
        <v>22723180</v>
      </c>
      <c r="C868">
        <v>22722153</v>
      </c>
      <c r="D868">
        <v>21288800</v>
      </c>
      <c r="E868">
        <v>1</v>
      </c>
      <c r="F868">
        <v>1</v>
      </c>
      <c r="G868">
        <v>1</v>
      </c>
      <c r="H868">
        <v>3</v>
      </c>
      <c r="I868" t="s">
        <v>867</v>
      </c>
      <c r="J868" t="s">
        <v>868</v>
      </c>
      <c r="K868" t="s">
        <v>869</v>
      </c>
      <c r="L868">
        <v>1346</v>
      </c>
      <c r="N868">
        <v>1009</v>
      </c>
      <c r="O868" t="s">
        <v>870</v>
      </c>
      <c r="P868" t="s">
        <v>870</v>
      </c>
      <c r="Q868">
        <v>1</v>
      </c>
      <c r="Y868">
        <v>0.01</v>
      </c>
      <c r="AA868">
        <v>37.29</v>
      </c>
      <c r="AB868">
        <v>0</v>
      </c>
      <c r="AC868">
        <v>0</v>
      </c>
      <c r="AD868">
        <v>0</v>
      </c>
      <c r="AN868">
        <v>0</v>
      </c>
      <c r="AO868">
        <v>1</v>
      </c>
      <c r="AP868">
        <v>0</v>
      </c>
      <c r="AQ868">
        <v>0</v>
      </c>
      <c r="AR868">
        <v>0</v>
      </c>
      <c r="AS868" t="s">
        <v>3</v>
      </c>
      <c r="AT868">
        <v>0.01</v>
      </c>
      <c r="AU868" t="s">
        <v>3</v>
      </c>
      <c r="AV868">
        <v>0</v>
      </c>
      <c r="AW868">
        <v>2</v>
      </c>
      <c r="AX868">
        <v>22722164</v>
      </c>
      <c r="AY868">
        <v>1</v>
      </c>
      <c r="AZ868">
        <v>0</v>
      </c>
      <c r="BA868">
        <v>805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B868">
        <v>0</v>
      </c>
    </row>
    <row r="869" spans="1:80">
      <c r="A869">
        <f>ROW(Source!A346)</f>
        <v>346</v>
      </c>
      <c r="B869">
        <v>22723180</v>
      </c>
      <c r="C869">
        <v>22722153</v>
      </c>
      <c r="D869">
        <v>21810621</v>
      </c>
      <c r="E869">
        <v>1</v>
      </c>
      <c r="F869">
        <v>1</v>
      </c>
      <c r="G869">
        <v>1</v>
      </c>
      <c r="H869">
        <v>3</v>
      </c>
      <c r="I869" t="s">
        <v>1087</v>
      </c>
      <c r="J869" t="s">
        <v>1088</v>
      </c>
      <c r="K869" t="s">
        <v>1089</v>
      </c>
      <c r="L869">
        <v>1035</v>
      </c>
      <c r="N869">
        <v>1013</v>
      </c>
      <c r="O869" t="s">
        <v>623</v>
      </c>
      <c r="P869" t="s">
        <v>623</v>
      </c>
      <c r="Q869">
        <v>1</v>
      </c>
      <c r="Y869">
        <v>1</v>
      </c>
      <c r="AA869">
        <v>334.1</v>
      </c>
      <c r="AB869">
        <v>0</v>
      </c>
      <c r="AC869">
        <v>0</v>
      </c>
      <c r="AD869">
        <v>0</v>
      </c>
      <c r="AN869">
        <v>0</v>
      </c>
      <c r="AO869">
        <v>1</v>
      </c>
      <c r="AP869">
        <v>0</v>
      </c>
      <c r="AQ869">
        <v>0</v>
      </c>
      <c r="AR869">
        <v>0</v>
      </c>
      <c r="AS869" t="s">
        <v>3</v>
      </c>
      <c r="AT869">
        <v>1</v>
      </c>
      <c r="AU869" t="s">
        <v>3</v>
      </c>
      <c r="AV869">
        <v>0</v>
      </c>
      <c r="AW869">
        <v>2</v>
      </c>
      <c r="AX869">
        <v>22722165</v>
      </c>
      <c r="AY869">
        <v>1</v>
      </c>
      <c r="AZ869">
        <v>0</v>
      </c>
      <c r="BA869">
        <v>806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v>0</v>
      </c>
    </row>
    <row r="870" spans="1:80">
      <c r="A870">
        <f>ROW(Source!A373)</f>
        <v>373</v>
      </c>
      <c r="B870">
        <v>22723180</v>
      </c>
      <c r="C870">
        <v>22722206</v>
      </c>
      <c r="D870">
        <v>9431548</v>
      </c>
      <c r="E870">
        <v>1</v>
      </c>
      <c r="F870">
        <v>1</v>
      </c>
      <c r="G870">
        <v>1</v>
      </c>
      <c r="H870">
        <v>1</v>
      </c>
      <c r="I870" t="s">
        <v>1090</v>
      </c>
      <c r="J870" t="s">
        <v>3</v>
      </c>
      <c r="K870" t="s">
        <v>1091</v>
      </c>
      <c r="L870">
        <v>1369</v>
      </c>
      <c r="N870">
        <v>1013</v>
      </c>
      <c r="O870" t="s">
        <v>784</v>
      </c>
      <c r="P870" t="s">
        <v>784</v>
      </c>
      <c r="Q870">
        <v>1</v>
      </c>
      <c r="Y870">
        <v>31.4</v>
      </c>
      <c r="AA870">
        <v>0</v>
      </c>
      <c r="AB870">
        <v>0</v>
      </c>
      <c r="AC870">
        <v>0</v>
      </c>
      <c r="AD870">
        <v>9.92</v>
      </c>
      <c r="AN870">
        <v>0</v>
      </c>
      <c r="AO870">
        <v>1</v>
      </c>
      <c r="AP870">
        <v>0</v>
      </c>
      <c r="AQ870">
        <v>0</v>
      </c>
      <c r="AR870">
        <v>0</v>
      </c>
      <c r="AS870" t="s">
        <v>3</v>
      </c>
      <c r="AT870">
        <v>31.4</v>
      </c>
      <c r="AU870" t="s">
        <v>3</v>
      </c>
      <c r="AV870">
        <v>1</v>
      </c>
      <c r="AW870">
        <v>2</v>
      </c>
      <c r="AX870">
        <v>22722215</v>
      </c>
      <c r="AY870">
        <v>1</v>
      </c>
      <c r="AZ870">
        <v>0</v>
      </c>
      <c r="BA870">
        <v>807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B870">
        <v>0</v>
      </c>
    </row>
    <row r="871" spans="1:80">
      <c r="A871">
        <f>ROW(Source!A373)</f>
        <v>373</v>
      </c>
      <c r="B871">
        <v>22723180</v>
      </c>
      <c r="C871">
        <v>22722206</v>
      </c>
      <c r="D871">
        <v>121548</v>
      </c>
      <c r="E871">
        <v>1</v>
      </c>
      <c r="F871">
        <v>1</v>
      </c>
      <c r="G871">
        <v>1</v>
      </c>
      <c r="H871">
        <v>1</v>
      </c>
      <c r="I871" t="s">
        <v>36</v>
      </c>
      <c r="J871" t="s">
        <v>3</v>
      </c>
      <c r="K871" t="s">
        <v>785</v>
      </c>
      <c r="L871">
        <v>608254</v>
      </c>
      <c r="N871">
        <v>1013</v>
      </c>
      <c r="O871" t="s">
        <v>786</v>
      </c>
      <c r="P871" t="s">
        <v>786</v>
      </c>
      <c r="Q871">
        <v>1</v>
      </c>
      <c r="Y871">
        <v>0.12</v>
      </c>
      <c r="AA871">
        <v>0</v>
      </c>
      <c r="AB871">
        <v>0</v>
      </c>
      <c r="AC871">
        <v>0</v>
      </c>
      <c r="AD871">
        <v>0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0.12</v>
      </c>
      <c r="AU871" t="s">
        <v>3</v>
      </c>
      <c r="AV871">
        <v>2</v>
      </c>
      <c r="AW871">
        <v>2</v>
      </c>
      <c r="AX871">
        <v>22722216</v>
      </c>
      <c r="AY871">
        <v>1</v>
      </c>
      <c r="AZ871">
        <v>0</v>
      </c>
      <c r="BA871">
        <v>808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B871">
        <v>0</v>
      </c>
    </row>
    <row r="872" spans="1:80">
      <c r="A872">
        <f>ROW(Source!A373)</f>
        <v>373</v>
      </c>
      <c r="B872">
        <v>22723180</v>
      </c>
      <c r="C872">
        <v>22722206</v>
      </c>
      <c r="D872">
        <v>21334659</v>
      </c>
      <c r="E872">
        <v>1</v>
      </c>
      <c r="F872">
        <v>1</v>
      </c>
      <c r="G872">
        <v>1</v>
      </c>
      <c r="H872">
        <v>2</v>
      </c>
      <c r="I872" t="s">
        <v>897</v>
      </c>
      <c r="J872" t="s">
        <v>898</v>
      </c>
      <c r="K872" t="s">
        <v>899</v>
      </c>
      <c r="L872">
        <v>1368</v>
      </c>
      <c r="N872">
        <v>1011</v>
      </c>
      <c r="O872" t="s">
        <v>790</v>
      </c>
      <c r="P872" t="s">
        <v>790</v>
      </c>
      <c r="Q872">
        <v>1</v>
      </c>
      <c r="Y872">
        <v>0.12</v>
      </c>
      <c r="AA872">
        <v>0</v>
      </c>
      <c r="AB872">
        <v>134.65</v>
      </c>
      <c r="AC872">
        <v>13.5</v>
      </c>
      <c r="AD872">
        <v>0</v>
      </c>
      <c r="AN872">
        <v>0</v>
      </c>
      <c r="AO872">
        <v>1</v>
      </c>
      <c r="AP872">
        <v>0</v>
      </c>
      <c r="AQ872">
        <v>0</v>
      </c>
      <c r="AR872">
        <v>0</v>
      </c>
      <c r="AS872" t="s">
        <v>3</v>
      </c>
      <c r="AT872">
        <v>0.12</v>
      </c>
      <c r="AU872" t="s">
        <v>3</v>
      </c>
      <c r="AV872">
        <v>0</v>
      </c>
      <c r="AW872">
        <v>2</v>
      </c>
      <c r="AX872">
        <v>22722217</v>
      </c>
      <c r="AY872">
        <v>1</v>
      </c>
      <c r="AZ872">
        <v>0</v>
      </c>
      <c r="BA872">
        <v>809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B872">
        <v>0</v>
      </c>
    </row>
    <row r="873" spans="1:80">
      <c r="A873">
        <f>ROW(Source!A373)</f>
        <v>373</v>
      </c>
      <c r="B873">
        <v>22723180</v>
      </c>
      <c r="C873">
        <v>22722206</v>
      </c>
      <c r="D873">
        <v>21315965</v>
      </c>
      <c r="E873">
        <v>1</v>
      </c>
      <c r="F873">
        <v>1</v>
      </c>
      <c r="G873">
        <v>1</v>
      </c>
      <c r="H873">
        <v>2</v>
      </c>
      <c r="I873" t="s">
        <v>1092</v>
      </c>
      <c r="J873" t="s">
        <v>1093</v>
      </c>
      <c r="K873" t="s">
        <v>1094</v>
      </c>
      <c r="L873">
        <v>1368</v>
      </c>
      <c r="N873">
        <v>1011</v>
      </c>
      <c r="O873" t="s">
        <v>790</v>
      </c>
      <c r="P873" t="s">
        <v>790</v>
      </c>
      <c r="Q873">
        <v>1</v>
      </c>
      <c r="Y873">
        <v>0.73</v>
      </c>
      <c r="AA873">
        <v>0</v>
      </c>
      <c r="AB873">
        <v>6.9</v>
      </c>
      <c r="AC873">
        <v>0</v>
      </c>
      <c r="AD873">
        <v>0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3</v>
      </c>
      <c r="AT873">
        <v>0.73</v>
      </c>
      <c r="AU873" t="s">
        <v>3</v>
      </c>
      <c r="AV873">
        <v>0</v>
      </c>
      <c r="AW873">
        <v>2</v>
      </c>
      <c r="AX873">
        <v>22722218</v>
      </c>
      <c r="AY873">
        <v>1</v>
      </c>
      <c r="AZ873">
        <v>0</v>
      </c>
      <c r="BA873">
        <v>810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B873">
        <v>0</v>
      </c>
    </row>
    <row r="874" spans="1:80">
      <c r="A874">
        <f>ROW(Source!A373)</f>
        <v>373</v>
      </c>
      <c r="B874">
        <v>22723180</v>
      </c>
      <c r="C874">
        <v>22722206</v>
      </c>
      <c r="D874">
        <v>21280770</v>
      </c>
      <c r="E874">
        <v>1</v>
      </c>
      <c r="F874">
        <v>1</v>
      </c>
      <c r="G874">
        <v>1</v>
      </c>
      <c r="H874">
        <v>2</v>
      </c>
      <c r="I874" t="s">
        <v>850</v>
      </c>
      <c r="J874" t="s">
        <v>851</v>
      </c>
      <c r="K874" t="s">
        <v>852</v>
      </c>
      <c r="L874">
        <v>1368</v>
      </c>
      <c r="N874">
        <v>1011</v>
      </c>
      <c r="O874" t="s">
        <v>790</v>
      </c>
      <c r="P874" t="s">
        <v>790</v>
      </c>
      <c r="Q874">
        <v>1</v>
      </c>
      <c r="Y874">
        <v>0.12</v>
      </c>
      <c r="AA874">
        <v>0</v>
      </c>
      <c r="AB874">
        <v>87.17</v>
      </c>
      <c r="AC874">
        <v>11.6</v>
      </c>
      <c r="AD874">
        <v>0</v>
      </c>
      <c r="AN874">
        <v>0</v>
      </c>
      <c r="AO874">
        <v>1</v>
      </c>
      <c r="AP874">
        <v>0</v>
      </c>
      <c r="AQ874">
        <v>0</v>
      </c>
      <c r="AR874">
        <v>0</v>
      </c>
      <c r="AS874" t="s">
        <v>3</v>
      </c>
      <c r="AT874">
        <v>0.12</v>
      </c>
      <c r="AU874" t="s">
        <v>3</v>
      </c>
      <c r="AV874">
        <v>0</v>
      </c>
      <c r="AW874">
        <v>2</v>
      </c>
      <c r="AX874">
        <v>22722219</v>
      </c>
      <c r="AY874">
        <v>1</v>
      </c>
      <c r="AZ874">
        <v>0</v>
      </c>
      <c r="BA874">
        <v>811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B874">
        <v>0</v>
      </c>
    </row>
    <row r="875" spans="1:80">
      <c r="A875">
        <f>ROW(Source!A373)</f>
        <v>373</v>
      </c>
      <c r="B875">
        <v>22723180</v>
      </c>
      <c r="C875">
        <v>22722206</v>
      </c>
      <c r="D875">
        <v>21424010</v>
      </c>
      <c r="E875">
        <v>1</v>
      </c>
      <c r="F875">
        <v>1</v>
      </c>
      <c r="G875">
        <v>1</v>
      </c>
      <c r="H875">
        <v>3</v>
      </c>
      <c r="I875" t="s">
        <v>1095</v>
      </c>
      <c r="J875" t="s">
        <v>1096</v>
      </c>
      <c r="K875" t="s">
        <v>1097</v>
      </c>
      <c r="L875">
        <v>1346</v>
      </c>
      <c r="N875">
        <v>1009</v>
      </c>
      <c r="O875" t="s">
        <v>870</v>
      </c>
      <c r="P875" t="s">
        <v>870</v>
      </c>
      <c r="Q875">
        <v>1</v>
      </c>
      <c r="Y875">
        <v>0.6</v>
      </c>
      <c r="AA875">
        <v>15.14</v>
      </c>
      <c r="AB875">
        <v>0</v>
      </c>
      <c r="AC875">
        <v>0</v>
      </c>
      <c r="AD875">
        <v>0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3</v>
      </c>
      <c r="AT875">
        <v>0.6</v>
      </c>
      <c r="AU875" t="s">
        <v>3</v>
      </c>
      <c r="AV875">
        <v>0</v>
      </c>
      <c r="AW875">
        <v>2</v>
      </c>
      <c r="AX875">
        <v>22722220</v>
      </c>
      <c r="AY875">
        <v>1</v>
      </c>
      <c r="AZ875">
        <v>0</v>
      </c>
      <c r="BA875">
        <v>812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B875">
        <v>0</v>
      </c>
    </row>
    <row r="876" spans="1:80">
      <c r="A876">
        <f>ROW(Source!A373)</f>
        <v>373</v>
      </c>
      <c r="B876">
        <v>22723180</v>
      </c>
      <c r="C876">
        <v>22722206</v>
      </c>
      <c r="D876">
        <v>21451862</v>
      </c>
      <c r="E876">
        <v>1</v>
      </c>
      <c r="F876">
        <v>1</v>
      </c>
      <c r="G876">
        <v>1</v>
      </c>
      <c r="H876">
        <v>3</v>
      </c>
      <c r="I876" t="s">
        <v>1098</v>
      </c>
      <c r="J876" t="s">
        <v>1099</v>
      </c>
      <c r="K876" t="s">
        <v>1100</v>
      </c>
      <c r="L876">
        <v>1354</v>
      </c>
      <c r="N876">
        <v>1010</v>
      </c>
      <c r="O876" t="s">
        <v>28</v>
      </c>
      <c r="P876" t="s">
        <v>28</v>
      </c>
      <c r="Q876">
        <v>1</v>
      </c>
      <c r="Y876">
        <v>1</v>
      </c>
      <c r="AA876">
        <v>266.67</v>
      </c>
      <c r="AB876">
        <v>0</v>
      </c>
      <c r="AC876">
        <v>0</v>
      </c>
      <c r="AD876">
        <v>0</v>
      </c>
      <c r="AN876">
        <v>0</v>
      </c>
      <c r="AO876">
        <v>1</v>
      </c>
      <c r="AP876">
        <v>0</v>
      </c>
      <c r="AQ876">
        <v>0</v>
      </c>
      <c r="AR876">
        <v>0</v>
      </c>
      <c r="AS876" t="s">
        <v>3</v>
      </c>
      <c r="AT876">
        <v>1</v>
      </c>
      <c r="AU876" t="s">
        <v>3</v>
      </c>
      <c r="AV876">
        <v>0</v>
      </c>
      <c r="AW876">
        <v>2</v>
      </c>
      <c r="AX876">
        <v>22722221</v>
      </c>
      <c r="AY876">
        <v>1</v>
      </c>
      <c r="AZ876">
        <v>0</v>
      </c>
      <c r="BA876">
        <v>813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B876">
        <v>0</v>
      </c>
    </row>
    <row r="877" spans="1:80">
      <c r="A877">
        <f>ROW(Source!A373)</f>
        <v>373</v>
      </c>
      <c r="B877">
        <v>22723180</v>
      </c>
      <c r="C877">
        <v>22722206</v>
      </c>
      <c r="D877">
        <v>21532219</v>
      </c>
      <c r="E877">
        <v>1</v>
      </c>
      <c r="F877">
        <v>1</v>
      </c>
      <c r="G877">
        <v>1</v>
      </c>
      <c r="H877">
        <v>3</v>
      </c>
      <c r="I877" t="s">
        <v>945</v>
      </c>
      <c r="J877" t="s">
        <v>946</v>
      </c>
      <c r="K877" t="s">
        <v>947</v>
      </c>
      <c r="L877">
        <v>1344</v>
      </c>
      <c r="N877">
        <v>1008</v>
      </c>
      <c r="O877" t="s">
        <v>948</v>
      </c>
      <c r="P877" t="s">
        <v>948</v>
      </c>
      <c r="Q877">
        <v>1</v>
      </c>
      <c r="Y877">
        <v>6.23</v>
      </c>
      <c r="AA877">
        <v>1</v>
      </c>
      <c r="AB877">
        <v>0</v>
      </c>
      <c r="AC877">
        <v>0</v>
      </c>
      <c r="AD877">
        <v>0</v>
      </c>
      <c r="AN877">
        <v>0</v>
      </c>
      <c r="AO877">
        <v>1</v>
      </c>
      <c r="AP877">
        <v>0</v>
      </c>
      <c r="AQ877">
        <v>0</v>
      </c>
      <c r="AR877">
        <v>0</v>
      </c>
      <c r="AS877" t="s">
        <v>3</v>
      </c>
      <c r="AT877">
        <v>6.23</v>
      </c>
      <c r="AU877" t="s">
        <v>3</v>
      </c>
      <c r="AV877">
        <v>0</v>
      </c>
      <c r="AW877">
        <v>2</v>
      </c>
      <c r="AX877">
        <v>22722222</v>
      </c>
      <c r="AY877">
        <v>1</v>
      </c>
      <c r="AZ877">
        <v>0</v>
      </c>
      <c r="BA877">
        <v>814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B877">
        <v>0</v>
      </c>
    </row>
    <row r="878" spans="1:80">
      <c r="A878">
        <f>ROW(Source!A379)</f>
        <v>379</v>
      </c>
      <c r="B878">
        <v>22723180</v>
      </c>
      <c r="C878">
        <v>22722340</v>
      </c>
      <c r="D878">
        <v>9415352</v>
      </c>
      <c r="E878">
        <v>1</v>
      </c>
      <c r="F878">
        <v>1</v>
      </c>
      <c r="G878">
        <v>1</v>
      </c>
      <c r="H878">
        <v>1</v>
      </c>
      <c r="I878" t="s">
        <v>1216</v>
      </c>
      <c r="J878" t="s">
        <v>3</v>
      </c>
      <c r="K878" t="s">
        <v>1217</v>
      </c>
      <c r="L878">
        <v>1369</v>
      </c>
      <c r="N878">
        <v>1013</v>
      </c>
      <c r="O878" t="s">
        <v>784</v>
      </c>
      <c r="P878" t="s">
        <v>784</v>
      </c>
      <c r="Q878">
        <v>1</v>
      </c>
      <c r="Y878">
        <v>816.41</v>
      </c>
      <c r="AA878">
        <v>0</v>
      </c>
      <c r="AB878">
        <v>0</v>
      </c>
      <c r="AC878">
        <v>0</v>
      </c>
      <c r="AD878">
        <v>9.6199999999999992</v>
      </c>
      <c r="AN878">
        <v>0</v>
      </c>
      <c r="AO878">
        <v>1</v>
      </c>
      <c r="AP878">
        <v>0</v>
      </c>
      <c r="AQ878">
        <v>0</v>
      </c>
      <c r="AR878">
        <v>0</v>
      </c>
      <c r="AS878" t="s">
        <v>3</v>
      </c>
      <c r="AT878">
        <v>816.41</v>
      </c>
      <c r="AU878" t="s">
        <v>3</v>
      </c>
      <c r="AV878">
        <v>1</v>
      </c>
      <c r="AW878">
        <v>2</v>
      </c>
      <c r="AX878">
        <v>22722341</v>
      </c>
      <c r="AY878">
        <v>1</v>
      </c>
      <c r="AZ878">
        <v>0</v>
      </c>
      <c r="BA878">
        <v>815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B878">
        <v>0</v>
      </c>
    </row>
    <row r="879" spans="1:80">
      <c r="A879">
        <f>ROW(Source!A379)</f>
        <v>379</v>
      </c>
      <c r="B879">
        <v>22723180</v>
      </c>
      <c r="C879">
        <v>22722340</v>
      </c>
      <c r="D879">
        <v>121548</v>
      </c>
      <c r="E879">
        <v>1</v>
      </c>
      <c r="F879">
        <v>1</v>
      </c>
      <c r="G879">
        <v>1</v>
      </c>
      <c r="H879">
        <v>1</v>
      </c>
      <c r="I879" t="s">
        <v>36</v>
      </c>
      <c r="J879" t="s">
        <v>3</v>
      </c>
      <c r="K879" t="s">
        <v>785</v>
      </c>
      <c r="L879">
        <v>608254</v>
      </c>
      <c r="N879">
        <v>1013</v>
      </c>
      <c r="O879" t="s">
        <v>786</v>
      </c>
      <c r="P879" t="s">
        <v>786</v>
      </c>
      <c r="Q879">
        <v>1</v>
      </c>
      <c r="Y879">
        <v>9.27</v>
      </c>
      <c r="AA879">
        <v>0</v>
      </c>
      <c r="AB879">
        <v>0</v>
      </c>
      <c r="AC879">
        <v>0</v>
      </c>
      <c r="AD879">
        <v>0</v>
      </c>
      <c r="AN879">
        <v>0</v>
      </c>
      <c r="AO879">
        <v>1</v>
      </c>
      <c r="AP879">
        <v>0</v>
      </c>
      <c r="AQ879">
        <v>0</v>
      </c>
      <c r="AR879">
        <v>0</v>
      </c>
      <c r="AS879" t="s">
        <v>3</v>
      </c>
      <c r="AT879">
        <v>9.27</v>
      </c>
      <c r="AU879" t="s">
        <v>3</v>
      </c>
      <c r="AV879">
        <v>2</v>
      </c>
      <c r="AW879">
        <v>2</v>
      </c>
      <c r="AX879">
        <v>22722342</v>
      </c>
      <c r="AY879">
        <v>1</v>
      </c>
      <c r="AZ879">
        <v>0</v>
      </c>
      <c r="BA879">
        <v>816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B879">
        <v>0</v>
      </c>
    </row>
    <row r="880" spans="1:80">
      <c r="A880">
        <f>ROW(Source!A379)</f>
        <v>379</v>
      </c>
      <c r="B880">
        <v>22723180</v>
      </c>
      <c r="C880">
        <v>22722340</v>
      </c>
      <c r="D880">
        <v>21280827</v>
      </c>
      <c r="E880">
        <v>1</v>
      </c>
      <c r="F880">
        <v>1</v>
      </c>
      <c r="G880">
        <v>1</v>
      </c>
      <c r="H880">
        <v>2</v>
      </c>
      <c r="I880" t="s">
        <v>787</v>
      </c>
      <c r="J880" t="s">
        <v>788</v>
      </c>
      <c r="K880" t="s">
        <v>789</v>
      </c>
      <c r="L880">
        <v>1368</v>
      </c>
      <c r="N880">
        <v>1011</v>
      </c>
      <c r="O880" t="s">
        <v>790</v>
      </c>
      <c r="P880" t="s">
        <v>790</v>
      </c>
      <c r="Q880">
        <v>1</v>
      </c>
      <c r="Y880">
        <v>9.27</v>
      </c>
      <c r="AA880">
        <v>0</v>
      </c>
      <c r="AB880">
        <v>111.99</v>
      </c>
      <c r="AC880">
        <v>13.5</v>
      </c>
      <c r="AD880">
        <v>0</v>
      </c>
      <c r="AN880">
        <v>0</v>
      </c>
      <c r="AO880">
        <v>1</v>
      </c>
      <c r="AP880">
        <v>0</v>
      </c>
      <c r="AQ880">
        <v>0</v>
      </c>
      <c r="AR880">
        <v>0</v>
      </c>
      <c r="AS880" t="s">
        <v>3</v>
      </c>
      <c r="AT880">
        <v>9.27</v>
      </c>
      <c r="AU880" t="s">
        <v>3</v>
      </c>
      <c r="AV880">
        <v>0</v>
      </c>
      <c r="AW880">
        <v>2</v>
      </c>
      <c r="AX880">
        <v>22722343</v>
      </c>
      <c r="AY880">
        <v>1</v>
      </c>
      <c r="AZ880">
        <v>0</v>
      </c>
      <c r="BA880">
        <v>817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B880">
        <v>0</v>
      </c>
    </row>
    <row r="881" spans="1:80">
      <c r="A881">
        <f>ROW(Source!A379)</f>
        <v>379</v>
      </c>
      <c r="B881">
        <v>22723180</v>
      </c>
      <c r="C881">
        <v>22722340</v>
      </c>
      <c r="D881">
        <v>21368222</v>
      </c>
      <c r="E881">
        <v>1</v>
      </c>
      <c r="F881">
        <v>1</v>
      </c>
      <c r="G881">
        <v>1</v>
      </c>
      <c r="H881">
        <v>2</v>
      </c>
      <c r="I881" t="s">
        <v>1218</v>
      </c>
      <c r="J881" t="s">
        <v>1219</v>
      </c>
      <c r="K881" t="s">
        <v>1220</v>
      </c>
      <c r="L881">
        <v>1368</v>
      </c>
      <c r="N881">
        <v>1011</v>
      </c>
      <c r="O881" t="s">
        <v>790</v>
      </c>
      <c r="P881" t="s">
        <v>790</v>
      </c>
      <c r="Q881">
        <v>1</v>
      </c>
      <c r="Y881">
        <v>72</v>
      </c>
      <c r="AA881">
        <v>0</v>
      </c>
      <c r="AB881">
        <v>3.12</v>
      </c>
      <c r="AC881">
        <v>0</v>
      </c>
      <c r="AD881">
        <v>0</v>
      </c>
      <c r="AN881">
        <v>0</v>
      </c>
      <c r="AO881">
        <v>1</v>
      </c>
      <c r="AP881">
        <v>0</v>
      </c>
      <c r="AQ881">
        <v>0</v>
      </c>
      <c r="AR881">
        <v>0</v>
      </c>
      <c r="AS881" t="s">
        <v>3</v>
      </c>
      <c r="AT881">
        <v>72</v>
      </c>
      <c r="AU881" t="s">
        <v>3</v>
      </c>
      <c r="AV881">
        <v>0</v>
      </c>
      <c r="AW881">
        <v>2</v>
      </c>
      <c r="AX881">
        <v>22722344</v>
      </c>
      <c r="AY881">
        <v>1</v>
      </c>
      <c r="AZ881">
        <v>0</v>
      </c>
      <c r="BA881">
        <v>818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B881">
        <v>0</v>
      </c>
    </row>
    <row r="882" spans="1:80">
      <c r="A882">
        <f>ROW(Source!A379)</f>
        <v>379</v>
      </c>
      <c r="B882">
        <v>22723180</v>
      </c>
      <c r="C882">
        <v>22722340</v>
      </c>
      <c r="D882">
        <v>21285419</v>
      </c>
      <c r="E882">
        <v>1</v>
      </c>
      <c r="F882">
        <v>1</v>
      </c>
      <c r="G882">
        <v>1</v>
      </c>
      <c r="H882">
        <v>2</v>
      </c>
      <c r="I882" t="s">
        <v>858</v>
      </c>
      <c r="J882" t="s">
        <v>859</v>
      </c>
      <c r="K882" t="s">
        <v>860</v>
      </c>
      <c r="L882">
        <v>1368</v>
      </c>
      <c r="N882">
        <v>1011</v>
      </c>
      <c r="O882" t="s">
        <v>790</v>
      </c>
      <c r="P882" t="s">
        <v>790</v>
      </c>
      <c r="Q882">
        <v>1</v>
      </c>
      <c r="Y882">
        <v>8.58</v>
      </c>
      <c r="AA882">
        <v>0</v>
      </c>
      <c r="AB882">
        <v>8.1</v>
      </c>
      <c r="AC882">
        <v>0</v>
      </c>
      <c r="AD882">
        <v>0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8.58</v>
      </c>
      <c r="AU882" t="s">
        <v>3</v>
      </c>
      <c r="AV882">
        <v>0</v>
      </c>
      <c r="AW882">
        <v>2</v>
      </c>
      <c r="AX882">
        <v>22722345</v>
      </c>
      <c r="AY882">
        <v>1</v>
      </c>
      <c r="AZ882">
        <v>0</v>
      </c>
      <c r="BA882">
        <v>819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B882">
        <v>0</v>
      </c>
    </row>
    <row r="883" spans="1:80">
      <c r="A883">
        <f>ROW(Source!A379)</f>
        <v>379</v>
      </c>
      <c r="B883">
        <v>22723180</v>
      </c>
      <c r="C883">
        <v>22722340</v>
      </c>
      <c r="D883">
        <v>21280770</v>
      </c>
      <c r="E883">
        <v>1</v>
      </c>
      <c r="F883">
        <v>1</v>
      </c>
      <c r="G883">
        <v>1</v>
      </c>
      <c r="H883">
        <v>2</v>
      </c>
      <c r="I883" t="s">
        <v>850</v>
      </c>
      <c r="J883" t="s">
        <v>851</v>
      </c>
      <c r="K883" t="s">
        <v>852</v>
      </c>
      <c r="L883">
        <v>1368</v>
      </c>
      <c r="N883">
        <v>1011</v>
      </c>
      <c r="O883" t="s">
        <v>790</v>
      </c>
      <c r="P883" t="s">
        <v>790</v>
      </c>
      <c r="Q883">
        <v>1</v>
      </c>
      <c r="Y883">
        <v>14.17</v>
      </c>
      <c r="AA883">
        <v>0</v>
      </c>
      <c r="AB883">
        <v>87.17</v>
      </c>
      <c r="AC883">
        <v>11.6</v>
      </c>
      <c r="AD883">
        <v>0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3</v>
      </c>
      <c r="AT883">
        <v>14.17</v>
      </c>
      <c r="AU883" t="s">
        <v>3</v>
      </c>
      <c r="AV883">
        <v>0</v>
      </c>
      <c r="AW883">
        <v>2</v>
      </c>
      <c r="AX883">
        <v>22722346</v>
      </c>
      <c r="AY883">
        <v>1</v>
      </c>
      <c r="AZ883">
        <v>0</v>
      </c>
      <c r="BA883">
        <v>820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B883">
        <v>0</v>
      </c>
    </row>
    <row r="884" spans="1:80">
      <c r="A884">
        <f>ROW(Source!A379)</f>
        <v>379</v>
      </c>
      <c r="B884">
        <v>22723180</v>
      </c>
      <c r="C884">
        <v>22722340</v>
      </c>
      <c r="D884">
        <v>21304502</v>
      </c>
      <c r="E884">
        <v>1</v>
      </c>
      <c r="F884">
        <v>1</v>
      </c>
      <c r="G884">
        <v>1</v>
      </c>
      <c r="H884">
        <v>3</v>
      </c>
      <c r="I884" t="s">
        <v>827</v>
      </c>
      <c r="J884" t="s">
        <v>828</v>
      </c>
      <c r="K884" t="s">
        <v>829</v>
      </c>
      <c r="L884">
        <v>1348</v>
      </c>
      <c r="N884">
        <v>1009</v>
      </c>
      <c r="O884" t="s">
        <v>34</v>
      </c>
      <c r="P884" t="s">
        <v>34</v>
      </c>
      <c r="Q884">
        <v>1000</v>
      </c>
      <c r="Y884">
        <v>6.0000000000000001E-3</v>
      </c>
      <c r="AA884">
        <v>10362</v>
      </c>
      <c r="AB884">
        <v>0</v>
      </c>
      <c r="AC884">
        <v>0</v>
      </c>
      <c r="AD884">
        <v>0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3</v>
      </c>
      <c r="AT884">
        <v>6.0000000000000001E-3</v>
      </c>
      <c r="AU884" t="s">
        <v>3</v>
      </c>
      <c r="AV884">
        <v>0</v>
      </c>
      <c r="AW884">
        <v>2</v>
      </c>
      <c r="AX884">
        <v>22722347</v>
      </c>
      <c r="AY884">
        <v>1</v>
      </c>
      <c r="AZ884">
        <v>0</v>
      </c>
      <c r="BA884">
        <v>821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B884">
        <v>0</v>
      </c>
    </row>
    <row r="885" spans="1:80">
      <c r="A885">
        <f>ROW(Source!A379)</f>
        <v>379</v>
      </c>
      <c r="B885">
        <v>22723180</v>
      </c>
      <c r="C885">
        <v>22722340</v>
      </c>
      <c r="D885">
        <v>21285804</v>
      </c>
      <c r="E885">
        <v>1</v>
      </c>
      <c r="F885">
        <v>1</v>
      </c>
      <c r="G885">
        <v>1</v>
      </c>
      <c r="H885">
        <v>3</v>
      </c>
      <c r="I885" t="s">
        <v>1043</v>
      </c>
      <c r="J885" t="s">
        <v>1044</v>
      </c>
      <c r="K885" t="s">
        <v>1045</v>
      </c>
      <c r="L885">
        <v>1346</v>
      </c>
      <c r="N885">
        <v>1009</v>
      </c>
      <c r="O885" t="s">
        <v>870</v>
      </c>
      <c r="P885" t="s">
        <v>870</v>
      </c>
      <c r="Q885">
        <v>1</v>
      </c>
      <c r="Y885">
        <v>1.28</v>
      </c>
      <c r="AA885">
        <v>23.09</v>
      </c>
      <c r="AB885">
        <v>0</v>
      </c>
      <c r="AC885">
        <v>0</v>
      </c>
      <c r="AD885">
        <v>0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1.28</v>
      </c>
      <c r="AU885" t="s">
        <v>3</v>
      </c>
      <c r="AV885">
        <v>0</v>
      </c>
      <c r="AW885">
        <v>2</v>
      </c>
      <c r="AX885">
        <v>22722348</v>
      </c>
      <c r="AY885">
        <v>1</v>
      </c>
      <c r="AZ885">
        <v>0</v>
      </c>
      <c r="BA885">
        <v>822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B885">
        <v>0</v>
      </c>
    </row>
    <row r="886" spans="1:80">
      <c r="A886">
        <f>ROW(Source!A379)</f>
        <v>379</v>
      </c>
      <c r="B886">
        <v>22723180</v>
      </c>
      <c r="C886">
        <v>22722340</v>
      </c>
      <c r="D886">
        <v>21280799</v>
      </c>
      <c r="E886">
        <v>1</v>
      </c>
      <c r="F886">
        <v>1</v>
      </c>
      <c r="G886">
        <v>1</v>
      </c>
      <c r="H886">
        <v>3</v>
      </c>
      <c r="I886" t="s">
        <v>1046</v>
      </c>
      <c r="J886" t="s">
        <v>1047</v>
      </c>
      <c r="K886" t="s">
        <v>1048</v>
      </c>
      <c r="L886">
        <v>1348</v>
      </c>
      <c r="N886">
        <v>1009</v>
      </c>
      <c r="O886" t="s">
        <v>34</v>
      </c>
      <c r="P886" t="s">
        <v>34</v>
      </c>
      <c r="Q886">
        <v>1000</v>
      </c>
      <c r="Y886">
        <v>3.6999999999999998E-2</v>
      </c>
      <c r="AA886">
        <v>9040</v>
      </c>
      <c r="AB886">
        <v>0</v>
      </c>
      <c r="AC886">
        <v>0</v>
      </c>
      <c r="AD886">
        <v>0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3</v>
      </c>
      <c r="AT886">
        <v>3.6999999999999998E-2</v>
      </c>
      <c r="AU886" t="s">
        <v>3</v>
      </c>
      <c r="AV886">
        <v>0</v>
      </c>
      <c r="AW886">
        <v>2</v>
      </c>
      <c r="AX886">
        <v>22722349</v>
      </c>
      <c r="AY886">
        <v>1</v>
      </c>
      <c r="AZ886">
        <v>0</v>
      </c>
      <c r="BA886">
        <v>823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B886">
        <v>0</v>
      </c>
    </row>
    <row r="887" spans="1:80">
      <c r="A887">
        <f>ROW(Source!A379)</f>
        <v>379</v>
      </c>
      <c r="B887">
        <v>22723180</v>
      </c>
      <c r="C887">
        <v>22722340</v>
      </c>
      <c r="D887">
        <v>21363100</v>
      </c>
      <c r="E887">
        <v>1</v>
      </c>
      <c r="F887">
        <v>1</v>
      </c>
      <c r="G887">
        <v>1</v>
      </c>
      <c r="H887">
        <v>3</v>
      </c>
      <c r="I887" t="s">
        <v>978</v>
      </c>
      <c r="J887" t="s">
        <v>979</v>
      </c>
      <c r="K887" t="s">
        <v>980</v>
      </c>
      <c r="L887">
        <v>1356</v>
      </c>
      <c r="N887">
        <v>1010</v>
      </c>
      <c r="O887" t="s">
        <v>886</v>
      </c>
      <c r="P887" t="s">
        <v>886</v>
      </c>
      <c r="Q887">
        <v>1000</v>
      </c>
      <c r="Y887">
        <v>0.04</v>
      </c>
      <c r="AA887">
        <v>3450</v>
      </c>
      <c r="AB887">
        <v>0</v>
      </c>
      <c r="AC887">
        <v>0</v>
      </c>
      <c r="AD887">
        <v>0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3</v>
      </c>
      <c r="AT887">
        <v>0.04</v>
      </c>
      <c r="AU887" t="s">
        <v>3</v>
      </c>
      <c r="AV887">
        <v>0</v>
      </c>
      <c r="AW887">
        <v>2</v>
      </c>
      <c r="AX887">
        <v>22722352</v>
      </c>
      <c r="AY887">
        <v>1</v>
      </c>
      <c r="AZ887">
        <v>0</v>
      </c>
      <c r="BA887">
        <v>826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B887">
        <v>0</v>
      </c>
    </row>
    <row r="888" spans="1:80">
      <c r="A888">
        <f>ROW(Source!A379)</f>
        <v>379</v>
      </c>
      <c r="B888">
        <v>22723180</v>
      </c>
      <c r="C888">
        <v>22722340</v>
      </c>
      <c r="D888">
        <v>21363130</v>
      </c>
      <c r="E888">
        <v>1</v>
      </c>
      <c r="F888">
        <v>1</v>
      </c>
      <c r="G888">
        <v>1</v>
      </c>
      <c r="H888">
        <v>3</v>
      </c>
      <c r="I888" t="s">
        <v>998</v>
      </c>
      <c r="J888" t="s">
        <v>999</v>
      </c>
      <c r="K888" t="s">
        <v>1000</v>
      </c>
      <c r="L888">
        <v>1356</v>
      </c>
      <c r="N888">
        <v>1010</v>
      </c>
      <c r="O888" t="s">
        <v>886</v>
      </c>
      <c r="P888" t="s">
        <v>886</v>
      </c>
      <c r="Q888">
        <v>1000</v>
      </c>
      <c r="Y888">
        <v>0.01</v>
      </c>
      <c r="AA888">
        <v>7980</v>
      </c>
      <c r="AB888">
        <v>0</v>
      </c>
      <c r="AC888">
        <v>0</v>
      </c>
      <c r="AD888">
        <v>0</v>
      </c>
      <c r="AN888">
        <v>0</v>
      </c>
      <c r="AO888">
        <v>1</v>
      </c>
      <c r="AP888">
        <v>0</v>
      </c>
      <c r="AQ888">
        <v>0</v>
      </c>
      <c r="AR888">
        <v>0</v>
      </c>
      <c r="AS888" t="s">
        <v>3</v>
      </c>
      <c r="AT888">
        <v>0.01</v>
      </c>
      <c r="AU888" t="s">
        <v>3</v>
      </c>
      <c r="AV888">
        <v>0</v>
      </c>
      <c r="AW888">
        <v>2</v>
      </c>
      <c r="AX888">
        <v>22722353</v>
      </c>
      <c r="AY888">
        <v>1</v>
      </c>
      <c r="AZ888">
        <v>0</v>
      </c>
      <c r="BA888">
        <v>827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B888">
        <v>0</v>
      </c>
    </row>
    <row r="889" spans="1:80">
      <c r="A889">
        <f>ROW(Source!A381)</f>
        <v>381</v>
      </c>
      <c r="B889">
        <v>22723180</v>
      </c>
      <c r="C889">
        <v>22722229</v>
      </c>
      <c r="D889">
        <v>9431559</v>
      </c>
      <c r="E889">
        <v>1</v>
      </c>
      <c r="F889">
        <v>1</v>
      </c>
      <c r="G889">
        <v>1</v>
      </c>
      <c r="H889">
        <v>1</v>
      </c>
      <c r="I889" t="s">
        <v>1101</v>
      </c>
      <c r="J889" t="s">
        <v>3</v>
      </c>
      <c r="K889" t="s">
        <v>1102</v>
      </c>
      <c r="L889">
        <v>1369</v>
      </c>
      <c r="N889">
        <v>1013</v>
      </c>
      <c r="O889" t="s">
        <v>784</v>
      </c>
      <c r="P889" t="s">
        <v>784</v>
      </c>
      <c r="Q889">
        <v>1</v>
      </c>
      <c r="Y889">
        <v>459</v>
      </c>
      <c r="AA889">
        <v>0</v>
      </c>
      <c r="AB889">
        <v>0</v>
      </c>
      <c r="AC889">
        <v>0</v>
      </c>
      <c r="AD889">
        <v>10.06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3</v>
      </c>
      <c r="AT889">
        <v>459</v>
      </c>
      <c r="AU889" t="s">
        <v>3</v>
      </c>
      <c r="AV889">
        <v>1</v>
      </c>
      <c r="AW889">
        <v>2</v>
      </c>
      <c r="AX889">
        <v>22722248</v>
      </c>
      <c r="AY889">
        <v>1</v>
      </c>
      <c r="AZ889">
        <v>0</v>
      </c>
      <c r="BA889">
        <v>828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B889">
        <v>0</v>
      </c>
    </row>
    <row r="890" spans="1:80">
      <c r="A890">
        <f>ROW(Source!A381)</f>
        <v>381</v>
      </c>
      <c r="B890">
        <v>22723180</v>
      </c>
      <c r="C890">
        <v>22722229</v>
      </c>
      <c r="D890">
        <v>121548</v>
      </c>
      <c r="E890">
        <v>1</v>
      </c>
      <c r="F890">
        <v>1</v>
      </c>
      <c r="G890">
        <v>1</v>
      </c>
      <c r="H890">
        <v>1</v>
      </c>
      <c r="I890" t="s">
        <v>36</v>
      </c>
      <c r="J890" t="s">
        <v>3</v>
      </c>
      <c r="K890" t="s">
        <v>785</v>
      </c>
      <c r="L890">
        <v>608254</v>
      </c>
      <c r="N890">
        <v>1013</v>
      </c>
      <c r="O890" t="s">
        <v>786</v>
      </c>
      <c r="P890" t="s">
        <v>786</v>
      </c>
      <c r="Q890">
        <v>1</v>
      </c>
      <c r="Y890">
        <v>31.86</v>
      </c>
      <c r="AA890">
        <v>0</v>
      </c>
      <c r="AB890">
        <v>0</v>
      </c>
      <c r="AC890">
        <v>0</v>
      </c>
      <c r="AD890">
        <v>0</v>
      </c>
      <c r="AN890">
        <v>0</v>
      </c>
      <c r="AO890">
        <v>1</v>
      </c>
      <c r="AP890">
        <v>0</v>
      </c>
      <c r="AQ890">
        <v>0</v>
      </c>
      <c r="AR890">
        <v>0</v>
      </c>
      <c r="AS890" t="s">
        <v>3</v>
      </c>
      <c r="AT890">
        <v>31.86</v>
      </c>
      <c r="AU890" t="s">
        <v>3</v>
      </c>
      <c r="AV890">
        <v>2</v>
      </c>
      <c r="AW890">
        <v>2</v>
      </c>
      <c r="AX890">
        <v>22722249</v>
      </c>
      <c r="AY890">
        <v>1</v>
      </c>
      <c r="AZ890">
        <v>0</v>
      </c>
      <c r="BA890">
        <v>829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B890">
        <v>0</v>
      </c>
    </row>
    <row r="891" spans="1:80">
      <c r="A891">
        <f>ROW(Source!A381)</f>
        <v>381</v>
      </c>
      <c r="B891">
        <v>22723180</v>
      </c>
      <c r="C891">
        <v>22722229</v>
      </c>
      <c r="D891">
        <v>21281551</v>
      </c>
      <c r="E891">
        <v>1</v>
      </c>
      <c r="F891">
        <v>1</v>
      </c>
      <c r="G891">
        <v>1</v>
      </c>
      <c r="H891">
        <v>2</v>
      </c>
      <c r="I891" t="s">
        <v>1103</v>
      </c>
      <c r="J891" t="s">
        <v>1104</v>
      </c>
      <c r="K891" t="s">
        <v>1105</v>
      </c>
      <c r="L891">
        <v>1368</v>
      </c>
      <c r="N891">
        <v>1011</v>
      </c>
      <c r="O891" t="s">
        <v>790</v>
      </c>
      <c r="P891" t="s">
        <v>790</v>
      </c>
      <c r="Q891">
        <v>1</v>
      </c>
      <c r="Y891">
        <v>1.87</v>
      </c>
      <c r="AA891">
        <v>0</v>
      </c>
      <c r="AB891">
        <v>83.1</v>
      </c>
      <c r="AC891">
        <v>14.4</v>
      </c>
      <c r="AD891">
        <v>0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3</v>
      </c>
      <c r="AT891">
        <v>1.87</v>
      </c>
      <c r="AU891" t="s">
        <v>3</v>
      </c>
      <c r="AV891">
        <v>0</v>
      </c>
      <c r="AW891">
        <v>2</v>
      </c>
      <c r="AX891">
        <v>22722250</v>
      </c>
      <c r="AY891">
        <v>1</v>
      </c>
      <c r="AZ891">
        <v>0</v>
      </c>
      <c r="BA891">
        <v>830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B891">
        <v>0</v>
      </c>
    </row>
    <row r="892" spans="1:80">
      <c r="A892">
        <f>ROW(Source!A381)</f>
        <v>381</v>
      </c>
      <c r="B892">
        <v>22723180</v>
      </c>
      <c r="C892">
        <v>22722229</v>
      </c>
      <c r="D892">
        <v>21341183</v>
      </c>
      <c r="E892">
        <v>1</v>
      </c>
      <c r="F892">
        <v>1</v>
      </c>
      <c r="G892">
        <v>1</v>
      </c>
      <c r="H892">
        <v>2</v>
      </c>
      <c r="I892" t="s">
        <v>1106</v>
      </c>
      <c r="J892" t="s">
        <v>1107</v>
      </c>
      <c r="K892" t="s">
        <v>1108</v>
      </c>
      <c r="L892">
        <v>1368</v>
      </c>
      <c r="N892">
        <v>1011</v>
      </c>
      <c r="O892" t="s">
        <v>790</v>
      </c>
      <c r="P892" t="s">
        <v>790</v>
      </c>
      <c r="Q892">
        <v>1</v>
      </c>
      <c r="Y892">
        <v>23.8</v>
      </c>
      <c r="AA892">
        <v>0</v>
      </c>
      <c r="AB892">
        <v>73.12</v>
      </c>
      <c r="AC892">
        <v>13.5</v>
      </c>
      <c r="AD892">
        <v>0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23.8</v>
      </c>
      <c r="AU892" t="s">
        <v>3</v>
      </c>
      <c r="AV892">
        <v>0</v>
      </c>
      <c r="AW892">
        <v>2</v>
      </c>
      <c r="AX892">
        <v>22722251</v>
      </c>
      <c r="AY892">
        <v>1</v>
      </c>
      <c r="AZ892">
        <v>0</v>
      </c>
      <c r="BA892">
        <v>831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B892">
        <v>0</v>
      </c>
    </row>
    <row r="893" spans="1:80">
      <c r="A893">
        <f>ROW(Source!A381)</f>
        <v>381</v>
      </c>
      <c r="B893">
        <v>22723180</v>
      </c>
      <c r="C893">
        <v>22722229</v>
      </c>
      <c r="D893">
        <v>21535669</v>
      </c>
      <c r="E893">
        <v>1</v>
      </c>
      <c r="F893">
        <v>1</v>
      </c>
      <c r="G893">
        <v>1</v>
      </c>
      <c r="H893">
        <v>2</v>
      </c>
      <c r="I893" t="s">
        <v>1109</v>
      </c>
      <c r="J893" t="s">
        <v>1110</v>
      </c>
      <c r="K893" t="s">
        <v>1111</v>
      </c>
      <c r="L893">
        <v>1368</v>
      </c>
      <c r="N893">
        <v>1011</v>
      </c>
      <c r="O893" t="s">
        <v>790</v>
      </c>
      <c r="P893" t="s">
        <v>790</v>
      </c>
      <c r="Q893">
        <v>1</v>
      </c>
      <c r="Y893">
        <v>1.9</v>
      </c>
      <c r="AA893">
        <v>0</v>
      </c>
      <c r="AB893">
        <v>99.78</v>
      </c>
      <c r="AC893">
        <v>13.5</v>
      </c>
      <c r="AD893">
        <v>0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3</v>
      </c>
      <c r="AT893">
        <v>1.9</v>
      </c>
      <c r="AU893" t="s">
        <v>3</v>
      </c>
      <c r="AV893">
        <v>0</v>
      </c>
      <c r="AW893">
        <v>2</v>
      </c>
      <c r="AX893">
        <v>22722252</v>
      </c>
      <c r="AY893">
        <v>1</v>
      </c>
      <c r="AZ893">
        <v>0</v>
      </c>
      <c r="BA893">
        <v>832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B893">
        <v>0</v>
      </c>
    </row>
    <row r="894" spans="1:80">
      <c r="A894">
        <f>ROW(Source!A381)</f>
        <v>381</v>
      </c>
      <c r="B894">
        <v>22723180</v>
      </c>
      <c r="C894">
        <v>22722229</v>
      </c>
      <c r="D894">
        <v>21285419</v>
      </c>
      <c r="E894">
        <v>1</v>
      </c>
      <c r="F894">
        <v>1</v>
      </c>
      <c r="G894">
        <v>1</v>
      </c>
      <c r="H894">
        <v>2</v>
      </c>
      <c r="I894" t="s">
        <v>858</v>
      </c>
      <c r="J894" t="s">
        <v>859</v>
      </c>
      <c r="K894" t="s">
        <v>860</v>
      </c>
      <c r="L894">
        <v>1368</v>
      </c>
      <c r="N894">
        <v>1011</v>
      </c>
      <c r="O894" t="s">
        <v>790</v>
      </c>
      <c r="P894" t="s">
        <v>790</v>
      </c>
      <c r="Q894">
        <v>1</v>
      </c>
      <c r="Y894">
        <v>11.31</v>
      </c>
      <c r="AA894">
        <v>0</v>
      </c>
      <c r="AB894">
        <v>8.1</v>
      </c>
      <c r="AC894">
        <v>0</v>
      </c>
      <c r="AD894">
        <v>0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3</v>
      </c>
      <c r="AT894">
        <v>11.31</v>
      </c>
      <c r="AU894" t="s">
        <v>3</v>
      </c>
      <c r="AV894">
        <v>0</v>
      </c>
      <c r="AW894">
        <v>2</v>
      </c>
      <c r="AX894">
        <v>22722253</v>
      </c>
      <c r="AY894">
        <v>1</v>
      </c>
      <c r="AZ894">
        <v>0</v>
      </c>
      <c r="BA894">
        <v>833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B894">
        <v>0</v>
      </c>
    </row>
    <row r="895" spans="1:80">
      <c r="A895">
        <f>ROW(Source!A381)</f>
        <v>381</v>
      </c>
      <c r="B895">
        <v>22723180</v>
      </c>
      <c r="C895">
        <v>22722229</v>
      </c>
      <c r="D895">
        <v>21288557</v>
      </c>
      <c r="E895">
        <v>1</v>
      </c>
      <c r="F895">
        <v>1</v>
      </c>
      <c r="G895">
        <v>1</v>
      </c>
      <c r="H895">
        <v>2</v>
      </c>
      <c r="I895" t="s">
        <v>797</v>
      </c>
      <c r="J895" t="s">
        <v>798</v>
      </c>
      <c r="K895" t="s">
        <v>799</v>
      </c>
      <c r="L895">
        <v>1368</v>
      </c>
      <c r="N895">
        <v>1011</v>
      </c>
      <c r="O895" t="s">
        <v>790</v>
      </c>
      <c r="P895" t="s">
        <v>790</v>
      </c>
      <c r="Q895">
        <v>1</v>
      </c>
      <c r="Y895">
        <v>0.4</v>
      </c>
      <c r="AA895">
        <v>0</v>
      </c>
      <c r="AB895">
        <v>1.2</v>
      </c>
      <c r="AC895">
        <v>0</v>
      </c>
      <c r="AD895">
        <v>0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3</v>
      </c>
      <c r="AT895">
        <v>0.4</v>
      </c>
      <c r="AU895" t="s">
        <v>3</v>
      </c>
      <c r="AV895">
        <v>0</v>
      </c>
      <c r="AW895">
        <v>2</v>
      </c>
      <c r="AX895">
        <v>22722254</v>
      </c>
      <c r="AY895">
        <v>1</v>
      </c>
      <c r="AZ895">
        <v>0</v>
      </c>
      <c r="BA895">
        <v>834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B895">
        <v>0</v>
      </c>
    </row>
    <row r="896" spans="1:80">
      <c r="A896">
        <f>ROW(Source!A381)</f>
        <v>381</v>
      </c>
      <c r="B896">
        <v>22723180</v>
      </c>
      <c r="C896">
        <v>22722229</v>
      </c>
      <c r="D896">
        <v>21285802</v>
      </c>
      <c r="E896">
        <v>1</v>
      </c>
      <c r="F896">
        <v>1</v>
      </c>
      <c r="G896">
        <v>1</v>
      </c>
      <c r="H896">
        <v>2</v>
      </c>
      <c r="I896" t="s">
        <v>1112</v>
      </c>
      <c r="J896" t="s">
        <v>1113</v>
      </c>
      <c r="K896" t="s">
        <v>1114</v>
      </c>
      <c r="L896">
        <v>1368</v>
      </c>
      <c r="N896">
        <v>1011</v>
      </c>
      <c r="O896" t="s">
        <v>790</v>
      </c>
      <c r="P896" t="s">
        <v>790</v>
      </c>
      <c r="Q896">
        <v>1</v>
      </c>
      <c r="Y896">
        <v>4.29</v>
      </c>
      <c r="AA896">
        <v>0</v>
      </c>
      <c r="AB896">
        <v>129.80000000000001</v>
      </c>
      <c r="AC896">
        <v>10.06</v>
      </c>
      <c r="AD896">
        <v>0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3</v>
      </c>
      <c r="AT896">
        <v>4.29</v>
      </c>
      <c r="AU896" t="s">
        <v>3</v>
      </c>
      <c r="AV896">
        <v>0</v>
      </c>
      <c r="AW896">
        <v>2</v>
      </c>
      <c r="AX896">
        <v>22722255</v>
      </c>
      <c r="AY896">
        <v>1</v>
      </c>
      <c r="AZ896">
        <v>0</v>
      </c>
      <c r="BA896">
        <v>835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B896">
        <v>0</v>
      </c>
    </row>
    <row r="897" spans="1:80">
      <c r="A897">
        <f>ROW(Source!A381)</f>
        <v>381</v>
      </c>
      <c r="B897">
        <v>22723180</v>
      </c>
      <c r="C897">
        <v>22722229</v>
      </c>
      <c r="D897">
        <v>21313522</v>
      </c>
      <c r="E897">
        <v>1</v>
      </c>
      <c r="F897">
        <v>1</v>
      </c>
      <c r="G897">
        <v>1</v>
      </c>
      <c r="H897">
        <v>2</v>
      </c>
      <c r="I897" t="s">
        <v>1037</v>
      </c>
      <c r="J897" t="s">
        <v>1038</v>
      </c>
      <c r="K897" t="s">
        <v>1039</v>
      </c>
      <c r="L897">
        <v>1368</v>
      </c>
      <c r="N897">
        <v>1011</v>
      </c>
      <c r="O897" t="s">
        <v>790</v>
      </c>
      <c r="P897" t="s">
        <v>790</v>
      </c>
      <c r="Q897">
        <v>1</v>
      </c>
      <c r="Y897">
        <v>6.6</v>
      </c>
      <c r="AA897">
        <v>0</v>
      </c>
      <c r="AB897">
        <v>5.13</v>
      </c>
      <c r="AC897">
        <v>0</v>
      </c>
      <c r="AD897">
        <v>0</v>
      </c>
      <c r="AN897">
        <v>0</v>
      </c>
      <c r="AO897">
        <v>1</v>
      </c>
      <c r="AP897">
        <v>0</v>
      </c>
      <c r="AQ897">
        <v>0</v>
      </c>
      <c r="AR897">
        <v>0</v>
      </c>
      <c r="AS897" t="s">
        <v>3</v>
      </c>
      <c r="AT897">
        <v>6.6</v>
      </c>
      <c r="AU897" t="s">
        <v>3</v>
      </c>
      <c r="AV897">
        <v>0</v>
      </c>
      <c r="AW897">
        <v>2</v>
      </c>
      <c r="AX897">
        <v>22722256</v>
      </c>
      <c r="AY897">
        <v>1</v>
      </c>
      <c r="AZ897">
        <v>0</v>
      </c>
      <c r="BA897">
        <v>836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B897">
        <v>0</v>
      </c>
    </row>
    <row r="898" spans="1:80">
      <c r="A898">
        <f>ROW(Source!A381)</f>
        <v>381</v>
      </c>
      <c r="B898">
        <v>22723180</v>
      </c>
      <c r="C898">
        <v>22722229</v>
      </c>
      <c r="D898">
        <v>21332092</v>
      </c>
      <c r="E898">
        <v>1</v>
      </c>
      <c r="F898">
        <v>1</v>
      </c>
      <c r="G898">
        <v>1</v>
      </c>
      <c r="H898">
        <v>3</v>
      </c>
      <c r="I898" t="s">
        <v>1115</v>
      </c>
      <c r="J898" t="s">
        <v>1116</v>
      </c>
      <c r="K898" t="s">
        <v>1117</v>
      </c>
      <c r="L898">
        <v>1348</v>
      </c>
      <c r="N898">
        <v>1009</v>
      </c>
      <c r="O898" t="s">
        <v>34</v>
      </c>
      <c r="P898" t="s">
        <v>34</v>
      </c>
      <c r="Q898">
        <v>1000</v>
      </c>
      <c r="Y898">
        <v>0.1</v>
      </c>
      <c r="AA898">
        <v>2606.9</v>
      </c>
      <c r="AB898">
        <v>0</v>
      </c>
      <c r="AC898">
        <v>0</v>
      </c>
      <c r="AD898">
        <v>0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3</v>
      </c>
      <c r="AT898">
        <v>0.1</v>
      </c>
      <c r="AU898" t="s">
        <v>3</v>
      </c>
      <c r="AV898">
        <v>0</v>
      </c>
      <c r="AW898">
        <v>2</v>
      </c>
      <c r="AX898">
        <v>22722257</v>
      </c>
      <c r="AY898">
        <v>1</v>
      </c>
      <c r="AZ898">
        <v>0</v>
      </c>
      <c r="BA898">
        <v>837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B898">
        <v>0</v>
      </c>
    </row>
    <row r="899" spans="1:80">
      <c r="A899">
        <f>ROW(Source!A381)</f>
        <v>381</v>
      </c>
      <c r="B899">
        <v>22723180</v>
      </c>
      <c r="C899">
        <v>22722229</v>
      </c>
      <c r="D899">
        <v>21288561</v>
      </c>
      <c r="E899">
        <v>1</v>
      </c>
      <c r="F899">
        <v>1</v>
      </c>
      <c r="G899">
        <v>1</v>
      </c>
      <c r="H899">
        <v>3</v>
      </c>
      <c r="I899" t="s">
        <v>815</v>
      </c>
      <c r="J899" t="s">
        <v>816</v>
      </c>
      <c r="K899" t="s">
        <v>817</v>
      </c>
      <c r="L899">
        <v>1339</v>
      </c>
      <c r="N899">
        <v>1007</v>
      </c>
      <c r="O899" t="s">
        <v>43</v>
      </c>
      <c r="P899" t="s">
        <v>43</v>
      </c>
      <c r="Q899">
        <v>1</v>
      </c>
      <c r="Y899">
        <v>3.3</v>
      </c>
      <c r="AA899">
        <v>6.22</v>
      </c>
      <c r="AB899">
        <v>0</v>
      </c>
      <c r="AC899">
        <v>0</v>
      </c>
      <c r="AD899">
        <v>0</v>
      </c>
      <c r="AN899">
        <v>0</v>
      </c>
      <c r="AO899">
        <v>1</v>
      </c>
      <c r="AP899">
        <v>0</v>
      </c>
      <c r="AQ899">
        <v>0</v>
      </c>
      <c r="AR899">
        <v>0</v>
      </c>
      <c r="AS899" t="s">
        <v>3</v>
      </c>
      <c r="AT899">
        <v>3.3</v>
      </c>
      <c r="AU899" t="s">
        <v>3</v>
      </c>
      <c r="AV899">
        <v>0</v>
      </c>
      <c r="AW899">
        <v>2</v>
      </c>
      <c r="AX899">
        <v>22722258</v>
      </c>
      <c r="AY899">
        <v>1</v>
      </c>
      <c r="AZ899">
        <v>0</v>
      </c>
      <c r="BA899">
        <v>838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B899">
        <v>0</v>
      </c>
    </row>
    <row r="900" spans="1:80">
      <c r="A900">
        <f>ROW(Source!A381)</f>
        <v>381</v>
      </c>
      <c r="B900">
        <v>22723180</v>
      </c>
      <c r="C900">
        <v>22722229</v>
      </c>
      <c r="D900">
        <v>21302554</v>
      </c>
      <c r="E900">
        <v>1</v>
      </c>
      <c r="F900">
        <v>1</v>
      </c>
      <c r="G900">
        <v>1</v>
      </c>
      <c r="H900">
        <v>3</v>
      </c>
      <c r="I900" t="s">
        <v>1118</v>
      </c>
      <c r="J900" t="s">
        <v>1119</v>
      </c>
      <c r="K900" t="s">
        <v>1120</v>
      </c>
      <c r="L900">
        <v>1348</v>
      </c>
      <c r="N900">
        <v>1009</v>
      </c>
      <c r="O900" t="s">
        <v>34</v>
      </c>
      <c r="P900" t="s">
        <v>34</v>
      </c>
      <c r="Q900">
        <v>1000</v>
      </c>
      <c r="Y900">
        <v>6.7000000000000002E-3</v>
      </c>
      <c r="AA900">
        <v>11524</v>
      </c>
      <c r="AB900">
        <v>0</v>
      </c>
      <c r="AC900">
        <v>0</v>
      </c>
      <c r="AD900">
        <v>0</v>
      </c>
      <c r="AN900">
        <v>0</v>
      </c>
      <c r="AO900">
        <v>1</v>
      </c>
      <c r="AP900">
        <v>0</v>
      </c>
      <c r="AQ900">
        <v>0</v>
      </c>
      <c r="AR900">
        <v>0</v>
      </c>
      <c r="AS900" t="s">
        <v>3</v>
      </c>
      <c r="AT900">
        <v>6.7000000000000002E-3</v>
      </c>
      <c r="AU900" t="s">
        <v>3</v>
      </c>
      <c r="AV900">
        <v>0</v>
      </c>
      <c r="AW900">
        <v>2</v>
      </c>
      <c r="AX900">
        <v>22722259</v>
      </c>
      <c r="AY900">
        <v>1</v>
      </c>
      <c r="AZ900">
        <v>0</v>
      </c>
      <c r="BA900">
        <v>839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B900">
        <v>0</v>
      </c>
    </row>
    <row r="901" spans="1:80">
      <c r="A901">
        <f>ROW(Source!A381)</f>
        <v>381</v>
      </c>
      <c r="B901">
        <v>22723180</v>
      </c>
      <c r="C901">
        <v>22722229</v>
      </c>
      <c r="D901">
        <v>21424010</v>
      </c>
      <c r="E901">
        <v>1</v>
      </c>
      <c r="F901">
        <v>1</v>
      </c>
      <c r="G901">
        <v>1</v>
      </c>
      <c r="H901">
        <v>3</v>
      </c>
      <c r="I901" t="s">
        <v>1095</v>
      </c>
      <c r="J901" t="s">
        <v>1096</v>
      </c>
      <c r="K901" t="s">
        <v>1097</v>
      </c>
      <c r="L901">
        <v>1346</v>
      </c>
      <c r="N901">
        <v>1009</v>
      </c>
      <c r="O901" t="s">
        <v>870</v>
      </c>
      <c r="P901" t="s">
        <v>870</v>
      </c>
      <c r="Q901">
        <v>1</v>
      </c>
      <c r="Y901">
        <v>3</v>
      </c>
      <c r="AA901">
        <v>15.14</v>
      </c>
      <c r="AB901">
        <v>0</v>
      </c>
      <c r="AC901">
        <v>0</v>
      </c>
      <c r="AD901">
        <v>0</v>
      </c>
      <c r="AN901">
        <v>0</v>
      </c>
      <c r="AO901">
        <v>1</v>
      </c>
      <c r="AP901">
        <v>0</v>
      </c>
      <c r="AQ901">
        <v>0</v>
      </c>
      <c r="AR901">
        <v>0</v>
      </c>
      <c r="AS901" t="s">
        <v>3</v>
      </c>
      <c r="AT901">
        <v>3</v>
      </c>
      <c r="AU901" t="s">
        <v>3</v>
      </c>
      <c r="AV901">
        <v>0</v>
      </c>
      <c r="AW901">
        <v>2</v>
      </c>
      <c r="AX901">
        <v>22722260</v>
      </c>
      <c r="AY901">
        <v>1</v>
      </c>
      <c r="AZ901">
        <v>0</v>
      </c>
      <c r="BA901">
        <v>840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B901">
        <v>0</v>
      </c>
    </row>
    <row r="902" spans="1:80">
      <c r="A902">
        <f>ROW(Source!A381)</f>
        <v>381</v>
      </c>
      <c r="B902">
        <v>22723180</v>
      </c>
      <c r="C902">
        <v>22722229</v>
      </c>
      <c r="D902">
        <v>21303341</v>
      </c>
      <c r="E902">
        <v>1</v>
      </c>
      <c r="F902">
        <v>1</v>
      </c>
      <c r="G902">
        <v>1</v>
      </c>
      <c r="H902">
        <v>3</v>
      </c>
      <c r="I902" t="s">
        <v>1121</v>
      </c>
      <c r="J902" t="s">
        <v>1122</v>
      </c>
      <c r="K902" t="s">
        <v>1123</v>
      </c>
      <c r="L902">
        <v>1346</v>
      </c>
      <c r="N902">
        <v>1009</v>
      </c>
      <c r="O902" t="s">
        <v>870</v>
      </c>
      <c r="P902" t="s">
        <v>870</v>
      </c>
      <c r="Q902">
        <v>1</v>
      </c>
      <c r="Y902">
        <v>0.6</v>
      </c>
      <c r="AA902">
        <v>6.09</v>
      </c>
      <c r="AB902">
        <v>0</v>
      </c>
      <c r="AC902">
        <v>0</v>
      </c>
      <c r="AD902">
        <v>0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3</v>
      </c>
      <c r="AT902">
        <v>0.6</v>
      </c>
      <c r="AU902" t="s">
        <v>3</v>
      </c>
      <c r="AV902">
        <v>0</v>
      </c>
      <c r="AW902">
        <v>2</v>
      </c>
      <c r="AX902">
        <v>22722261</v>
      </c>
      <c r="AY902">
        <v>1</v>
      </c>
      <c r="AZ902">
        <v>0</v>
      </c>
      <c r="BA902">
        <v>841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B902">
        <v>0</v>
      </c>
    </row>
    <row r="903" spans="1:80">
      <c r="A903">
        <f>ROW(Source!A381)</f>
        <v>381</v>
      </c>
      <c r="B903">
        <v>22723180</v>
      </c>
      <c r="C903">
        <v>22722229</v>
      </c>
      <c r="D903">
        <v>21451862</v>
      </c>
      <c r="E903">
        <v>1</v>
      </c>
      <c r="F903">
        <v>1</v>
      </c>
      <c r="G903">
        <v>1</v>
      </c>
      <c r="H903">
        <v>3</v>
      </c>
      <c r="I903" t="s">
        <v>1098</v>
      </c>
      <c r="J903" t="s">
        <v>1099</v>
      </c>
      <c r="K903" t="s">
        <v>1100</v>
      </c>
      <c r="L903">
        <v>1354</v>
      </c>
      <c r="N903">
        <v>1010</v>
      </c>
      <c r="O903" t="s">
        <v>28</v>
      </c>
      <c r="P903" t="s">
        <v>28</v>
      </c>
      <c r="Q903">
        <v>1</v>
      </c>
      <c r="Y903">
        <v>3</v>
      </c>
      <c r="AA903">
        <v>266.67</v>
      </c>
      <c r="AB903">
        <v>0</v>
      </c>
      <c r="AC903">
        <v>0</v>
      </c>
      <c r="AD903">
        <v>0</v>
      </c>
      <c r="AN903">
        <v>0</v>
      </c>
      <c r="AO903">
        <v>1</v>
      </c>
      <c r="AP903">
        <v>0</v>
      </c>
      <c r="AQ903">
        <v>0</v>
      </c>
      <c r="AR903">
        <v>0</v>
      </c>
      <c r="AS903" t="s">
        <v>3</v>
      </c>
      <c r="AT903">
        <v>3</v>
      </c>
      <c r="AU903" t="s">
        <v>3</v>
      </c>
      <c r="AV903">
        <v>0</v>
      </c>
      <c r="AW903">
        <v>2</v>
      </c>
      <c r="AX903">
        <v>22722262</v>
      </c>
      <c r="AY903">
        <v>1</v>
      </c>
      <c r="AZ903">
        <v>0</v>
      </c>
      <c r="BA903">
        <v>842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B903">
        <v>0</v>
      </c>
    </row>
    <row r="904" spans="1:80">
      <c r="A904">
        <f>ROW(Source!A381)</f>
        <v>381</v>
      </c>
      <c r="B904">
        <v>22723180</v>
      </c>
      <c r="C904">
        <v>22722229</v>
      </c>
      <c r="D904">
        <v>21312039</v>
      </c>
      <c r="E904">
        <v>1</v>
      </c>
      <c r="F904">
        <v>1</v>
      </c>
      <c r="G904">
        <v>1</v>
      </c>
      <c r="H904">
        <v>3</v>
      </c>
      <c r="I904" t="s">
        <v>1124</v>
      </c>
      <c r="J904" t="s">
        <v>1125</v>
      </c>
      <c r="K904" t="s">
        <v>1126</v>
      </c>
      <c r="L904">
        <v>1346</v>
      </c>
      <c r="N904">
        <v>1009</v>
      </c>
      <c r="O904" t="s">
        <v>870</v>
      </c>
      <c r="P904" t="s">
        <v>870</v>
      </c>
      <c r="Q904">
        <v>1</v>
      </c>
      <c r="Y904">
        <v>63</v>
      </c>
      <c r="AA904">
        <v>12.6</v>
      </c>
      <c r="AB904">
        <v>0</v>
      </c>
      <c r="AC904">
        <v>0</v>
      </c>
      <c r="AD904">
        <v>0</v>
      </c>
      <c r="AN904">
        <v>0</v>
      </c>
      <c r="AO904">
        <v>1</v>
      </c>
      <c r="AP904">
        <v>0</v>
      </c>
      <c r="AQ904">
        <v>0</v>
      </c>
      <c r="AR904">
        <v>0</v>
      </c>
      <c r="AS904" t="s">
        <v>3</v>
      </c>
      <c r="AT904">
        <v>63</v>
      </c>
      <c r="AU904" t="s">
        <v>3</v>
      </c>
      <c r="AV904">
        <v>0</v>
      </c>
      <c r="AW904">
        <v>2</v>
      </c>
      <c r="AX904">
        <v>22722263</v>
      </c>
      <c r="AY904">
        <v>1</v>
      </c>
      <c r="AZ904">
        <v>0</v>
      </c>
      <c r="BA904">
        <v>843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B904">
        <v>0</v>
      </c>
    </row>
    <row r="905" spans="1:80">
      <c r="A905">
        <f>ROW(Source!A381)</f>
        <v>381</v>
      </c>
      <c r="B905">
        <v>22723180</v>
      </c>
      <c r="C905">
        <v>22722229</v>
      </c>
      <c r="D905">
        <v>21548191</v>
      </c>
      <c r="E905">
        <v>1</v>
      </c>
      <c r="F905">
        <v>1</v>
      </c>
      <c r="G905">
        <v>1</v>
      </c>
      <c r="H905">
        <v>3</v>
      </c>
      <c r="I905" t="s">
        <v>1127</v>
      </c>
      <c r="J905" t="s">
        <v>1128</v>
      </c>
      <c r="K905" t="s">
        <v>1129</v>
      </c>
      <c r="L905">
        <v>1339</v>
      </c>
      <c r="N905">
        <v>1007</v>
      </c>
      <c r="O905" t="s">
        <v>43</v>
      </c>
      <c r="P905" t="s">
        <v>43</v>
      </c>
      <c r="Q905">
        <v>1</v>
      </c>
      <c r="Y905">
        <v>0.7</v>
      </c>
      <c r="AA905">
        <v>10.67</v>
      </c>
      <c r="AB905">
        <v>0</v>
      </c>
      <c r="AC905">
        <v>0</v>
      </c>
      <c r="AD905">
        <v>0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0.7</v>
      </c>
      <c r="AU905" t="s">
        <v>3</v>
      </c>
      <c r="AV905">
        <v>0</v>
      </c>
      <c r="AW905">
        <v>2</v>
      </c>
      <c r="AX905">
        <v>22722264</v>
      </c>
      <c r="AY905">
        <v>1</v>
      </c>
      <c r="AZ905">
        <v>0</v>
      </c>
      <c r="BA905">
        <v>844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B905">
        <v>0</v>
      </c>
    </row>
    <row r="906" spans="1:80">
      <c r="A906">
        <f>ROW(Source!A381)</f>
        <v>381</v>
      </c>
      <c r="B906">
        <v>22723180</v>
      </c>
      <c r="C906">
        <v>22722229</v>
      </c>
      <c r="D906">
        <v>21532219</v>
      </c>
      <c r="E906">
        <v>1</v>
      </c>
      <c r="F906">
        <v>1</v>
      </c>
      <c r="G906">
        <v>1</v>
      </c>
      <c r="H906">
        <v>3</v>
      </c>
      <c r="I906" t="s">
        <v>945</v>
      </c>
      <c r="J906" t="s">
        <v>946</v>
      </c>
      <c r="K906" t="s">
        <v>947</v>
      </c>
      <c r="L906">
        <v>1344</v>
      </c>
      <c r="N906">
        <v>1008</v>
      </c>
      <c r="O906" t="s">
        <v>948</v>
      </c>
      <c r="P906" t="s">
        <v>948</v>
      </c>
      <c r="Q906">
        <v>1</v>
      </c>
      <c r="Y906">
        <v>92.35</v>
      </c>
      <c r="AA906">
        <v>1</v>
      </c>
      <c r="AB906">
        <v>0</v>
      </c>
      <c r="AC906">
        <v>0</v>
      </c>
      <c r="AD906">
        <v>0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3</v>
      </c>
      <c r="AT906">
        <v>92.35</v>
      </c>
      <c r="AU906" t="s">
        <v>3</v>
      </c>
      <c r="AV906">
        <v>0</v>
      </c>
      <c r="AW906">
        <v>2</v>
      </c>
      <c r="AX906">
        <v>22722265</v>
      </c>
      <c r="AY906">
        <v>1</v>
      </c>
      <c r="AZ906">
        <v>0</v>
      </c>
      <c r="BA906">
        <v>845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B906">
        <v>0</v>
      </c>
    </row>
    <row r="907" spans="1:80">
      <c r="A907">
        <f>ROW(Source!A384)</f>
        <v>384</v>
      </c>
      <c r="B907">
        <v>22723180</v>
      </c>
      <c r="C907">
        <v>22722268</v>
      </c>
      <c r="D907">
        <v>9430710</v>
      </c>
      <c r="E907">
        <v>1</v>
      </c>
      <c r="F907">
        <v>1</v>
      </c>
      <c r="G907">
        <v>1</v>
      </c>
      <c r="H907">
        <v>1</v>
      </c>
      <c r="I907" t="s">
        <v>895</v>
      </c>
      <c r="J907" t="s">
        <v>3</v>
      </c>
      <c r="K907" t="s">
        <v>896</v>
      </c>
      <c r="L907">
        <v>1369</v>
      </c>
      <c r="N907">
        <v>1013</v>
      </c>
      <c r="O907" t="s">
        <v>784</v>
      </c>
      <c r="P907" t="s">
        <v>784</v>
      </c>
      <c r="Q907">
        <v>1</v>
      </c>
      <c r="Y907">
        <v>12.3</v>
      </c>
      <c r="AA907">
        <v>0</v>
      </c>
      <c r="AB907">
        <v>0</v>
      </c>
      <c r="AC907">
        <v>0</v>
      </c>
      <c r="AD907">
        <v>9.6199999999999992</v>
      </c>
      <c r="AN907">
        <v>0</v>
      </c>
      <c r="AO907">
        <v>1</v>
      </c>
      <c r="AP907">
        <v>0</v>
      </c>
      <c r="AQ907">
        <v>0</v>
      </c>
      <c r="AR907">
        <v>0</v>
      </c>
      <c r="AS907" t="s">
        <v>3</v>
      </c>
      <c r="AT907">
        <v>12.3</v>
      </c>
      <c r="AU907" t="s">
        <v>3</v>
      </c>
      <c r="AV907">
        <v>1</v>
      </c>
      <c r="AW907">
        <v>2</v>
      </c>
      <c r="AX907">
        <v>22722276</v>
      </c>
      <c r="AY907">
        <v>1</v>
      </c>
      <c r="AZ907">
        <v>0</v>
      </c>
      <c r="BA907">
        <v>846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B907">
        <v>0</v>
      </c>
    </row>
    <row r="908" spans="1:80">
      <c r="A908">
        <f>ROW(Source!A384)</f>
        <v>384</v>
      </c>
      <c r="B908">
        <v>22723180</v>
      </c>
      <c r="C908">
        <v>22722268</v>
      </c>
      <c r="D908">
        <v>121548</v>
      </c>
      <c r="E908">
        <v>1</v>
      </c>
      <c r="F908">
        <v>1</v>
      </c>
      <c r="G908">
        <v>1</v>
      </c>
      <c r="H908">
        <v>1</v>
      </c>
      <c r="I908" t="s">
        <v>36</v>
      </c>
      <c r="J908" t="s">
        <v>3</v>
      </c>
      <c r="K908" t="s">
        <v>785</v>
      </c>
      <c r="L908">
        <v>608254</v>
      </c>
      <c r="N908">
        <v>1013</v>
      </c>
      <c r="O908" t="s">
        <v>786</v>
      </c>
      <c r="P908" t="s">
        <v>786</v>
      </c>
      <c r="Q908">
        <v>1</v>
      </c>
      <c r="Y908">
        <v>5.01</v>
      </c>
      <c r="AA908">
        <v>0</v>
      </c>
      <c r="AB908">
        <v>0</v>
      </c>
      <c r="AC908">
        <v>0</v>
      </c>
      <c r="AD908">
        <v>0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3</v>
      </c>
      <c r="AT908">
        <v>5.01</v>
      </c>
      <c r="AU908" t="s">
        <v>3</v>
      </c>
      <c r="AV908">
        <v>2</v>
      </c>
      <c r="AW908">
        <v>2</v>
      </c>
      <c r="AX908">
        <v>22722277</v>
      </c>
      <c r="AY908">
        <v>1</v>
      </c>
      <c r="AZ908">
        <v>0</v>
      </c>
      <c r="BA908">
        <v>847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B908">
        <v>0</v>
      </c>
    </row>
    <row r="909" spans="1:80">
      <c r="A909">
        <f>ROW(Source!A384)</f>
        <v>384</v>
      </c>
      <c r="B909">
        <v>22723180</v>
      </c>
      <c r="C909">
        <v>22722268</v>
      </c>
      <c r="D909">
        <v>21334659</v>
      </c>
      <c r="E909">
        <v>1</v>
      </c>
      <c r="F909">
        <v>1</v>
      </c>
      <c r="G909">
        <v>1</v>
      </c>
      <c r="H909">
        <v>2</v>
      </c>
      <c r="I909" t="s">
        <v>897</v>
      </c>
      <c r="J909" t="s">
        <v>898</v>
      </c>
      <c r="K909" t="s">
        <v>899</v>
      </c>
      <c r="L909">
        <v>1368</v>
      </c>
      <c r="N909">
        <v>1011</v>
      </c>
      <c r="O909" t="s">
        <v>790</v>
      </c>
      <c r="P909" t="s">
        <v>790</v>
      </c>
      <c r="Q909">
        <v>1</v>
      </c>
      <c r="Y909">
        <v>5.01</v>
      </c>
      <c r="AA909">
        <v>0</v>
      </c>
      <c r="AB909">
        <v>134.65</v>
      </c>
      <c r="AC909">
        <v>13.5</v>
      </c>
      <c r="AD909">
        <v>0</v>
      </c>
      <c r="AN909">
        <v>0</v>
      </c>
      <c r="AO909">
        <v>1</v>
      </c>
      <c r="AP909">
        <v>0</v>
      </c>
      <c r="AQ909">
        <v>0</v>
      </c>
      <c r="AR909">
        <v>0</v>
      </c>
      <c r="AS909" t="s">
        <v>3</v>
      </c>
      <c r="AT909">
        <v>5.01</v>
      </c>
      <c r="AU909" t="s">
        <v>3</v>
      </c>
      <c r="AV909">
        <v>0</v>
      </c>
      <c r="AW909">
        <v>2</v>
      </c>
      <c r="AX909">
        <v>22722278</v>
      </c>
      <c r="AY909">
        <v>1</v>
      </c>
      <c r="AZ909">
        <v>0</v>
      </c>
      <c r="BA909">
        <v>848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B909">
        <v>0</v>
      </c>
    </row>
    <row r="910" spans="1:80">
      <c r="A910">
        <f>ROW(Source!A384)</f>
        <v>384</v>
      </c>
      <c r="B910">
        <v>22723180</v>
      </c>
      <c r="C910">
        <v>22722268</v>
      </c>
      <c r="D910">
        <v>21280770</v>
      </c>
      <c r="E910">
        <v>1</v>
      </c>
      <c r="F910">
        <v>1</v>
      </c>
      <c r="G910">
        <v>1</v>
      </c>
      <c r="H910">
        <v>2</v>
      </c>
      <c r="I910" t="s">
        <v>850</v>
      </c>
      <c r="J910" t="s">
        <v>851</v>
      </c>
      <c r="K910" t="s">
        <v>852</v>
      </c>
      <c r="L910">
        <v>1368</v>
      </c>
      <c r="N910">
        <v>1011</v>
      </c>
      <c r="O910" t="s">
        <v>790</v>
      </c>
      <c r="P910" t="s">
        <v>790</v>
      </c>
      <c r="Q910">
        <v>1</v>
      </c>
      <c r="Y910">
        <v>0.19</v>
      </c>
      <c r="AA910">
        <v>0</v>
      </c>
      <c r="AB910">
        <v>87.17</v>
      </c>
      <c r="AC910">
        <v>11.6</v>
      </c>
      <c r="AD910">
        <v>0</v>
      </c>
      <c r="AN910">
        <v>0</v>
      </c>
      <c r="AO910">
        <v>1</v>
      </c>
      <c r="AP910">
        <v>0</v>
      </c>
      <c r="AQ910">
        <v>0</v>
      </c>
      <c r="AR910">
        <v>0</v>
      </c>
      <c r="AS910" t="s">
        <v>3</v>
      </c>
      <c r="AT910">
        <v>0.19</v>
      </c>
      <c r="AU910" t="s">
        <v>3</v>
      </c>
      <c r="AV910">
        <v>0</v>
      </c>
      <c r="AW910">
        <v>2</v>
      </c>
      <c r="AX910">
        <v>22722279</v>
      </c>
      <c r="AY910">
        <v>1</v>
      </c>
      <c r="AZ910">
        <v>0</v>
      </c>
      <c r="BA910">
        <v>849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B910">
        <v>0</v>
      </c>
    </row>
    <row r="911" spans="1:80">
      <c r="A911">
        <f>ROW(Source!A384)</f>
        <v>384</v>
      </c>
      <c r="B911">
        <v>22723180</v>
      </c>
      <c r="C911">
        <v>22722268</v>
      </c>
      <c r="D911">
        <v>21312039</v>
      </c>
      <c r="E911">
        <v>1</v>
      </c>
      <c r="F911">
        <v>1</v>
      </c>
      <c r="G911">
        <v>1</v>
      </c>
      <c r="H911">
        <v>3</v>
      </c>
      <c r="I911" t="s">
        <v>1124</v>
      </c>
      <c r="J911" t="s">
        <v>1125</v>
      </c>
      <c r="K911" t="s">
        <v>1126</v>
      </c>
      <c r="L911">
        <v>1346</v>
      </c>
      <c r="N911">
        <v>1009</v>
      </c>
      <c r="O911" t="s">
        <v>870</v>
      </c>
      <c r="P911" t="s">
        <v>870</v>
      </c>
      <c r="Q911">
        <v>1</v>
      </c>
      <c r="Y911">
        <v>10</v>
      </c>
      <c r="AA911">
        <v>12.6</v>
      </c>
      <c r="AB911">
        <v>0</v>
      </c>
      <c r="AC911">
        <v>0</v>
      </c>
      <c r="AD911">
        <v>0</v>
      </c>
      <c r="AN911">
        <v>0</v>
      </c>
      <c r="AO911">
        <v>1</v>
      </c>
      <c r="AP911">
        <v>0</v>
      </c>
      <c r="AQ911">
        <v>0</v>
      </c>
      <c r="AR911">
        <v>0</v>
      </c>
      <c r="AS911" t="s">
        <v>3</v>
      </c>
      <c r="AT911">
        <v>10</v>
      </c>
      <c r="AU911" t="s">
        <v>3</v>
      </c>
      <c r="AV911">
        <v>0</v>
      </c>
      <c r="AW911">
        <v>2</v>
      </c>
      <c r="AX911">
        <v>22722280</v>
      </c>
      <c r="AY911">
        <v>1</v>
      </c>
      <c r="AZ911">
        <v>0</v>
      </c>
      <c r="BA911">
        <v>850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B911">
        <v>0</v>
      </c>
    </row>
    <row r="912" spans="1:80">
      <c r="A912">
        <f>ROW(Source!A384)</f>
        <v>384</v>
      </c>
      <c r="B912">
        <v>22723180</v>
      </c>
      <c r="C912">
        <v>22722268</v>
      </c>
      <c r="D912">
        <v>21376944</v>
      </c>
      <c r="E912">
        <v>1</v>
      </c>
      <c r="F912">
        <v>1</v>
      </c>
      <c r="G912">
        <v>1</v>
      </c>
      <c r="H912">
        <v>3</v>
      </c>
      <c r="I912" t="s">
        <v>1130</v>
      </c>
      <c r="J912" t="s">
        <v>1131</v>
      </c>
      <c r="K912" t="s">
        <v>1132</v>
      </c>
      <c r="L912">
        <v>1383</v>
      </c>
      <c r="N912">
        <v>1013</v>
      </c>
      <c r="O912" t="s">
        <v>1133</v>
      </c>
      <c r="P912" t="s">
        <v>1133</v>
      </c>
      <c r="Q912">
        <v>1</v>
      </c>
      <c r="Y912">
        <v>7.1</v>
      </c>
      <c r="AA912">
        <v>0.4</v>
      </c>
      <c r="AB912">
        <v>0</v>
      </c>
      <c r="AC912">
        <v>0</v>
      </c>
      <c r="AD912">
        <v>0</v>
      </c>
      <c r="AN912">
        <v>0</v>
      </c>
      <c r="AO912">
        <v>1</v>
      </c>
      <c r="AP912">
        <v>0</v>
      </c>
      <c r="AQ912">
        <v>0</v>
      </c>
      <c r="AR912">
        <v>0</v>
      </c>
      <c r="AS912" t="s">
        <v>3</v>
      </c>
      <c r="AT912">
        <v>7.1</v>
      </c>
      <c r="AU912" t="s">
        <v>3</v>
      </c>
      <c r="AV912">
        <v>0</v>
      </c>
      <c r="AW912">
        <v>2</v>
      </c>
      <c r="AX912">
        <v>22722281</v>
      </c>
      <c r="AY912">
        <v>1</v>
      </c>
      <c r="AZ912">
        <v>0</v>
      </c>
      <c r="BA912">
        <v>851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B912">
        <v>0</v>
      </c>
    </row>
    <row r="913" spans="1:80">
      <c r="A913">
        <f>ROW(Source!A384)</f>
        <v>384</v>
      </c>
      <c r="B913">
        <v>22723180</v>
      </c>
      <c r="C913">
        <v>22722268</v>
      </c>
      <c r="D913">
        <v>21532219</v>
      </c>
      <c r="E913">
        <v>1</v>
      </c>
      <c r="F913">
        <v>1</v>
      </c>
      <c r="G913">
        <v>1</v>
      </c>
      <c r="H913">
        <v>3</v>
      </c>
      <c r="I913" t="s">
        <v>945</v>
      </c>
      <c r="J913" t="s">
        <v>946</v>
      </c>
      <c r="K913" t="s">
        <v>947</v>
      </c>
      <c r="L913">
        <v>1344</v>
      </c>
      <c r="N913">
        <v>1008</v>
      </c>
      <c r="O913" t="s">
        <v>948</v>
      </c>
      <c r="P913" t="s">
        <v>948</v>
      </c>
      <c r="Q913">
        <v>1</v>
      </c>
      <c r="Y913">
        <v>2.37</v>
      </c>
      <c r="AA913">
        <v>1</v>
      </c>
      <c r="AB913">
        <v>0</v>
      </c>
      <c r="AC913">
        <v>0</v>
      </c>
      <c r="AD913">
        <v>0</v>
      </c>
      <c r="AN913">
        <v>0</v>
      </c>
      <c r="AO913">
        <v>1</v>
      </c>
      <c r="AP913">
        <v>0</v>
      </c>
      <c r="AQ913">
        <v>0</v>
      </c>
      <c r="AR913">
        <v>0</v>
      </c>
      <c r="AS913" t="s">
        <v>3</v>
      </c>
      <c r="AT913">
        <v>2.37</v>
      </c>
      <c r="AU913" t="s">
        <v>3</v>
      </c>
      <c r="AV913">
        <v>0</v>
      </c>
      <c r="AW913">
        <v>2</v>
      </c>
      <c r="AX913">
        <v>22722282</v>
      </c>
      <c r="AY913">
        <v>1</v>
      </c>
      <c r="AZ913">
        <v>0</v>
      </c>
      <c r="BA913">
        <v>852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B913">
        <v>0</v>
      </c>
    </row>
    <row r="914" spans="1:80">
      <c r="A914">
        <f>ROW(Source!A386)</f>
        <v>386</v>
      </c>
      <c r="B914">
        <v>22723180</v>
      </c>
      <c r="C914">
        <v>22722284</v>
      </c>
      <c r="D914">
        <v>9430883</v>
      </c>
      <c r="E914">
        <v>1</v>
      </c>
      <c r="F914">
        <v>1</v>
      </c>
      <c r="G914">
        <v>1</v>
      </c>
      <c r="H914">
        <v>1</v>
      </c>
      <c r="I914" t="s">
        <v>1134</v>
      </c>
      <c r="J914" t="s">
        <v>3</v>
      </c>
      <c r="K914" t="s">
        <v>1135</v>
      </c>
      <c r="L914">
        <v>1369</v>
      </c>
      <c r="N914">
        <v>1013</v>
      </c>
      <c r="O914" t="s">
        <v>784</v>
      </c>
      <c r="P914" t="s">
        <v>784</v>
      </c>
      <c r="Q914">
        <v>1</v>
      </c>
      <c r="Y914">
        <v>431</v>
      </c>
      <c r="AA914">
        <v>0</v>
      </c>
      <c r="AB914">
        <v>0</v>
      </c>
      <c r="AC914">
        <v>0</v>
      </c>
      <c r="AD914">
        <v>9.18</v>
      </c>
      <c r="AN914">
        <v>0</v>
      </c>
      <c r="AO914">
        <v>1</v>
      </c>
      <c r="AP914">
        <v>0</v>
      </c>
      <c r="AQ914">
        <v>0</v>
      </c>
      <c r="AR914">
        <v>0</v>
      </c>
      <c r="AS914" t="s">
        <v>3</v>
      </c>
      <c r="AT914">
        <v>431</v>
      </c>
      <c r="AU914" t="s">
        <v>3</v>
      </c>
      <c r="AV914">
        <v>1</v>
      </c>
      <c r="AW914">
        <v>2</v>
      </c>
      <c r="AX914">
        <v>22722301</v>
      </c>
      <c r="AY914">
        <v>1</v>
      </c>
      <c r="AZ914">
        <v>0</v>
      </c>
      <c r="BA914">
        <v>853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B914">
        <v>0</v>
      </c>
    </row>
    <row r="915" spans="1:80">
      <c r="A915">
        <f>ROW(Source!A386)</f>
        <v>386</v>
      </c>
      <c r="B915">
        <v>22723180</v>
      </c>
      <c r="C915">
        <v>22722284</v>
      </c>
      <c r="D915">
        <v>121548</v>
      </c>
      <c r="E915">
        <v>1</v>
      </c>
      <c r="F915">
        <v>1</v>
      </c>
      <c r="G915">
        <v>1</v>
      </c>
      <c r="H915">
        <v>1</v>
      </c>
      <c r="I915" t="s">
        <v>36</v>
      </c>
      <c r="J915" t="s">
        <v>3</v>
      </c>
      <c r="K915" t="s">
        <v>785</v>
      </c>
      <c r="L915">
        <v>608254</v>
      </c>
      <c r="N915">
        <v>1013</v>
      </c>
      <c r="O915" t="s">
        <v>786</v>
      </c>
      <c r="P915" t="s">
        <v>786</v>
      </c>
      <c r="Q915">
        <v>1</v>
      </c>
      <c r="Y915">
        <v>24.22</v>
      </c>
      <c r="AA915">
        <v>0</v>
      </c>
      <c r="AB915">
        <v>0</v>
      </c>
      <c r="AC915">
        <v>0</v>
      </c>
      <c r="AD915">
        <v>0</v>
      </c>
      <c r="AN915">
        <v>0</v>
      </c>
      <c r="AO915">
        <v>1</v>
      </c>
      <c r="AP915">
        <v>0</v>
      </c>
      <c r="AQ915">
        <v>0</v>
      </c>
      <c r="AR915">
        <v>0</v>
      </c>
      <c r="AS915" t="s">
        <v>3</v>
      </c>
      <c r="AT915">
        <v>24.22</v>
      </c>
      <c r="AU915" t="s">
        <v>3</v>
      </c>
      <c r="AV915">
        <v>2</v>
      </c>
      <c r="AW915">
        <v>2</v>
      </c>
      <c r="AX915">
        <v>22722302</v>
      </c>
      <c r="AY915">
        <v>1</v>
      </c>
      <c r="AZ915">
        <v>0</v>
      </c>
      <c r="BA915">
        <v>854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B915">
        <v>0</v>
      </c>
    </row>
    <row r="916" spans="1:80">
      <c r="A916">
        <f>ROW(Source!A386)</f>
        <v>386</v>
      </c>
      <c r="B916">
        <v>22723180</v>
      </c>
      <c r="C916">
        <v>22722284</v>
      </c>
      <c r="D916">
        <v>21323264</v>
      </c>
      <c r="E916">
        <v>1</v>
      </c>
      <c r="F916">
        <v>1</v>
      </c>
      <c r="G916">
        <v>1</v>
      </c>
      <c r="H916">
        <v>2</v>
      </c>
      <c r="I916" t="s">
        <v>1136</v>
      </c>
      <c r="J916" t="s">
        <v>1137</v>
      </c>
      <c r="K916" t="s">
        <v>1138</v>
      </c>
      <c r="L916">
        <v>1368</v>
      </c>
      <c r="N916">
        <v>1011</v>
      </c>
      <c r="O916" t="s">
        <v>790</v>
      </c>
      <c r="P916" t="s">
        <v>790</v>
      </c>
      <c r="Q916">
        <v>1</v>
      </c>
      <c r="Y916">
        <v>1.32</v>
      </c>
      <c r="AA916">
        <v>0</v>
      </c>
      <c r="AB916">
        <v>166.51</v>
      </c>
      <c r="AC916">
        <v>25.1</v>
      </c>
      <c r="AD916">
        <v>0</v>
      </c>
      <c r="AN916">
        <v>0</v>
      </c>
      <c r="AO916">
        <v>1</v>
      </c>
      <c r="AP916">
        <v>0</v>
      </c>
      <c r="AQ916">
        <v>0</v>
      </c>
      <c r="AR916">
        <v>0</v>
      </c>
      <c r="AS916" t="s">
        <v>3</v>
      </c>
      <c r="AT916">
        <v>1.32</v>
      </c>
      <c r="AU916" t="s">
        <v>3</v>
      </c>
      <c r="AV916">
        <v>0</v>
      </c>
      <c r="AW916">
        <v>2</v>
      </c>
      <c r="AX916">
        <v>22722303</v>
      </c>
      <c r="AY916">
        <v>1</v>
      </c>
      <c r="AZ916">
        <v>0</v>
      </c>
      <c r="BA916">
        <v>855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B916">
        <v>0</v>
      </c>
    </row>
    <row r="917" spans="1:80">
      <c r="A917">
        <f>ROW(Source!A386)</f>
        <v>386</v>
      </c>
      <c r="B917">
        <v>22723180</v>
      </c>
      <c r="C917">
        <v>22722284</v>
      </c>
      <c r="D917">
        <v>21533798</v>
      </c>
      <c r="E917">
        <v>1</v>
      </c>
      <c r="F917">
        <v>1</v>
      </c>
      <c r="G917">
        <v>1</v>
      </c>
      <c r="H917">
        <v>2</v>
      </c>
      <c r="I917" t="s">
        <v>1139</v>
      </c>
      <c r="J917" t="s">
        <v>1140</v>
      </c>
      <c r="K917" t="s">
        <v>1141</v>
      </c>
      <c r="L917">
        <v>1368</v>
      </c>
      <c r="N917">
        <v>1011</v>
      </c>
      <c r="O917" t="s">
        <v>790</v>
      </c>
      <c r="P917" t="s">
        <v>790</v>
      </c>
      <c r="Q917">
        <v>1</v>
      </c>
      <c r="Y917">
        <v>16.899999999999999</v>
      </c>
      <c r="AA917">
        <v>0</v>
      </c>
      <c r="AB917">
        <v>197.01</v>
      </c>
      <c r="AC917">
        <v>14.4</v>
      </c>
      <c r="AD917">
        <v>0</v>
      </c>
      <c r="AN917">
        <v>0</v>
      </c>
      <c r="AO917">
        <v>1</v>
      </c>
      <c r="AP917">
        <v>0</v>
      </c>
      <c r="AQ917">
        <v>0</v>
      </c>
      <c r="AR917">
        <v>0</v>
      </c>
      <c r="AS917" t="s">
        <v>3</v>
      </c>
      <c r="AT917">
        <v>16.899999999999999</v>
      </c>
      <c r="AU917" t="s">
        <v>3</v>
      </c>
      <c r="AV917">
        <v>0</v>
      </c>
      <c r="AW917">
        <v>2</v>
      </c>
      <c r="AX917">
        <v>22722304</v>
      </c>
      <c r="AY917">
        <v>1</v>
      </c>
      <c r="AZ917">
        <v>0</v>
      </c>
      <c r="BA917">
        <v>856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B917">
        <v>0</v>
      </c>
    </row>
    <row r="918" spans="1:80">
      <c r="A918">
        <f>ROW(Source!A386)</f>
        <v>386</v>
      </c>
      <c r="B918">
        <v>22723180</v>
      </c>
      <c r="C918">
        <v>22722284</v>
      </c>
      <c r="D918">
        <v>21314022</v>
      </c>
      <c r="E918">
        <v>1</v>
      </c>
      <c r="F918">
        <v>1</v>
      </c>
      <c r="G918">
        <v>1</v>
      </c>
      <c r="H918">
        <v>2</v>
      </c>
      <c r="I918" t="s">
        <v>1142</v>
      </c>
      <c r="J918" t="s">
        <v>1143</v>
      </c>
      <c r="K918" t="s">
        <v>1144</v>
      </c>
      <c r="L918">
        <v>1368</v>
      </c>
      <c r="N918">
        <v>1011</v>
      </c>
      <c r="O918" t="s">
        <v>790</v>
      </c>
      <c r="P918" t="s">
        <v>790</v>
      </c>
      <c r="Q918">
        <v>1</v>
      </c>
      <c r="Y918">
        <v>25.8</v>
      </c>
      <c r="AA918">
        <v>0</v>
      </c>
      <c r="AB918">
        <v>8.1999999999999993</v>
      </c>
      <c r="AC918">
        <v>0</v>
      </c>
      <c r="AD918">
        <v>0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25.8</v>
      </c>
      <c r="AU918" t="s">
        <v>3</v>
      </c>
      <c r="AV918">
        <v>0</v>
      </c>
      <c r="AW918">
        <v>2</v>
      </c>
      <c r="AX918">
        <v>22722305</v>
      </c>
      <c r="AY918">
        <v>1</v>
      </c>
      <c r="AZ918">
        <v>0</v>
      </c>
      <c r="BA918">
        <v>857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B918">
        <v>0</v>
      </c>
    </row>
    <row r="919" spans="1:80">
      <c r="A919">
        <f>ROW(Source!A386)</f>
        <v>386</v>
      </c>
      <c r="B919">
        <v>22723180</v>
      </c>
      <c r="C919">
        <v>22722284</v>
      </c>
      <c r="D919">
        <v>21285419</v>
      </c>
      <c r="E919">
        <v>1</v>
      </c>
      <c r="F919">
        <v>1</v>
      </c>
      <c r="G919">
        <v>1</v>
      </c>
      <c r="H919">
        <v>2</v>
      </c>
      <c r="I919" t="s">
        <v>858</v>
      </c>
      <c r="J919" t="s">
        <v>859</v>
      </c>
      <c r="K919" t="s">
        <v>860</v>
      </c>
      <c r="L919">
        <v>1368</v>
      </c>
      <c r="N919">
        <v>1011</v>
      </c>
      <c r="O919" t="s">
        <v>790</v>
      </c>
      <c r="P919" t="s">
        <v>790</v>
      </c>
      <c r="Q919">
        <v>1</v>
      </c>
      <c r="Y919">
        <v>4.76</v>
      </c>
      <c r="AA919">
        <v>0</v>
      </c>
      <c r="AB919">
        <v>8.1</v>
      </c>
      <c r="AC919">
        <v>0</v>
      </c>
      <c r="AD919">
        <v>0</v>
      </c>
      <c r="AN919">
        <v>0</v>
      </c>
      <c r="AO919">
        <v>1</v>
      </c>
      <c r="AP919">
        <v>0</v>
      </c>
      <c r="AQ919">
        <v>0</v>
      </c>
      <c r="AR919">
        <v>0</v>
      </c>
      <c r="AS919" t="s">
        <v>3</v>
      </c>
      <c r="AT919">
        <v>4.76</v>
      </c>
      <c r="AU919" t="s">
        <v>3</v>
      </c>
      <c r="AV919">
        <v>0</v>
      </c>
      <c r="AW919">
        <v>2</v>
      </c>
      <c r="AX919">
        <v>22722306</v>
      </c>
      <c r="AY919">
        <v>1</v>
      </c>
      <c r="AZ919">
        <v>0</v>
      </c>
      <c r="BA919">
        <v>858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B919">
        <v>0</v>
      </c>
    </row>
    <row r="920" spans="1:80">
      <c r="A920">
        <f>ROW(Source!A386)</f>
        <v>386</v>
      </c>
      <c r="B920">
        <v>22723180</v>
      </c>
      <c r="C920">
        <v>22722284</v>
      </c>
      <c r="D920">
        <v>21447368</v>
      </c>
      <c r="E920">
        <v>1</v>
      </c>
      <c r="F920">
        <v>1</v>
      </c>
      <c r="G920">
        <v>1</v>
      </c>
      <c r="H920">
        <v>2</v>
      </c>
      <c r="I920" t="s">
        <v>1145</v>
      </c>
      <c r="J920" t="s">
        <v>1146</v>
      </c>
      <c r="K920" t="s">
        <v>1147</v>
      </c>
      <c r="L920">
        <v>1368</v>
      </c>
      <c r="N920">
        <v>1011</v>
      </c>
      <c r="O920" t="s">
        <v>790</v>
      </c>
      <c r="P920" t="s">
        <v>790</v>
      </c>
      <c r="Q920">
        <v>1</v>
      </c>
      <c r="Y920">
        <v>2.2400000000000002</v>
      </c>
      <c r="AA920">
        <v>0</v>
      </c>
      <c r="AB920">
        <v>19.12</v>
      </c>
      <c r="AC920">
        <v>0</v>
      </c>
      <c r="AD920">
        <v>0</v>
      </c>
      <c r="AN920">
        <v>0</v>
      </c>
      <c r="AO920">
        <v>1</v>
      </c>
      <c r="AP920">
        <v>0</v>
      </c>
      <c r="AQ920">
        <v>0</v>
      </c>
      <c r="AR920">
        <v>0</v>
      </c>
      <c r="AS920" t="s">
        <v>3</v>
      </c>
      <c r="AT920">
        <v>2.2400000000000002</v>
      </c>
      <c r="AU920" t="s">
        <v>3</v>
      </c>
      <c r="AV920">
        <v>0</v>
      </c>
      <c r="AW920">
        <v>2</v>
      </c>
      <c r="AX920">
        <v>22722307</v>
      </c>
      <c r="AY920">
        <v>1</v>
      </c>
      <c r="AZ920">
        <v>0</v>
      </c>
      <c r="BA920">
        <v>859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B920">
        <v>0</v>
      </c>
    </row>
    <row r="921" spans="1:80">
      <c r="A921">
        <f>ROW(Source!A386)</f>
        <v>386</v>
      </c>
      <c r="B921">
        <v>22723180</v>
      </c>
      <c r="C921">
        <v>22722284</v>
      </c>
      <c r="D921">
        <v>21281379</v>
      </c>
      <c r="E921">
        <v>1</v>
      </c>
      <c r="F921">
        <v>1</v>
      </c>
      <c r="G921">
        <v>1</v>
      </c>
      <c r="H921">
        <v>2</v>
      </c>
      <c r="I921" t="s">
        <v>1148</v>
      </c>
      <c r="J921" t="s">
        <v>1149</v>
      </c>
      <c r="K921" t="s">
        <v>1150</v>
      </c>
      <c r="L921">
        <v>1368</v>
      </c>
      <c r="N921">
        <v>1011</v>
      </c>
      <c r="O921" t="s">
        <v>790</v>
      </c>
      <c r="P921" t="s">
        <v>790</v>
      </c>
      <c r="Q921">
        <v>1</v>
      </c>
      <c r="Y921">
        <v>3.95</v>
      </c>
      <c r="AA921">
        <v>0</v>
      </c>
      <c r="AB921">
        <v>16.64</v>
      </c>
      <c r="AC921">
        <v>0</v>
      </c>
      <c r="AD921">
        <v>0</v>
      </c>
      <c r="AN921">
        <v>0</v>
      </c>
      <c r="AO921">
        <v>1</v>
      </c>
      <c r="AP921">
        <v>0</v>
      </c>
      <c r="AQ921">
        <v>0</v>
      </c>
      <c r="AR921">
        <v>0</v>
      </c>
      <c r="AS921" t="s">
        <v>3</v>
      </c>
      <c r="AT921">
        <v>3.95</v>
      </c>
      <c r="AU921" t="s">
        <v>3</v>
      </c>
      <c r="AV921">
        <v>0</v>
      </c>
      <c r="AW921">
        <v>2</v>
      </c>
      <c r="AX921">
        <v>22722308</v>
      </c>
      <c r="AY921">
        <v>1</v>
      </c>
      <c r="AZ921">
        <v>0</v>
      </c>
      <c r="BA921">
        <v>860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B921">
        <v>0</v>
      </c>
    </row>
    <row r="922" spans="1:80">
      <c r="A922">
        <f>ROW(Source!A386)</f>
        <v>386</v>
      </c>
      <c r="B922">
        <v>22723180</v>
      </c>
      <c r="C922">
        <v>22722284</v>
      </c>
      <c r="D922">
        <v>21281381</v>
      </c>
      <c r="E922">
        <v>1</v>
      </c>
      <c r="F922">
        <v>1</v>
      </c>
      <c r="G922">
        <v>1</v>
      </c>
      <c r="H922">
        <v>2</v>
      </c>
      <c r="I922" t="s">
        <v>1151</v>
      </c>
      <c r="J922" t="s">
        <v>1152</v>
      </c>
      <c r="K922" t="s">
        <v>1153</v>
      </c>
      <c r="L922">
        <v>1368</v>
      </c>
      <c r="N922">
        <v>1011</v>
      </c>
      <c r="O922" t="s">
        <v>790</v>
      </c>
      <c r="P922" t="s">
        <v>790</v>
      </c>
      <c r="Q922">
        <v>1</v>
      </c>
      <c r="Y922">
        <v>2.34</v>
      </c>
      <c r="AA922">
        <v>0</v>
      </c>
      <c r="AB922">
        <v>480</v>
      </c>
      <c r="AC922">
        <v>23.2</v>
      </c>
      <c r="AD922">
        <v>0</v>
      </c>
      <c r="AN922">
        <v>0</v>
      </c>
      <c r="AO922">
        <v>1</v>
      </c>
      <c r="AP922">
        <v>0</v>
      </c>
      <c r="AQ922">
        <v>0</v>
      </c>
      <c r="AR922">
        <v>0</v>
      </c>
      <c r="AS922" t="s">
        <v>3</v>
      </c>
      <c r="AT922">
        <v>2.34</v>
      </c>
      <c r="AU922" t="s">
        <v>3</v>
      </c>
      <c r="AV922">
        <v>0</v>
      </c>
      <c r="AW922">
        <v>2</v>
      </c>
      <c r="AX922">
        <v>22722309</v>
      </c>
      <c r="AY922">
        <v>1</v>
      </c>
      <c r="AZ922">
        <v>0</v>
      </c>
      <c r="BA922">
        <v>861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B922">
        <v>0</v>
      </c>
    </row>
    <row r="923" spans="1:80">
      <c r="A923">
        <f>ROW(Source!A386)</f>
        <v>386</v>
      </c>
      <c r="B923">
        <v>22723180</v>
      </c>
      <c r="C923">
        <v>22722284</v>
      </c>
      <c r="D923">
        <v>21313523</v>
      </c>
      <c r="E923">
        <v>1</v>
      </c>
      <c r="F923">
        <v>1</v>
      </c>
      <c r="G923">
        <v>1</v>
      </c>
      <c r="H923">
        <v>3</v>
      </c>
      <c r="I923" t="s">
        <v>1154</v>
      </c>
      <c r="J923" t="s">
        <v>1155</v>
      </c>
      <c r="K923" t="s">
        <v>1156</v>
      </c>
      <c r="L923">
        <v>1348</v>
      </c>
      <c r="N923">
        <v>1009</v>
      </c>
      <c r="O923" t="s">
        <v>34</v>
      </c>
      <c r="P923" t="s">
        <v>34</v>
      </c>
      <c r="Q923">
        <v>1000</v>
      </c>
      <c r="Y923">
        <v>1.4499999999999999E-3</v>
      </c>
      <c r="AA923">
        <v>10578</v>
      </c>
      <c r="AB923">
        <v>0</v>
      </c>
      <c r="AC923">
        <v>0</v>
      </c>
      <c r="AD923">
        <v>0</v>
      </c>
      <c r="AN923">
        <v>0</v>
      </c>
      <c r="AO923">
        <v>1</v>
      </c>
      <c r="AP923">
        <v>0</v>
      </c>
      <c r="AQ923">
        <v>0</v>
      </c>
      <c r="AR923">
        <v>0</v>
      </c>
      <c r="AS923" t="s">
        <v>3</v>
      </c>
      <c r="AT923">
        <v>1.4499999999999999E-3</v>
      </c>
      <c r="AU923" t="s">
        <v>3</v>
      </c>
      <c r="AV923">
        <v>0</v>
      </c>
      <c r="AW923">
        <v>2</v>
      </c>
      <c r="AX923">
        <v>22722310</v>
      </c>
      <c r="AY923">
        <v>1</v>
      </c>
      <c r="AZ923">
        <v>0</v>
      </c>
      <c r="BA923">
        <v>862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B923">
        <v>0</v>
      </c>
    </row>
    <row r="924" spans="1:80">
      <c r="A924">
        <f>ROW(Source!A386)</f>
        <v>386</v>
      </c>
      <c r="B924">
        <v>22723180</v>
      </c>
      <c r="C924">
        <v>22722284</v>
      </c>
      <c r="D924">
        <v>21302554</v>
      </c>
      <c r="E924">
        <v>1</v>
      </c>
      <c r="F924">
        <v>1</v>
      </c>
      <c r="G924">
        <v>1</v>
      </c>
      <c r="H924">
        <v>3</v>
      </c>
      <c r="I924" t="s">
        <v>1118</v>
      </c>
      <c r="J924" t="s">
        <v>1119</v>
      </c>
      <c r="K924" t="s">
        <v>1120</v>
      </c>
      <c r="L924">
        <v>1348</v>
      </c>
      <c r="N924">
        <v>1009</v>
      </c>
      <c r="O924" t="s">
        <v>34</v>
      </c>
      <c r="P924" t="s">
        <v>34</v>
      </c>
      <c r="Q924">
        <v>1000</v>
      </c>
      <c r="Y924">
        <v>6.0000000000000001E-3</v>
      </c>
      <c r="AA924">
        <v>11524</v>
      </c>
      <c r="AB924">
        <v>0</v>
      </c>
      <c r="AC924">
        <v>0</v>
      </c>
      <c r="AD924">
        <v>0</v>
      </c>
      <c r="AN924">
        <v>0</v>
      </c>
      <c r="AO924">
        <v>1</v>
      </c>
      <c r="AP924">
        <v>0</v>
      </c>
      <c r="AQ924">
        <v>0</v>
      </c>
      <c r="AR924">
        <v>0</v>
      </c>
      <c r="AS924" t="s">
        <v>3</v>
      </c>
      <c r="AT924">
        <v>6.0000000000000001E-3</v>
      </c>
      <c r="AU924" t="s">
        <v>3</v>
      </c>
      <c r="AV924">
        <v>0</v>
      </c>
      <c r="AW924">
        <v>2</v>
      </c>
      <c r="AX924">
        <v>22722311</v>
      </c>
      <c r="AY924">
        <v>1</v>
      </c>
      <c r="AZ924">
        <v>0</v>
      </c>
      <c r="BA924">
        <v>863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B924">
        <v>0</v>
      </c>
    </row>
    <row r="925" spans="1:80">
      <c r="A925">
        <f>ROW(Source!A386)</f>
        <v>386</v>
      </c>
      <c r="B925">
        <v>22723180</v>
      </c>
      <c r="C925">
        <v>22722284</v>
      </c>
      <c r="D925">
        <v>21547715</v>
      </c>
      <c r="E925">
        <v>1</v>
      </c>
      <c r="F925">
        <v>1</v>
      </c>
      <c r="G925">
        <v>1</v>
      </c>
      <c r="H925">
        <v>3</v>
      </c>
      <c r="I925" t="s">
        <v>1157</v>
      </c>
      <c r="J925" t="s">
        <v>1158</v>
      </c>
      <c r="K925" t="s">
        <v>1159</v>
      </c>
      <c r="L925">
        <v>1346</v>
      </c>
      <c r="N925">
        <v>1009</v>
      </c>
      <c r="O925" t="s">
        <v>870</v>
      </c>
      <c r="P925" t="s">
        <v>870</v>
      </c>
      <c r="Q925">
        <v>1</v>
      </c>
      <c r="Y925">
        <v>2.4300000000000002</v>
      </c>
      <c r="AA925">
        <v>9.75</v>
      </c>
      <c r="AB925">
        <v>0</v>
      </c>
      <c r="AC925">
        <v>0</v>
      </c>
      <c r="AD925">
        <v>0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2.4300000000000002</v>
      </c>
      <c r="AU925" t="s">
        <v>3</v>
      </c>
      <c r="AV925">
        <v>0</v>
      </c>
      <c r="AW925">
        <v>2</v>
      </c>
      <c r="AX925">
        <v>22722312</v>
      </c>
      <c r="AY925">
        <v>1</v>
      </c>
      <c r="AZ925">
        <v>0</v>
      </c>
      <c r="BA925">
        <v>864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B925">
        <v>0</v>
      </c>
    </row>
    <row r="926" spans="1:80">
      <c r="A926">
        <f>ROW(Source!A386)</f>
        <v>386</v>
      </c>
      <c r="B926">
        <v>22723180</v>
      </c>
      <c r="C926">
        <v>22722284</v>
      </c>
      <c r="D926">
        <v>21312039</v>
      </c>
      <c r="E926">
        <v>1</v>
      </c>
      <c r="F926">
        <v>1</v>
      </c>
      <c r="G926">
        <v>1</v>
      </c>
      <c r="H926">
        <v>3</v>
      </c>
      <c r="I926" t="s">
        <v>1124</v>
      </c>
      <c r="J926" t="s">
        <v>1125</v>
      </c>
      <c r="K926" t="s">
        <v>1126</v>
      </c>
      <c r="L926">
        <v>1346</v>
      </c>
      <c r="N926">
        <v>1009</v>
      </c>
      <c r="O926" t="s">
        <v>870</v>
      </c>
      <c r="P926" t="s">
        <v>870</v>
      </c>
      <c r="Q926">
        <v>1</v>
      </c>
      <c r="Y926">
        <v>134</v>
      </c>
      <c r="AA926">
        <v>12.6</v>
      </c>
      <c r="AB926">
        <v>0</v>
      </c>
      <c r="AC926">
        <v>0</v>
      </c>
      <c r="AD926">
        <v>0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134</v>
      </c>
      <c r="AU926" t="s">
        <v>3</v>
      </c>
      <c r="AV926">
        <v>0</v>
      </c>
      <c r="AW926">
        <v>2</v>
      </c>
      <c r="AX926">
        <v>22722313</v>
      </c>
      <c r="AY926">
        <v>1</v>
      </c>
      <c r="AZ926">
        <v>0</v>
      </c>
      <c r="BA926">
        <v>865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B926">
        <v>0</v>
      </c>
    </row>
    <row r="927" spans="1:80">
      <c r="A927">
        <f>ROW(Source!A386)</f>
        <v>386</v>
      </c>
      <c r="B927">
        <v>22723180</v>
      </c>
      <c r="C927">
        <v>22722284</v>
      </c>
      <c r="D927">
        <v>21548191</v>
      </c>
      <c r="E927">
        <v>1</v>
      </c>
      <c r="F927">
        <v>1</v>
      </c>
      <c r="G927">
        <v>1</v>
      </c>
      <c r="H927">
        <v>3</v>
      </c>
      <c r="I927" t="s">
        <v>1127</v>
      </c>
      <c r="J927" t="s">
        <v>1128</v>
      </c>
      <c r="K927" t="s">
        <v>1129</v>
      </c>
      <c r="L927">
        <v>1339</v>
      </c>
      <c r="N927">
        <v>1007</v>
      </c>
      <c r="O927" t="s">
        <v>43</v>
      </c>
      <c r="P927" t="s">
        <v>43</v>
      </c>
      <c r="Q927">
        <v>1</v>
      </c>
      <c r="Y927">
        <v>42.6</v>
      </c>
      <c r="AA927">
        <v>10.67</v>
      </c>
      <c r="AB927">
        <v>0</v>
      </c>
      <c r="AC927">
        <v>0</v>
      </c>
      <c r="AD927">
        <v>0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3</v>
      </c>
      <c r="AT927">
        <v>42.6</v>
      </c>
      <c r="AU927" t="s">
        <v>3</v>
      </c>
      <c r="AV927">
        <v>0</v>
      </c>
      <c r="AW927">
        <v>2</v>
      </c>
      <c r="AX927">
        <v>22722314</v>
      </c>
      <c r="AY927">
        <v>1</v>
      </c>
      <c r="AZ927">
        <v>0</v>
      </c>
      <c r="BA927">
        <v>866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B927">
        <v>0</v>
      </c>
    </row>
    <row r="928" spans="1:80">
      <c r="A928">
        <f>ROW(Source!A386)</f>
        <v>386</v>
      </c>
      <c r="B928">
        <v>22723180</v>
      </c>
      <c r="C928">
        <v>22722284</v>
      </c>
      <c r="D928">
        <v>21547716</v>
      </c>
      <c r="E928">
        <v>1</v>
      </c>
      <c r="F928">
        <v>1</v>
      </c>
      <c r="G928">
        <v>1</v>
      </c>
      <c r="H928">
        <v>3</v>
      </c>
      <c r="I928" t="s">
        <v>990</v>
      </c>
      <c r="J928" t="s">
        <v>991</v>
      </c>
      <c r="K928" t="s">
        <v>992</v>
      </c>
      <c r="L928">
        <v>1346</v>
      </c>
      <c r="N928">
        <v>1009</v>
      </c>
      <c r="O928" t="s">
        <v>870</v>
      </c>
      <c r="P928" t="s">
        <v>870</v>
      </c>
      <c r="Q928">
        <v>1</v>
      </c>
      <c r="Y928">
        <v>10.5</v>
      </c>
      <c r="AA928">
        <v>26.44</v>
      </c>
      <c r="AB928">
        <v>0</v>
      </c>
      <c r="AC928">
        <v>0</v>
      </c>
      <c r="AD928">
        <v>0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10.5</v>
      </c>
      <c r="AU928" t="s">
        <v>3</v>
      </c>
      <c r="AV928">
        <v>0</v>
      </c>
      <c r="AW928">
        <v>2</v>
      </c>
      <c r="AX928">
        <v>22722315</v>
      </c>
      <c r="AY928">
        <v>1</v>
      </c>
      <c r="AZ928">
        <v>0</v>
      </c>
      <c r="BA928">
        <v>867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B928">
        <v>0</v>
      </c>
    </row>
    <row r="929" spans="1:80">
      <c r="A929">
        <f>ROW(Source!A386)</f>
        <v>386</v>
      </c>
      <c r="B929">
        <v>22723180</v>
      </c>
      <c r="C929">
        <v>22722284</v>
      </c>
      <c r="D929">
        <v>21532219</v>
      </c>
      <c r="E929">
        <v>1</v>
      </c>
      <c r="F929">
        <v>1</v>
      </c>
      <c r="G929">
        <v>1</v>
      </c>
      <c r="H929">
        <v>3</v>
      </c>
      <c r="I929" t="s">
        <v>945</v>
      </c>
      <c r="J929" t="s">
        <v>946</v>
      </c>
      <c r="K929" t="s">
        <v>947</v>
      </c>
      <c r="L929">
        <v>1344</v>
      </c>
      <c r="N929">
        <v>1008</v>
      </c>
      <c r="O929" t="s">
        <v>948</v>
      </c>
      <c r="P929" t="s">
        <v>948</v>
      </c>
      <c r="Q929">
        <v>1</v>
      </c>
      <c r="Y929">
        <v>79.13</v>
      </c>
      <c r="AA929">
        <v>1</v>
      </c>
      <c r="AB929">
        <v>0</v>
      </c>
      <c r="AC929">
        <v>0</v>
      </c>
      <c r="AD929">
        <v>0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3</v>
      </c>
      <c r="AT929">
        <v>79.13</v>
      </c>
      <c r="AU929" t="s">
        <v>3</v>
      </c>
      <c r="AV929">
        <v>0</v>
      </c>
      <c r="AW929">
        <v>2</v>
      </c>
      <c r="AX929">
        <v>22722316</v>
      </c>
      <c r="AY929">
        <v>1</v>
      </c>
      <c r="AZ929">
        <v>0</v>
      </c>
      <c r="BA929">
        <v>868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B929">
        <v>0</v>
      </c>
    </row>
    <row r="930" spans="1:80">
      <c r="A930">
        <f>ROW(Source!A388)</f>
        <v>388</v>
      </c>
      <c r="B930">
        <v>22723180</v>
      </c>
      <c r="C930">
        <v>22722318</v>
      </c>
      <c r="D930">
        <v>9431548</v>
      </c>
      <c r="E930">
        <v>1</v>
      </c>
      <c r="F930">
        <v>1</v>
      </c>
      <c r="G930">
        <v>1</v>
      </c>
      <c r="H930">
        <v>1</v>
      </c>
      <c r="I930" t="s">
        <v>1090</v>
      </c>
      <c r="J930" t="s">
        <v>3</v>
      </c>
      <c r="K930" t="s">
        <v>1091</v>
      </c>
      <c r="L930">
        <v>1369</v>
      </c>
      <c r="N930">
        <v>1013</v>
      </c>
      <c r="O930" t="s">
        <v>784</v>
      </c>
      <c r="P930" t="s">
        <v>784</v>
      </c>
      <c r="Q930">
        <v>1</v>
      </c>
      <c r="Y930">
        <v>3.49</v>
      </c>
      <c r="AA930">
        <v>0</v>
      </c>
      <c r="AB930">
        <v>0</v>
      </c>
      <c r="AC930">
        <v>0</v>
      </c>
      <c r="AD930">
        <v>9.92</v>
      </c>
      <c r="AN930">
        <v>0</v>
      </c>
      <c r="AO930">
        <v>1</v>
      </c>
      <c r="AP930">
        <v>0</v>
      </c>
      <c r="AQ930">
        <v>0</v>
      </c>
      <c r="AR930">
        <v>0</v>
      </c>
      <c r="AS930" t="s">
        <v>3</v>
      </c>
      <c r="AT930">
        <v>3.49</v>
      </c>
      <c r="AU930" t="s">
        <v>3</v>
      </c>
      <c r="AV930">
        <v>1</v>
      </c>
      <c r="AW930">
        <v>2</v>
      </c>
      <c r="AX930">
        <v>22722329</v>
      </c>
      <c r="AY930">
        <v>1</v>
      </c>
      <c r="AZ930">
        <v>0</v>
      </c>
      <c r="BA930">
        <v>869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B930">
        <v>0</v>
      </c>
    </row>
    <row r="931" spans="1:80">
      <c r="A931">
        <f>ROW(Source!A388)</f>
        <v>388</v>
      </c>
      <c r="B931">
        <v>22723180</v>
      </c>
      <c r="C931">
        <v>22722318</v>
      </c>
      <c r="D931">
        <v>121548</v>
      </c>
      <c r="E931">
        <v>1</v>
      </c>
      <c r="F931">
        <v>1</v>
      </c>
      <c r="G931">
        <v>1</v>
      </c>
      <c r="H931">
        <v>1</v>
      </c>
      <c r="I931" t="s">
        <v>36</v>
      </c>
      <c r="J931" t="s">
        <v>3</v>
      </c>
      <c r="K931" t="s">
        <v>785</v>
      </c>
      <c r="L931">
        <v>608254</v>
      </c>
      <c r="N931">
        <v>1013</v>
      </c>
      <c r="O931" t="s">
        <v>786</v>
      </c>
      <c r="P931" t="s">
        <v>786</v>
      </c>
      <c r="Q931">
        <v>1</v>
      </c>
      <c r="Y931">
        <v>0.28999999999999998</v>
      </c>
      <c r="AA931">
        <v>0</v>
      </c>
      <c r="AB931">
        <v>0</v>
      </c>
      <c r="AC931">
        <v>0</v>
      </c>
      <c r="AD931">
        <v>0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3</v>
      </c>
      <c r="AT931">
        <v>0.28999999999999998</v>
      </c>
      <c r="AU931" t="s">
        <v>3</v>
      </c>
      <c r="AV931">
        <v>2</v>
      </c>
      <c r="AW931">
        <v>2</v>
      </c>
      <c r="AX931">
        <v>22722330</v>
      </c>
      <c r="AY931">
        <v>1</v>
      </c>
      <c r="AZ931">
        <v>0</v>
      </c>
      <c r="BA931">
        <v>870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B931">
        <v>0</v>
      </c>
    </row>
    <row r="932" spans="1:80">
      <c r="A932">
        <f>ROW(Source!A388)</f>
        <v>388</v>
      </c>
      <c r="B932">
        <v>22723180</v>
      </c>
      <c r="C932">
        <v>22722318</v>
      </c>
      <c r="D932">
        <v>21334659</v>
      </c>
      <c r="E932">
        <v>1</v>
      </c>
      <c r="F932">
        <v>1</v>
      </c>
      <c r="G932">
        <v>1</v>
      </c>
      <c r="H932">
        <v>2</v>
      </c>
      <c r="I932" t="s">
        <v>897</v>
      </c>
      <c r="J932" t="s">
        <v>898</v>
      </c>
      <c r="K932" t="s">
        <v>899</v>
      </c>
      <c r="L932">
        <v>1368</v>
      </c>
      <c r="N932">
        <v>1011</v>
      </c>
      <c r="O932" t="s">
        <v>790</v>
      </c>
      <c r="P932" t="s">
        <v>790</v>
      </c>
      <c r="Q932">
        <v>1</v>
      </c>
      <c r="Y932">
        <v>0.28999999999999998</v>
      </c>
      <c r="AA932">
        <v>0</v>
      </c>
      <c r="AB932">
        <v>134.65</v>
      </c>
      <c r="AC932">
        <v>13.5</v>
      </c>
      <c r="AD932">
        <v>0</v>
      </c>
      <c r="AN932">
        <v>0</v>
      </c>
      <c r="AO932">
        <v>1</v>
      </c>
      <c r="AP932">
        <v>0</v>
      </c>
      <c r="AQ932">
        <v>0</v>
      </c>
      <c r="AR932">
        <v>0</v>
      </c>
      <c r="AS932" t="s">
        <v>3</v>
      </c>
      <c r="AT932">
        <v>0.28999999999999998</v>
      </c>
      <c r="AU932" t="s">
        <v>3</v>
      </c>
      <c r="AV932">
        <v>0</v>
      </c>
      <c r="AW932">
        <v>2</v>
      </c>
      <c r="AX932">
        <v>22722331</v>
      </c>
      <c r="AY932">
        <v>1</v>
      </c>
      <c r="AZ932">
        <v>0</v>
      </c>
      <c r="BA932">
        <v>871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B932">
        <v>0</v>
      </c>
    </row>
    <row r="933" spans="1:80">
      <c r="A933">
        <f>ROW(Source!A388)</f>
        <v>388</v>
      </c>
      <c r="B933">
        <v>22723180</v>
      </c>
      <c r="C933">
        <v>22722318</v>
      </c>
      <c r="D933">
        <v>21285419</v>
      </c>
      <c r="E933">
        <v>1</v>
      </c>
      <c r="F933">
        <v>1</v>
      </c>
      <c r="G933">
        <v>1</v>
      </c>
      <c r="H933">
        <v>2</v>
      </c>
      <c r="I933" t="s">
        <v>858</v>
      </c>
      <c r="J933" t="s">
        <v>859</v>
      </c>
      <c r="K933" t="s">
        <v>860</v>
      </c>
      <c r="L933">
        <v>1368</v>
      </c>
      <c r="N933">
        <v>1011</v>
      </c>
      <c r="O933" t="s">
        <v>790</v>
      </c>
      <c r="P933" t="s">
        <v>790</v>
      </c>
      <c r="Q933">
        <v>1</v>
      </c>
      <c r="Y933">
        <v>1.1499999999999999</v>
      </c>
      <c r="AA933">
        <v>0</v>
      </c>
      <c r="AB933">
        <v>8.1</v>
      </c>
      <c r="AC933">
        <v>0</v>
      </c>
      <c r="AD933">
        <v>0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3</v>
      </c>
      <c r="AT933">
        <v>1.1499999999999999</v>
      </c>
      <c r="AU933" t="s">
        <v>3</v>
      </c>
      <c r="AV933">
        <v>0</v>
      </c>
      <c r="AW933">
        <v>2</v>
      </c>
      <c r="AX933">
        <v>22722332</v>
      </c>
      <c r="AY933">
        <v>1</v>
      </c>
      <c r="AZ933">
        <v>0</v>
      </c>
      <c r="BA933">
        <v>872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B933">
        <v>0</v>
      </c>
    </row>
    <row r="934" spans="1:80">
      <c r="A934">
        <f>ROW(Source!A388)</f>
        <v>388</v>
      </c>
      <c r="B934">
        <v>22723180</v>
      </c>
      <c r="C934">
        <v>22722318</v>
      </c>
      <c r="D934">
        <v>21322135</v>
      </c>
      <c r="E934">
        <v>1</v>
      </c>
      <c r="F934">
        <v>1</v>
      </c>
      <c r="G934">
        <v>1</v>
      </c>
      <c r="H934">
        <v>2</v>
      </c>
      <c r="I934" t="s">
        <v>1160</v>
      </c>
      <c r="J934" t="s">
        <v>1161</v>
      </c>
      <c r="K934" t="s">
        <v>1162</v>
      </c>
      <c r="L934">
        <v>1368</v>
      </c>
      <c r="N934">
        <v>1011</v>
      </c>
      <c r="O934" t="s">
        <v>790</v>
      </c>
      <c r="P934" t="s">
        <v>790</v>
      </c>
      <c r="Q934">
        <v>1</v>
      </c>
      <c r="Y934">
        <v>0.28999999999999998</v>
      </c>
      <c r="AA934">
        <v>0</v>
      </c>
      <c r="AB934">
        <v>107.3</v>
      </c>
      <c r="AC934">
        <v>11.6</v>
      </c>
      <c r="AD934">
        <v>0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3</v>
      </c>
      <c r="AT934">
        <v>0.28999999999999998</v>
      </c>
      <c r="AU934" t="s">
        <v>3</v>
      </c>
      <c r="AV934">
        <v>0</v>
      </c>
      <c r="AW934">
        <v>2</v>
      </c>
      <c r="AX934">
        <v>22722333</v>
      </c>
      <c r="AY934">
        <v>1</v>
      </c>
      <c r="AZ934">
        <v>0</v>
      </c>
      <c r="BA934">
        <v>873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B934">
        <v>0</v>
      </c>
    </row>
    <row r="935" spans="1:80">
      <c r="A935">
        <f>ROW(Source!A388)</f>
        <v>388</v>
      </c>
      <c r="B935">
        <v>22723180</v>
      </c>
      <c r="C935">
        <v>22722318</v>
      </c>
      <c r="D935">
        <v>21375790</v>
      </c>
      <c r="E935">
        <v>1</v>
      </c>
      <c r="F935">
        <v>1</v>
      </c>
      <c r="G935">
        <v>1</v>
      </c>
      <c r="H935">
        <v>3</v>
      </c>
      <c r="I935" t="s">
        <v>1163</v>
      </c>
      <c r="J935" t="s">
        <v>1164</v>
      </c>
      <c r="K935" t="s">
        <v>1156</v>
      </c>
      <c r="L935">
        <v>1346</v>
      </c>
      <c r="N935">
        <v>1009</v>
      </c>
      <c r="O935" t="s">
        <v>870</v>
      </c>
      <c r="P935" t="s">
        <v>870</v>
      </c>
      <c r="Q935">
        <v>1</v>
      </c>
      <c r="Y935">
        <v>0.25</v>
      </c>
      <c r="AA935">
        <v>10.57</v>
      </c>
      <c r="AB935">
        <v>0</v>
      </c>
      <c r="AC935">
        <v>0</v>
      </c>
      <c r="AD935">
        <v>0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3</v>
      </c>
      <c r="AT935">
        <v>0.25</v>
      </c>
      <c r="AU935" t="s">
        <v>3</v>
      </c>
      <c r="AV935">
        <v>0</v>
      </c>
      <c r="AW935">
        <v>2</v>
      </c>
      <c r="AX935">
        <v>22722334</v>
      </c>
      <c r="AY935">
        <v>1</v>
      </c>
      <c r="AZ935">
        <v>0</v>
      </c>
      <c r="BA935">
        <v>874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B935">
        <v>0</v>
      </c>
    </row>
    <row r="936" spans="1:80">
      <c r="A936">
        <f>ROW(Source!A388)</f>
        <v>388</v>
      </c>
      <c r="B936">
        <v>22723180</v>
      </c>
      <c r="C936">
        <v>22722318</v>
      </c>
      <c r="D936">
        <v>21375791</v>
      </c>
      <c r="E936">
        <v>1</v>
      </c>
      <c r="F936">
        <v>1</v>
      </c>
      <c r="G936">
        <v>1</v>
      </c>
      <c r="H936">
        <v>3</v>
      </c>
      <c r="I936" t="s">
        <v>1165</v>
      </c>
      <c r="J936" t="s">
        <v>1166</v>
      </c>
      <c r="K936" t="s">
        <v>1048</v>
      </c>
      <c r="L936">
        <v>1346</v>
      </c>
      <c r="N936">
        <v>1009</v>
      </c>
      <c r="O936" t="s">
        <v>870</v>
      </c>
      <c r="P936" t="s">
        <v>870</v>
      </c>
      <c r="Q936">
        <v>1</v>
      </c>
      <c r="Y936">
        <v>0.17</v>
      </c>
      <c r="AA936">
        <v>9.0399999999999991</v>
      </c>
      <c r="AB936">
        <v>0</v>
      </c>
      <c r="AC936">
        <v>0</v>
      </c>
      <c r="AD936">
        <v>0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3</v>
      </c>
      <c r="AT936">
        <v>0.17</v>
      </c>
      <c r="AU936" t="s">
        <v>3</v>
      </c>
      <c r="AV936">
        <v>0</v>
      </c>
      <c r="AW936">
        <v>2</v>
      </c>
      <c r="AX936">
        <v>22722335</v>
      </c>
      <c r="AY936">
        <v>1</v>
      </c>
      <c r="AZ936">
        <v>0</v>
      </c>
      <c r="BA936">
        <v>875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B936">
        <v>0</v>
      </c>
    </row>
    <row r="937" spans="1:80">
      <c r="A937">
        <f>ROW(Source!A388)</f>
        <v>388</v>
      </c>
      <c r="B937">
        <v>22723180</v>
      </c>
      <c r="C937">
        <v>22722318</v>
      </c>
      <c r="D937">
        <v>21564495</v>
      </c>
      <c r="E937">
        <v>1</v>
      </c>
      <c r="F937">
        <v>1</v>
      </c>
      <c r="G937">
        <v>1</v>
      </c>
      <c r="H937">
        <v>3</v>
      </c>
      <c r="I937" t="s">
        <v>1167</v>
      </c>
      <c r="J937" t="s">
        <v>1168</v>
      </c>
      <c r="K937" t="s">
        <v>1169</v>
      </c>
      <c r="L937">
        <v>1346</v>
      </c>
      <c r="N937">
        <v>1009</v>
      </c>
      <c r="O937" t="s">
        <v>870</v>
      </c>
      <c r="P937" t="s">
        <v>870</v>
      </c>
      <c r="Q937">
        <v>1</v>
      </c>
      <c r="Y937">
        <v>0.03</v>
      </c>
      <c r="AA937">
        <v>28.6</v>
      </c>
      <c r="AB937">
        <v>0</v>
      </c>
      <c r="AC937">
        <v>0</v>
      </c>
      <c r="AD937">
        <v>0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3</v>
      </c>
      <c r="AT937">
        <v>0.03</v>
      </c>
      <c r="AU937" t="s">
        <v>3</v>
      </c>
      <c r="AV937">
        <v>0</v>
      </c>
      <c r="AW937">
        <v>2</v>
      </c>
      <c r="AX937">
        <v>22722336</v>
      </c>
      <c r="AY937">
        <v>1</v>
      </c>
      <c r="AZ937">
        <v>0</v>
      </c>
      <c r="BA937">
        <v>876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B937">
        <v>0</v>
      </c>
    </row>
    <row r="938" spans="1:80">
      <c r="A938">
        <f>ROW(Source!A388)</f>
        <v>388</v>
      </c>
      <c r="B938">
        <v>22723180</v>
      </c>
      <c r="C938">
        <v>22722318</v>
      </c>
      <c r="D938">
        <v>21376896</v>
      </c>
      <c r="E938">
        <v>1</v>
      </c>
      <c r="F938">
        <v>1</v>
      </c>
      <c r="G938">
        <v>1</v>
      </c>
      <c r="H938">
        <v>3</v>
      </c>
      <c r="I938" t="s">
        <v>1170</v>
      </c>
      <c r="J938" t="s">
        <v>1171</v>
      </c>
      <c r="K938" t="s">
        <v>1172</v>
      </c>
      <c r="L938">
        <v>1348</v>
      </c>
      <c r="N938">
        <v>1009</v>
      </c>
      <c r="O938" t="s">
        <v>34</v>
      </c>
      <c r="P938" t="s">
        <v>34</v>
      </c>
      <c r="Q938">
        <v>1000</v>
      </c>
      <c r="Y938">
        <v>2.5000000000000001E-2</v>
      </c>
      <c r="AA938">
        <v>11500</v>
      </c>
      <c r="AB938">
        <v>0</v>
      </c>
      <c r="AC938">
        <v>0</v>
      </c>
      <c r="AD938">
        <v>0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2.5000000000000001E-2</v>
      </c>
      <c r="AU938" t="s">
        <v>3</v>
      </c>
      <c r="AV938">
        <v>0</v>
      </c>
      <c r="AW938">
        <v>2</v>
      </c>
      <c r="AX938">
        <v>22722337</v>
      </c>
      <c r="AY938">
        <v>1</v>
      </c>
      <c r="AZ938">
        <v>0</v>
      </c>
      <c r="BA938">
        <v>877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B938">
        <v>0</v>
      </c>
    </row>
    <row r="939" spans="1:80">
      <c r="A939">
        <f>ROW(Source!A388)</f>
        <v>388</v>
      </c>
      <c r="B939">
        <v>22723180</v>
      </c>
      <c r="C939">
        <v>22722318</v>
      </c>
      <c r="D939">
        <v>21532219</v>
      </c>
      <c r="E939">
        <v>1</v>
      </c>
      <c r="F939">
        <v>1</v>
      </c>
      <c r="G939">
        <v>1</v>
      </c>
      <c r="H939">
        <v>3</v>
      </c>
      <c r="I939" t="s">
        <v>945</v>
      </c>
      <c r="J939" t="s">
        <v>946</v>
      </c>
      <c r="K939" t="s">
        <v>947</v>
      </c>
      <c r="L939">
        <v>1344</v>
      </c>
      <c r="N939">
        <v>1008</v>
      </c>
      <c r="O939" t="s">
        <v>948</v>
      </c>
      <c r="P939" t="s">
        <v>948</v>
      </c>
      <c r="Q939">
        <v>1</v>
      </c>
      <c r="Y939">
        <v>0.69</v>
      </c>
      <c r="AA939">
        <v>1</v>
      </c>
      <c r="AB939">
        <v>0</v>
      </c>
      <c r="AC939">
        <v>0</v>
      </c>
      <c r="AD939">
        <v>0</v>
      </c>
      <c r="AN939">
        <v>0</v>
      </c>
      <c r="AO939">
        <v>1</v>
      </c>
      <c r="AP939">
        <v>0</v>
      </c>
      <c r="AQ939">
        <v>0</v>
      </c>
      <c r="AR939">
        <v>0</v>
      </c>
      <c r="AS939" t="s">
        <v>3</v>
      </c>
      <c r="AT939">
        <v>0.69</v>
      </c>
      <c r="AU939" t="s">
        <v>3</v>
      </c>
      <c r="AV939">
        <v>0</v>
      </c>
      <c r="AW939">
        <v>2</v>
      </c>
      <c r="AX939">
        <v>22722338</v>
      </c>
      <c r="AY939">
        <v>1</v>
      </c>
      <c r="AZ939">
        <v>0</v>
      </c>
      <c r="BA939">
        <v>878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B939">
        <v>0</v>
      </c>
    </row>
    <row r="940" spans="1:80">
      <c r="A940">
        <f>ROW(Source!A441)</f>
        <v>441</v>
      </c>
      <c r="B940">
        <v>22723180</v>
      </c>
      <c r="C940">
        <v>22721233</v>
      </c>
      <c r="D940">
        <v>9650491</v>
      </c>
      <c r="E940">
        <v>1</v>
      </c>
      <c r="F940">
        <v>1</v>
      </c>
      <c r="G940">
        <v>1</v>
      </c>
      <c r="H940">
        <v>1</v>
      </c>
      <c r="I940" t="s">
        <v>1221</v>
      </c>
      <c r="J940" t="s">
        <v>3</v>
      </c>
      <c r="K940" t="s">
        <v>1222</v>
      </c>
      <c r="L940">
        <v>1369</v>
      </c>
      <c r="N940">
        <v>1013</v>
      </c>
      <c r="O940" t="s">
        <v>784</v>
      </c>
      <c r="P940" t="s">
        <v>784</v>
      </c>
      <c r="Q940">
        <v>1</v>
      </c>
      <c r="Y940">
        <v>91.256</v>
      </c>
      <c r="AA940">
        <v>0</v>
      </c>
      <c r="AB940">
        <v>0</v>
      </c>
      <c r="AC940">
        <v>0</v>
      </c>
      <c r="AD940">
        <v>9.6199999999999992</v>
      </c>
      <c r="AN940">
        <v>0</v>
      </c>
      <c r="AO940">
        <v>1</v>
      </c>
      <c r="AP940">
        <v>1</v>
      </c>
      <c r="AQ940">
        <v>0</v>
      </c>
      <c r="AR940">
        <v>0</v>
      </c>
      <c r="AS940" t="s">
        <v>3</v>
      </c>
      <c r="AT940">
        <v>114.07</v>
      </c>
      <c r="AU940" t="s">
        <v>667</v>
      </c>
      <c r="AV940">
        <v>1</v>
      </c>
      <c r="AW940">
        <v>2</v>
      </c>
      <c r="AX940">
        <v>22721240</v>
      </c>
      <c r="AY940">
        <v>1</v>
      </c>
      <c r="AZ940">
        <v>0</v>
      </c>
      <c r="BA940">
        <v>879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B940">
        <v>0</v>
      </c>
    </row>
    <row r="941" spans="1:80">
      <c r="A941">
        <f>ROW(Source!A441)</f>
        <v>441</v>
      </c>
      <c r="B941">
        <v>22723180</v>
      </c>
      <c r="C941">
        <v>22721233</v>
      </c>
      <c r="D941">
        <v>9650524</v>
      </c>
      <c r="E941">
        <v>1</v>
      </c>
      <c r="F941">
        <v>1</v>
      </c>
      <c r="G941">
        <v>1</v>
      </c>
      <c r="H941">
        <v>1</v>
      </c>
      <c r="I941" t="s">
        <v>1223</v>
      </c>
      <c r="J941" t="s">
        <v>3</v>
      </c>
      <c r="K941" t="s">
        <v>1224</v>
      </c>
      <c r="L941">
        <v>1369</v>
      </c>
      <c r="N941">
        <v>1013</v>
      </c>
      <c r="O941" t="s">
        <v>784</v>
      </c>
      <c r="P941" t="s">
        <v>784</v>
      </c>
      <c r="Q941">
        <v>1</v>
      </c>
      <c r="Y941">
        <v>91.256</v>
      </c>
      <c r="AA941">
        <v>0</v>
      </c>
      <c r="AB941">
        <v>0</v>
      </c>
      <c r="AC941">
        <v>0</v>
      </c>
      <c r="AD941">
        <v>11.09</v>
      </c>
      <c r="AN941">
        <v>0</v>
      </c>
      <c r="AO941">
        <v>1</v>
      </c>
      <c r="AP941">
        <v>1</v>
      </c>
      <c r="AQ941">
        <v>0</v>
      </c>
      <c r="AR941">
        <v>0</v>
      </c>
      <c r="AS941" t="s">
        <v>3</v>
      </c>
      <c r="AT941">
        <v>114.07</v>
      </c>
      <c r="AU941" t="s">
        <v>667</v>
      </c>
      <c r="AV941">
        <v>1</v>
      </c>
      <c r="AW941">
        <v>2</v>
      </c>
      <c r="AX941">
        <v>22721241</v>
      </c>
      <c r="AY941">
        <v>1</v>
      </c>
      <c r="AZ941">
        <v>0</v>
      </c>
      <c r="BA941">
        <v>880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B941">
        <v>0</v>
      </c>
    </row>
    <row r="942" spans="1:80">
      <c r="A942">
        <f>ROW(Source!A441)</f>
        <v>441</v>
      </c>
      <c r="B942">
        <v>22723180</v>
      </c>
      <c r="C942">
        <v>22721233</v>
      </c>
      <c r="D942">
        <v>9650460</v>
      </c>
      <c r="E942">
        <v>1</v>
      </c>
      <c r="F942">
        <v>1</v>
      </c>
      <c r="G942">
        <v>1</v>
      </c>
      <c r="H942">
        <v>1</v>
      </c>
      <c r="I942" t="s">
        <v>1225</v>
      </c>
      <c r="J942" t="s">
        <v>3</v>
      </c>
      <c r="K942" t="s">
        <v>1226</v>
      </c>
      <c r="L942">
        <v>1369</v>
      </c>
      <c r="N942">
        <v>1013</v>
      </c>
      <c r="O942" t="s">
        <v>784</v>
      </c>
      <c r="P942" t="s">
        <v>784</v>
      </c>
      <c r="Q942">
        <v>1</v>
      </c>
      <c r="Y942">
        <v>91.256</v>
      </c>
      <c r="AA942">
        <v>0</v>
      </c>
      <c r="AB942">
        <v>0</v>
      </c>
      <c r="AC942">
        <v>0</v>
      </c>
      <c r="AD942">
        <v>12.92</v>
      </c>
      <c r="AN942">
        <v>0</v>
      </c>
      <c r="AO942">
        <v>1</v>
      </c>
      <c r="AP942">
        <v>1</v>
      </c>
      <c r="AQ942">
        <v>0</v>
      </c>
      <c r="AR942">
        <v>0</v>
      </c>
      <c r="AS942" t="s">
        <v>3</v>
      </c>
      <c r="AT942">
        <v>114.07</v>
      </c>
      <c r="AU942" t="s">
        <v>667</v>
      </c>
      <c r="AV942">
        <v>1</v>
      </c>
      <c r="AW942">
        <v>2</v>
      </c>
      <c r="AX942">
        <v>22721242</v>
      </c>
      <c r="AY942">
        <v>1</v>
      </c>
      <c r="AZ942">
        <v>0</v>
      </c>
      <c r="BA942">
        <v>881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B942">
        <v>0</v>
      </c>
    </row>
    <row r="943" spans="1:80">
      <c r="A943">
        <f>ROW(Source!A441)</f>
        <v>441</v>
      </c>
      <c r="B943">
        <v>22723180</v>
      </c>
      <c r="C943">
        <v>22721233</v>
      </c>
      <c r="D943">
        <v>9438100</v>
      </c>
      <c r="E943">
        <v>1</v>
      </c>
      <c r="F943">
        <v>1</v>
      </c>
      <c r="G943">
        <v>1</v>
      </c>
      <c r="H943">
        <v>1</v>
      </c>
      <c r="I943" t="s">
        <v>1227</v>
      </c>
      <c r="J943" t="s">
        <v>3</v>
      </c>
      <c r="K943" t="s">
        <v>1228</v>
      </c>
      <c r="L943">
        <v>1369</v>
      </c>
      <c r="N943">
        <v>1013</v>
      </c>
      <c r="O943" t="s">
        <v>784</v>
      </c>
      <c r="P943" t="s">
        <v>784</v>
      </c>
      <c r="Q943">
        <v>1</v>
      </c>
      <c r="Y943">
        <v>85.888000000000005</v>
      </c>
      <c r="AA943">
        <v>0</v>
      </c>
      <c r="AB943">
        <v>0</v>
      </c>
      <c r="AC943">
        <v>0</v>
      </c>
      <c r="AD943">
        <v>15.49</v>
      </c>
      <c r="AN943">
        <v>0</v>
      </c>
      <c r="AO943">
        <v>1</v>
      </c>
      <c r="AP943">
        <v>1</v>
      </c>
      <c r="AQ943">
        <v>0</v>
      </c>
      <c r="AR943">
        <v>0</v>
      </c>
      <c r="AS943" t="s">
        <v>3</v>
      </c>
      <c r="AT943">
        <v>107.36</v>
      </c>
      <c r="AU943" t="s">
        <v>667</v>
      </c>
      <c r="AV943">
        <v>1</v>
      </c>
      <c r="AW943">
        <v>2</v>
      </c>
      <c r="AX943">
        <v>22721243</v>
      </c>
      <c r="AY943">
        <v>1</v>
      </c>
      <c r="AZ943">
        <v>0</v>
      </c>
      <c r="BA943">
        <v>882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B943">
        <v>0</v>
      </c>
    </row>
    <row r="944" spans="1:80">
      <c r="A944">
        <f>ROW(Source!A441)</f>
        <v>441</v>
      </c>
      <c r="B944">
        <v>22723180</v>
      </c>
      <c r="C944">
        <v>22721233</v>
      </c>
      <c r="D944">
        <v>9447024</v>
      </c>
      <c r="E944">
        <v>1</v>
      </c>
      <c r="F944">
        <v>1</v>
      </c>
      <c r="G944">
        <v>1</v>
      </c>
      <c r="H944">
        <v>1</v>
      </c>
      <c r="I944" t="s">
        <v>1229</v>
      </c>
      <c r="J944" t="s">
        <v>3</v>
      </c>
      <c r="K944" t="s">
        <v>1230</v>
      </c>
      <c r="L944">
        <v>1369</v>
      </c>
      <c r="N944">
        <v>1013</v>
      </c>
      <c r="O944" t="s">
        <v>784</v>
      </c>
      <c r="P944" t="s">
        <v>784</v>
      </c>
      <c r="Q944">
        <v>1</v>
      </c>
      <c r="Y944">
        <v>85.888000000000005</v>
      </c>
      <c r="AA944">
        <v>0</v>
      </c>
      <c r="AB944">
        <v>0</v>
      </c>
      <c r="AC944">
        <v>0</v>
      </c>
      <c r="AD944">
        <v>14.09</v>
      </c>
      <c r="AN944">
        <v>0</v>
      </c>
      <c r="AO944">
        <v>1</v>
      </c>
      <c r="AP944">
        <v>1</v>
      </c>
      <c r="AQ944">
        <v>0</v>
      </c>
      <c r="AR944">
        <v>0</v>
      </c>
      <c r="AS944" t="s">
        <v>3</v>
      </c>
      <c r="AT944">
        <v>107.36</v>
      </c>
      <c r="AU944" t="s">
        <v>667</v>
      </c>
      <c r="AV944">
        <v>1</v>
      </c>
      <c r="AW944">
        <v>2</v>
      </c>
      <c r="AX944">
        <v>22721244</v>
      </c>
      <c r="AY944">
        <v>1</v>
      </c>
      <c r="AZ944">
        <v>0</v>
      </c>
      <c r="BA944">
        <v>883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B944">
        <v>0</v>
      </c>
    </row>
    <row r="945" spans="1:80">
      <c r="A945">
        <f>ROW(Source!A441)</f>
        <v>441</v>
      </c>
      <c r="B945">
        <v>22723180</v>
      </c>
      <c r="C945">
        <v>22721233</v>
      </c>
      <c r="D945">
        <v>9650574</v>
      </c>
      <c r="E945">
        <v>1</v>
      </c>
      <c r="F945">
        <v>1</v>
      </c>
      <c r="G945">
        <v>1</v>
      </c>
      <c r="H945">
        <v>1</v>
      </c>
      <c r="I945" t="s">
        <v>1231</v>
      </c>
      <c r="J945" t="s">
        <v>3</v>
      </c>
      <c r="K945" t="s">
        <v>1232</v>
      </c>
      <c r="L945">
        <v>1369</v>
      </c>
      <c r="N945">
        <v>1013</v>
      </c>
      <c r="O945" t="s">
        <v>784</v>
      </c>
      <c r="P945" t="s">
        <v>784</v>
      </c>
      <c r="Q945">
        <v>1</v>
      </c>
      <c r="Y945">
        <v>91.256</v>
      </c>
      <c r="AA945">
        <v>0</v>
      </c>
      <c r="AB945">
        <v>0</v>
      </c>
      <c r="AC945">
        <v>0</v>
      </c>
      <c r="AD945">
        <v>16.93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3</v>
      </c>
      <c r="AT945">
        <v>114.07</v>
      </c>
      <c r="AU945" t="s">
        <v>667</v>
      </c>
      <c r="AV945">
        <v>1</v>
      </c>
      <c r="AW945">
        <v>2</v>
      </c>
      <c r="AX945">
        <v>22721245</v>
      </c>
      <c r="AY945">
        <v>1</v>
      </c>
      <c r="AZ945">
        <v>0</v>
      </c>
      <c r="BA945">
        <v>884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B945">
        <v>0</v>
      </c>
    </row>
    <row r="946" spans="1:80">
      <c r="A946">
        <f>ROW(Source!A442)</f>
        <v>442</v>
      </c>
      <c r="B946">
        <v>22723180</v>
      </c>
      <c r="C946">
        <v>22721246</v>
      </c>
      <c r="D946">
        <v>9650460</v>
      </c>
      <c r="E946">
        <v>1</v>
      </c>
      <c r="F946">
        <v>1</v>
      </c>
      <c r="G946">
        <v>1</v>
      </c>
      <c r="H946">
        <v>1</v>
      </c>
      <c r="I946" t="s">
        <v>1225</v>
      </c>
      <c r="J946" t="s">
        <v>3</v>
      </c>
      <c r="K946" t="s">
        <v>1226</v>
      </c>
      <c r="L946">
        <v>1369</v>
      </c>
      <c r="N946">
        <v>1013</v>
      </c>
      <c r="O946" t="s">
        <v>784</v>
      </c>
      <c r="P946" t="s">
        <v>784</v>
      </c>
      <c r="Q946">
        <v>1</v>
      </c>
      <c r="Y946">
        <v>1.6079999999999999</v>
      </c>
      <c r="AA946">
        <v>0</v>
      </c>
      <c r="AB946">
        <v>0</v>
      </c>
      <c r="AC946">
        <v>0</v>
      </c>
      <c r="AD946">
        <v>12.92</v>
      </c>
      <c r="AN946">
        <v>0</v>
      </c>
      <c r="AO946">
        <v>1</v>
      </c>
      <c r="AP946">
        <v>1</v>
      </c>
      <c r="AQ946">
        <v>0</v>
      </c>
      <c r="AR946">
        <v>0</v>
      </c>
      <c r="AS946" t="s">
        <v>3</v>
      </c>
      <c r="AT946">
        <v>2.0099999999999998</v>
      </c>
      <c r="AU946" t="s">
        <v>667</v>
      </c>
      <c r="AV946">
        <v>1</v>
      </c>
      <c r="AW946">
        <v>2</v>
      </c>
      <c r="AX946">
        <v>22721252</v>
      </c>
      <c r="AY946">
        <v>1</v>
      </c>
      <c r="AZ946">
        <v>0</v>
      </c>
      <c r="BA946">
        <v>885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B946">
        <v>0</v>
      </c>
    </row>
    <row r="947" spans="1:80">
      <c r="A947">
        <f>ROW(Source!A442)</f>
        <v>442</v>
      </c>
      <c r="B947">
        <v>22723180</v>
      </c>
      <c r="C947">
        <v>22721246</v>
      </c>
      <c r="D947">
        <v>9438100</v>
      </c>
      <c r="E947">
        <v>1</v>
      </c>
      <c r="F947">
        <v>1</v>
      </c>
      <c r="G947">
        <v>1</v>
      </c>
      <c r="H947">
        <v>1</v>
      </c>
      <c r="I947" t="s">
        <v>1227</v>
      </c>
      <c r="J947" t="s">
        <v>3</v>
      </c>
      <c r="K947" t="s">
        <v>1228</v>
      </c>
      <c r="L947">
        <v>1369</v>
      </c>
      <c r="N947">
        <v>1013</v>
      </c>
      <c r="O947" t="s">
        <v>784</v>
      </c>
      <c r="P947" t="s">
        <v>784</v>
      </c>
      <c r="Q947">
        <v>1</v>
      </c>
      <c r="Y947">
        <v>1.0720000000000001</v>
      </c>
      <c r="AA947">
        <v>0</v>
      </c>
      <c r="AB947">
        <v>0</v>
      </c>
      <c r="AC947">
        <v>0</v>
      </c>
      <c r="AD947">
        <v>15.49</v>
      </c>
      <c r="AN947">
        <v>0</v>
      </c>
      <c r="AO947">
        <v>1</v>
      </c>
      <c r="AP947">
        <v>1</v>
      </c>
      <c r="AQ947">
        <v>0</v>
      </c>
      <c r="AR947">
        <v>0</v>
      </c>
      <c r="AS947" t="s">
        <v>3</v>
      </c>
      <c r="AT947">
        <v>1.34</v>
      </c>
      <c r="AU947" t="s">
        <v>667</v>
      </c>
      <c r="AV947">
        <v>1</v>
      </c>
      <c r="AW947">
        <v>2</v>
      </c>
      <c r="AX947">
        <v>22721253</v>
      </c>
      <c r="AY947">
        <v>1</v>
      </c>
      <c r="AZ947">
        <v>0</v>
      </c>
      <c r="BA947">
        <v>886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B947">
        <v>0</v>
      </c>
    </row>
    <row r="948" spans="1:80">
      <c r="A948">
        <f>ROW(Source!A442)</f>
        <v>442</v>
      </c>
      <c r="B948">
        <v>22723180</v>
      </c>
      <c r="C948">
        <v>22721246</v>
      </c>
      <c r="D948">
        <v>9447024</v>
      </c>
      <c r="E948">
        <v>1</v>
      </c>
      <c r="F948">
        <v>1</v>
      </c>
      <c r="G948">
        <v>1</v>
      </c>
      <c r="H948">
        <v>1</v>
      </c>
      <c r="I948" t="s">
        <v>1229</v>
      </c>
      <c r="J948" t="s">
        <v>3</v>
      </c>
      <c r="K948" t="s">
        <v>1230</v>
      </c>
      <c r="L948">
        <v>1369</v>
      </c>
      <c r="N948">
        <v>1013</v>
      </c>
      <c r="O948" t="s">
        <v>784</v>
      </c>
      <c r="P948" t="s">
        <v>784</v>
      </c>
      <c r="Q948">
        <v>1</v>
      </c>
      <c r="Y948">
        <v>1.0720000000000001</v>
      </c>
      <c r="AA948">
        <v>0</v>
      </c>
      <c r="AB948">
        <v>0</v>
      </c>
      <c r="AC948">
        <v>0</v>
      </c>
      <c r="AD948">
        <v>14.09</v>
      </c>
      <c r="AN948">
        <v>0</v>
      </c>
      <c r="AO948">
        <v>1</v>
      </c>
      <c r="AP948">
        <v>1</v>
      </c>
      <c r="AQ948">
        <v>0</v>
      </c>
      <c r="AR948">
        <v>0</v>
      </c>
      <c r="AS948" t="s">
        <v>3</v>
      </c>
      <c r="AT948">
        <v>1.34</v>
      </c>
      <c r="AU948" t="s">
        <v>667</v>
      </c>
      <c r="AV948">
        <v>1</v>
      </c>
      <c r="AW948">
        <v>2</v>
      </c>
      <c r="AX948">
        <v>22721254</v>
      </c>
      <c r="AY948">
        <v>1</v>
      </c>
      <c r="AZ948">
        <v>0</v>
      </c>
      <c r="BA948">
        <v>887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B948">
        <v>0</v>
      </c>
    </row>
    <row r="949" spans="1:80">
      <c r="A949">
        <f>ROW(Source!A442)</f>
        <v>442</v>
      </c>
      <c r="B949">
        <v>22723180</v>
      </c>
      <c r="C949">
        <v>22721246</v>
      </c>
      <c r="D949">
        <v>9650574</v>
      </c>
      <c r="E949">
        <v>1</v>
      </c>
      <c r="F949">
        <v>1</v>
      </c>
      <c r="G949">
        <v>1</v>
      </c>
      <c r="H949">
        <v>1</v>
      </c>
      <c r="I949" t="s">
        <v>1231</v>
      </c>
      <c r="J949" t="s">
        <v>3</v>
      </c>
      <c r="K949" t="s">
        <v>1232</v>
      </c>
      <c r="L949">
        <v>1369</v>
      </c>
      <c r="N949">
        <v>1013</v>
      </c>
      <c r="O949" t="s">
        <v>784</v>
      </c>
      <c r="P949" t="s">
        <v>784</v>
      </c>
      <c r="Q949">
        <v>1</v>
      </c>
      <c r="Y949">
        <v>0.53600000000000003</v>
      </c>
      <c r="AA949">
        <v>0</v>
      </c>
      <c r="AB949">
        <v>0</v>
      </c>
      <c r="AC949">
        <v>0</v>
      </c>
      <c r="AD949">
        <v>16.93</v>
      </c>
      <c r="AN949">
        <v>0</v>
      </c>
      <c r="AO949">
        <v>1</v>
      </c>
      <c r="AP949">
        <v>1</v>
      </c>
      <c r="AQ949">
        <v>0</v>
      </c>
      <c r="AR949">
        <v>0</v>
      </c>
      <c r="AS949" t="s">
        <v>3</v>
      </c>
      <c r="AT949">
        <v>0.67</v>
      </c>
      <c r="AU949" t="s">
        <v>667</v>
      </c>
      <c r="AV949">
        <v>1</v>
      </c>
      <c r="AW949">
        <v>2</v>
      </c>
      <c r="AX949">
        <v>22721255</v>
      </c>
      <c r="AY949">
        <v>1</v>
      </c>
      <c r="AZ949">
        <v>0</v>
      </c>
      <c r="BA949">
        <v>888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B949">
        <v>0</v>
      </c>
    </row>
    <row r="950" spans="1:80">
      <c r="A950">
        <f>ROW(Source!A442)</f>
        <v>442</v>
      </c>
      <c r="B950">
        <v>22723180</v>
      </c>
      <c r="C950">
        <v>22721246</v>
      </c>
      <c r="D950">
        <v>9438103</v>
      </c>
      <c r="E950">
        <v>1</v>
      </c>
      <c r="F950">
        <v>1</v>
      </c>
      <c r="G950">
        <v>1</v>
      </c>
      <c r="H950">
        <v>1</v>
      </c>
      <c r="I950" t="s">
        <v>1233</v>
      </c>
      <c r="J950" t="s">
        <v>3</v>
      </c>
      <c r="K950" t="s">
        <v>1234</v>
      </c>
      <c r="L950">
        <v>1369</v>
      </c>
      <c r="N950">
        <v>1013</v>
      </c>
      <c r="O950" t="s">
        <v>784</v>
      </c>
      <c r="P950" t="s">
        <v>784</v>
      </c>
      <c r="Q950">
        <v>1</v>
      </c>
      <c r="Y950">
        <v>1.0720000000000001</v>
      </c>
      <c r="AA950">
        <v>0</v>
      </c>
      <c r="AB950">
        <v>0</v>
      </c>
      <c r="AC950">
        <v>0</v>
      </c>
      <c r="AD950">
        <v>10.210000000000001</v>
      </c>
      <c r="AN950">
        <v>0</v>
      </c>
      <c r="AO950">
        <v>1</v>
      </c>
      <c r="AP950">
        <v>1</v>
      </c>
      <c r="AQ950">
        <v>0</v>
      </c>
      <c r="AR950">
        <v>0</v>
      </c>
      <c r="AS950" t="s">
        <v>3</v>
      </c>
      <c r="AT950">
        <v>1.34</v>
      </c>
      <c r="AU950" t="s">
        <v>667</v>
      </c>
      <c r="AV950">
        <v>1</v>
      </c>
      <c r="AW950">
        <v>2</v>
      </c>
      <c r="AX950">
        <v>22721256</v>
      </c>
      <c r="AY950">
        <v>1</v>
      </c>
      <c r="AZ950">
        <v>0</v>
      </c>
      <c r="BA950">
        <v>889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B950">
        <v>0</v>
      </c>
    </row>
    <row r="951" spans="1:80">
      <c r="A951">
        <f>ROW(Source!A443)</f>
        <v>443</v>
      </c>
      <c r="B951">
        <v>22723180</v>
      </c>
      <c r="C951">
        <v>22721257</v>
      </c>
      <c r="D951">
        <v>9438100</v>
      </c>
      <c r="E951">
        <v>1</v>
      </c>
      <c r="F951">
        <v>1</v>
      </c>
      <c r="G951">
        <v>1</v>
      </c>
      <c r="H951">
        <v>1</v>
      </c>
      <c r="I951" t="s">
        <v>1227</v>
      </c>
      <c r="J951" t="s">
        <v>3</v>
      </c>
      <c r="K951" t="s">
        <v>1228</v>
      </c>
      <c r="L951">
        <v>1369</v>
      </c>
      <c r="N951">
        <v>1013</v>
      </c>
      <c r="O951" t="s">
        <v>784</v>
      </c>
      <c r="P951" t="s">
        <v>784</v>
      </c>
      <c r="Q951">
        <v>1</v>
      </c>
      <c r="Y951">
        <v>5.2</v>
      </c>
      <c r="AA951">
        <v>0</v>
      </c>
      <c r="AB951">
        <v>0</v>
      </c>
      <c r="AC951">
        <v>0</v>
      </c>
      <c r="AD951">
        <v>15.49</v>
      </c>
      <c r="AN951">
        <v>0</v>
      </c>
      <c r="AO951">
        <v>1</v>
      </c>
      <c r="AP951">
        <v>1</v>
      </c>
      <c r="AQ951">
        <v>0</v>
      </c>
      <c r="AR951">
        <v>0</v>
      </c>
      <c r="AS951" t="s">
        <v>3</v>
      </c>
      <c r="AT951">
        <v>6.5</v>
      </c>
      <c r="AU951" t="s">
        <v>667</v>
      </c>
      <c r="AV951">
        <v>1</v>
      </c>
      <c r="AW951">
        <v>2</v>
      </c>
      <c r="AX951">
        <v>22721262</v>
      </c>
      <c r="AY951">
        <v>1</v>
      </c>
      <c r="AZ951">
        <v>0</v>
      </c>
      <c r="BA951">
        <v>890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B951">
        <v>0</v>
      </c>
    </row>
    <row r="952" spans="1:80">
      <c r="A952">
        <f>ROW(Source!A443)</f>
        <v>443</v>
      </c>
      <c r="B952">
        <v>22723180</v>
      </c>
      <c r="C952">
        <v>22721257</v>
      </c>
      <c r="D952">
        <v>9447024</v>
      </c>
      <c r="E952">
        <v>1</v>
      </c>
      <c r="F952">
        <v>1</v>
      </c>
      <c r="G952">
        <v>1</v>
      </c>
      <c r="H952">
        <v>1</v>
      </c>
      <c r="I952" t="s">
        <v>1229</v>
      </c>
      <c r="J952" t="s">
        <v>3</v>
      </c>
      <c r="K952" t="s">
        <v>1230</v>
      </c>
      <c r="L952">
        <v>1369</v>
      </c>
      <c r="N952">
        <v>1013</v>
      </c>
      <c r="O952" t="s">
        <v>784</v>
      </c>
      <c r="P952" t="s">
        <v>784</v>
      </c>
      <c r="Q952">
        <v>1</v>
      </c>
      <c r="Y952">
        <v>5.2</v>
      </c>
      <c r="AA952">
        <v>0</v>
      </c>
      <c r="AB952">
        <v>0</v>
      </c>
      <c r="AC952">
        <v>0</v>
      </c>
      <c r="AD952">
        <v>14.09</v>
      </c>
      <c r="AN952">
        <v>0</v>
      </c>
      <c r="AO952">
        <v>1</v>
      </c>
      <c r="AP952">
        <v>1</v>
      </c>
      <c r="AQ952">
        <v>0</v>
      </c>
      <c r="AR952">
        <v>0</v>
      </c>
      <c r="AS952" t="s">
        <v>3</v>
      </c>
      <c r="AT952">
        <v>6.5</v>
      </c>
      <c r="AU952" t="s">
        <v>667</v>
      </c>
      <c r="AV952">
        <v>1</v>
      </c>
      <c r="AW952">
        <v>2</v>
      </c>
      <c r="AX952">
        <v>22721263</v>
      </c>
      <c r="AY952">
        <v>1</v>
      </c>
      <c r="AZ952">
        <v>0</v>
      </c>
      <c r="BA952">
        <v>891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B952">
        <v>0</v>
      </c>
    </row>
    <row r="953" spans="1:80">
      <c r="A953">
        <f>ROW(Source!A443)</f>
        <v>443</v>
      </c>
      <c r="B953">
        <v>22723180</v>
      </c>
      <c r="C953">
        <v>22721257</v>
      </c>
      <c r="D953">
        <v>9650574</v>
      </c>
      <c r="E953">
        <v>1</v>
      </c>
      <c r="F953">
        <v>1</v>
      </c>
      <c r="G953">
        <v>1</v>
      </c>
      <c r="H953">
        <v>1</v>
      </c>
      <c r="I953" t="s">
        <v>1231</v>
      </c>
      <c r="J953" t="s">
        <v>3</v>
      </c>
      <c r="K953" t="s">
        <v>1232</v>
      </c>
      <c r="L953">
        <v>1369</v>
      </c>
      <c r="N953">
        <v>1013</v>
      </c>
      <c r="O953" t="s">
        <v>784</v>
      </c>
      <c r="P953" t="s">
        <v>784</v>
      </c>
      <c r="Q953">
        <v>1</v>
      </c>
      <c r="Y953">
        <v>2.08</v>
      </c>
      <c r="AA953">
        <v>0</v>
      </c>
      <c r="AB953">
        <v>0</v>
      </c>
      <c r="AC953">
        <v>0</v>
      </c>
      <c r="AD953">
        <v>16.93</v>
      </c>
      <c r="AN953">
        <v>0</v>
      </c>
      <c r="AO953">
        <v>1</v>
      </c>
      <c r="AP953">
        <v>1</v>
      </c>
      <c r="AQ953">
        <v>0</v>
      </c>
      <c r="AR953">
        <v>0</v>
      </c>
      <c r="AS953" t="s">
        <v>3</v>
      </c>
      <c r="AT953">
        <v>2.6</v>
      </c>
      <c r="AU953" t="s">
        <v>667</v>
      </c>
      <c r="AV953">
        <v>1</v>
      </c>
      <c r="AW953">
        <v>2</v>
      </c>
      <c r="AX953">
        <v>22721264</v>
      </c>
      <c r="AY953">
        <v>1</v>
      </c>
      <c r="AZ953">
        <v>0</v>
      </c>
      <c r="BA953">
        <v>892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B953">
        <v>0</v>
      </c>
    </row>
    <row r="954" spans="1:80">
      <c r="A954">
        <f>ROW(Source!A443)</f>
        <v>443</v>
      </c>
      <c r="B954">
        <v>22723180</v>
      </c>
      <c r="C954">
        <v>22721257</v>
      </c>
      <c r="D954">
        <v>9438103</v>
      </c>
      <c r="E954">
        <v>1</v>
      </c>
      <c r="F954">
        <v>1</v>
      </c>
      <c r="G954">
        <v>1</v>
      </c>
      <c r="H954">
        <v>1</v>
      </c>
      <c r="I954" t="s">
        <v>1233</v>
      </c>
      <c r="J954" t="s">
        <v>3</v>
      </c>
      <c r="K954" t="s">
        <v>1234</v>
      </c>
      <c r="L954">
        <v>1369</v>
      </c>
      <c r="N954">
        <v>1013</v>
      </c>
      <c r="O954" t="s">
        <v>784</v>
      </c>
      <c r="P954" t="s">
        <v>784</v>
      </c>
      <c r="Q954">
        <v>1</v>
      </c>
      <c r="Y954">
        <v>8.32</v>
      </c>
      <c r="AA954">
        <v>0</v>
      </c>
      <c r="AB954">
        <v>0</v>
      </c>
      <c r="AC954">
        <v>0</v>
      </c>
      <c r="AD954">
        <v>10.210000000000001</v>
      </c>
      <c r="AN954">
        <v>0</v>
      </c>
      <c r="AO954">
        <v>1</v>
      </c>
      <c r="AP954">
        <v>1</v>
      </c>
      <c r="AQ954">
        <v>0</v>
      </c>
      <c r="AR954">
        <v>0</v>
      </c>
      <c r="AS954" t="s">
        <v>3</v>
      </c>
      <c r="AT954">
        <v>10.4</v>
      </c>
      <c r="AU954" t="s">
        <v>667</v>
      </c>
      <c r="AV954">
        <v>1</v>
      </c>
      <c r="AW954">
        <v>2</v>
      </c>
      <c r="AX954">
        <v>22721265</v>
      </c>
      <c r="AY954">
        <v>1</v>
      </c>
      <c r="AZ954">
        <v>0</v>
      </c>
      <c r="BA954">
        <v>893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B954">
        <v>0</v>
      </c>
    </row>
    <row r="955" spans="1:80">
      <c r="A955">
        <f>ROW(Source!A444)</f>
        <v>444</v>
      </c>
      <c r="B955">
        <v>22723180</v>
      </c>
      <c r="C955">
        <v>22721266</v>
      </c>
      <c r="D955">
        <v>9650460</v>
      </c>
      <c r="E955">
        <v>1</v>
      </c>
      <c r="F955">
        <v>1</v>
      </c>
      <c r="G955">
        <v>1</v>
      </c>
      <c r="H955">
        <v>1</v>
      </c>
      <c r="I955" t="s">
        <v>1225</v>
      </c>
      <c r="J955" t="s">
        <v>3</v>
      </c>
      <c r="K955" t="s">
        <v>1226</v>
      </c>
      <c r="L955">
        <v>1369</v>
      </c>
      <c r="N955">
        <v>1013</v>
      </c>
      <c r="O955" t="s">
        <v>784</v>
      </c>
      <c r="P955" t="s">
        <v>784</v>
      </c>
      <c r="Q955">
        <v>1</v>
      </c>
      <c r="Y955">
        <v>78.960000000000008</v>
      </c>
      <c r="AA955">
        <v>0</v>
      </c>
      <c r="AB955">
        <v>0</v>
      </c>
      <c r="AC955">
        <v>0</v>
      </c>
      <c r="AD955">
        <v>12.92</v>
      </c>
      <c r="AN955">
        <v>0</v>
      </c>
      <c r="AO955">
        <v>1</v>
      </c>
      <c r="AP955">
        <v>1</v>
      </c>
      <c r="AQ955">
        <v>0</v>
      </c>
      <c r="AR955">
        <v>0</v>
      </c>
      <c r="AS955" t="s">
        <v>3</v>
      </c>
      <c r="AT955">
        <v>98.7</v>
      </c>
      <c r="AU955" t="s">
        <v>667</v>
      </c>
      <c r="AV955">
        <v>1</v>
      </c>
      <c r="AW955">
        <v>2</v>
      </c>
      <c r="AX955">
        <v>22721272</v>
      </c>
      <c r="AY955">
        <v>1</v>
      </c>
      <c r="AZ955">
        <v>0</v>
      </c>
      <c r="BA955">
        <v>894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B955">
        <v>0</v>
      </c>
    </row>
    <row r="956" spans="1:80">
      <c r="A956">
        <f>ROW(Source!A444)</f>
        <v>444</v>
      </c>
      <c r="B956">
        <v>22723180</v>
      </c>
      <c r="C956">
        <v>22721266</v>
      </c>
      <c r="D956">
        <v>9438100</v>
      </c>
      <c r="E956">
        <v>1</v>
      </c>
      <c r="F956">
        <v>1</v>
      </c>
      <c r="G956">
        <v>1</v>
      </c>
      <c r="H956">
        <v>1</v>
      </c>
      <c r="I956" t="s">
        <v>1227</v>
      </c>
      <c r="J956" t="s">
        <v>3</v>
      </c>
      <c r="K956" t="s">
        <v>1228</v>
      </c>
      <c r="L956">
        <v>1369</v>
      </c>
      <c r="N956">
        <v>1013</v>
      </c>
      <c r="O956" t="s">
        <v>784</v>
      </c>
      <c r="P956" t="s">
        <v>784</v>
      </c>
      <c r="Q956">
        <v>1</v>
      </c>
      <c r="Y956">
        <v>52.64</v>
      </c>
      <c r="AA956">
        <v>0</v>
      </c>
      <c r="AB956">
        <v>0</v>
      </c>
      <c r="AC956">
        <v>0</v>
      </c>
      <c r="AD956">
        <v>15.49</v>
      </c>
      <c r="AN956">
        <v>0</v>
      </c>
      <c r="AO956">
        <v>1</v>
      </c>
      <c r="AP956">
        <v>1</v>
      </c>
      <c r="AQ956">
        <v>0</v>
      </c>
      <c r="AR956">
        <v>0</v>
      </c>
      <c r="AS956" t="s">
        <v>3</v>
      </c>
      <c r="AT956">
        <v>65.8</v>
      </c>
      <c r="AU956" t="s">
        <v>667</v>
      </c>
      <c r="AV956">
        <v>1</v>
      </c>
      <c r="AW956">
        <v>2</v>
      </c>
      <c r="AX956">
        <v>22721273</v>
      </c>
      <c r="AY956">
        <v>1</v>
      </c>
      <c r="AZ956">
        <v>0</v>
      </c>
      <c r="BA956">
        <v>895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B956">
        <v>0</v>
      </c>
    </row>
    <row r="957" spans="1:80">
      <c r="A957">
        <f>ROW(Source!A444)</f>
        <v>444</v>
      </c>
      <c r="B957">
        <v>22723180</v>
      </c>
      <c r="C957">
        <v>22721266</v>
      </c>
      <c r="D957">
        <v>9447024</v>
      </c>
      <c r="E957">
        <v>1</v>
      </c>
      <c r="F957">
        <v>1</v>
      </c>
      <c r="G957">
        <v>1</v>
      </c>
      <c r="H957">
        <v>1</v>
      </c>
      <c r="I957" t="s">
        <v>1229</v>
      </c>
      <c r="J957" t="s">
        <v>3</v>
      </c>
      <c r="K957" t="s">
        <v>1230</v>
      </c>
      <c r="L957">
        <v>1369</v>
      </c>
      <c r="N957">
        <v>1013</v>
      </c>
      <c r="O957" t="s">
        <v>784</v>
      </c>
      <c r="P957" t="s">
        <v>784</v>
      </c>
      <c r="Q957">
        <v>1</v>
      </c>
      <c r="Y957">
        <v>52.64</v>
      </c>
      <c r="AA957">
        <v>0</v>
      </c>
      <c r="AB957">
        <v>0</v>
      </c>
      <c r="AC957">
        <v>0</v>
      </c>
      <c r="AD957">
        <v>14.09</v>
      </c>
      <c r="AN957">
        <v>0</v>
      </c>
      <c r="AO957">
        <v>1</v>
      </c>
      <c r="AP957">
        <v>1</v>
      </c>
      <c r="AQ957">
        <v>0</v>
      </c>
      <c r="AR957">
        <v>0</v>
      </c>
      <c r="AS957" t="s">
        <v>3</v>
      </c>
      <c r="AT957">
        <v>65.8</v>
      </c>
      <c r="AU957" t="s">
        <v>667</v>
      </c>
      <c r="AV957">
        <v>1</v>
      </c>
      <c r="AW957">
        <v>2</v>
      </c>
      <c r="AX957">
        <v>22721274</v>
      </c>
      <c r="AY957">
        <v>1</v>
      </c>
      <c r="AZ957">
        <v>0</v>
      </c>
      <c r="BA957">
        <v>896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B957">
        <v>0</v>
      </c>
    </row>
    <row r="958" spans="1:80">
      <c r="A958">
        <f>ROW(Source!A444)</f>
        <v>444</v>
      </c>
      <c r="B958">
        <v>22723180</v>
      </c>
      <c r="C958">
        <v>22721266</v>
      </c>
      <c r="D958">
        <v>9650574</v>
      </c>
      <c r="E958">
        <v>1</v>
      </c>
      <c r="F958">
        <v>1</v>
      </c>
      <c r="G958">
        <v>1</v>
      </c>
      <c r="H958">
        <v>1</v>
      </c>
      <c r="I958" t="s">
        <v>1231</v>
      </c>
      <c r="J958" t="s">
        <v>3</v>
      </c>
      <c r="K958" t="s">
        <v>1232</v>
      </c>
      <c r="L958">
        <v>1369</v>
      </c>
      <c r="N958">
        <v>1013</v>
      </c>
      <c r="O958" t="s">
        <v>784</v>
      </c>
      <c r="P958" t="s">
        <v>784</v>
      </c>
      <c r="Q958">
        <v>1</v>
      </c>
      <c r="Y958">
        <v>26.32</v>
      </c>
      <c r="AA958">
        <v>0</v>
      </c>
      <c r="AB958">
        <v>0</v>
      </c>
      <c r="AC958">
        <v>0</v>
      </c>
      <c r="AD958">
        <v>16.93</v>
      </c>
      <c r="AN958">
        <v>0</v>
      </c>
      <c r="AO958">
        <v>1</v>
      </c>
      <c r="AP958">
        <v>1</v>
      </c>
      <c r="AQ958">
        <v>0</v>
      </c>
      <c r="AR958">
        <v>0</v>
      </c>
      <c r="AS958" t="s">
        <v>3</v>
      </c>
      <c r="AT958">
        <v>32.9</v>
      </c>
      <c r="AU958" t="s">
        <v>667</v>
      </c>
      <c r="AV958">
        <v>1</v>
      </c>
      <c r="AW958">
        <v>2</v>
      </c>
      <c r="AX958">
        <v>22721275</v>
      </c>
      <c r="AY958">
        <v>1</v>
      </c>
      <c r="AZ958">
        <v>0</v>
      </c>
      <c r="BA958">
        <v>897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B958">
        <v>0</v>
      </c>
    </row>
    <row r="959" spans="1:80">
      <c r="A959">
        <f>ROW(Source!A444)</f>
        <v>444</v>
      </c>
      <c r="B959">
        <v>22723180</v>
      </c>
      <c r="C959">
        <v>22721266</v>
      </c>
      <c r="D959">
        <v>9438103</v>
      </c>
      <c r="E959">
        <v>1</v>
      </c>
      <c r="F959">
        <v>1</v>
      </c>
      <c r="G959">
        <v>1</v>
      </c>
      <c r="H959">
        <v>1</v>
      </c>
      <c r="I959" t="s">
        <v>1233</v>
      </c>
      <c r="J959" t="s">
        <v>3</v>
      </c>
      <c r="K959" t="s">
        <v>1234</v>
      </c>
      <c r="L959">
        <v>1369</v>
      </c>
      <c r="N959">
        <v>1013</v>
      </c>
      <c r="O959" t="s">
        <v>784</v>
      </c>
      <c r="P959" t="s">
        <v>784</v>
      </c>
      <c r="Q959">
        <v>1</v>
      </c>
      <c r="Y959">
        <v>52.64</v>
      </c>
      <c r="AA959">
        <v>0</v>
      </c>
      <c r="AB959">
        <v>0</v>
      </c>
      <c r="AC959">
        <v>0</v>
      </c>
      <c r="AD959">
        <v>10.210000000000001</v>
      </c>
      <c r="AN959">
        <v>0</v>
      </c>
      <c r="AO959">
        <v>1</v>
      </c>
      <c r="AP959">
        <v>1</v>
      </c>
      <c r="AQ959">
        <v>0</v>
      </c>
      <c r="AR959">
        <v>0</v>
      </c>
      <c r="AS959" t="s">
        <v>3</v>
      </c>
      <c r="AT959">
        <v>65.8</v>
      </c>
      <c r="AU959" t="s">
        <v>667</v>
      </c>
      <c r="AV959">
        <v>1</v>
      </c>
      <c r="AW959">
        <v>2</v>
      </c>
      <c r="AX959">
        <v>22721276</v>
      </c>
      <c r="AY959">
        <v>1</v>
      </c>
      <c r="AZ959">
        <v>0</v>
      </c>
      <c r="BA959">
        <v>898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B959">
        <v>0</v>
      </c>
    </row>
    <row r="960" spans="1:80">
      <c r="A960">
        <f>ROW(Source!A445)</f>
        <v>445</v>
      </c>
      <c r="B960">
        <v>22723180</v>
      </c>
      <c r="C960">
        <v>22721277</v>
      </c>
      <c r="D960">
        <v>9650460</v>
      </c>
      <c r="E960">
        <v>1</v>
      </c>
      <c r="F960">
        <v>1</v>
      </c>
      <c r="G960">
        <v>1</v>
      </c>
      <c r="H960">
        <v>1</v>
      </c>
      <c r="I960" t="s">
        <v>1225</v>
      </c>
      <c r="J960" t="s">
        <v>3</v>
      </c>
      <c r="K960" t="s">
        <v>1226</v>
      </c>
      <c r="L960">
        <v>1369</v>
      </c>
      <c r="N960">
        <v>1013</v>
      </c>
      <c r="O960" t="s">
        <v>784</v>
      </c>
      <c r="P960" t="s">
        <v>784</v>
      </c>
      <c r="Q960">
        <v>1</v>
      </c>
      <c r="Y960">
        <v>6.24</v>
      </c>
      <c r="AA960">
        <v>0</v>
      </c>
      <c r="AB960">
        <v>0</v>
      </c>
      <c r="AC960">
        <v>0</v>
      </c>
      <c r="AD960">
        <v>12.92</v>
      </c>
      <c r="AN960">
        <v>0</v>
      </c>
      <c r="AO960">
        <v>1</v>
      </c>
      <c r="AP960">
        <v>1</v>
      </c>
      <c r="AQ960">
        <v>0</v>
      </c>
      <c r="AR960">
        <v>0</v>
      </c>
      <c r="AS960" t="s">
        <v>3</v>
      </c>
      <c r="AT960">
        <v>7.8</v>
      </c>
      <c r="AU960" t="s">
        <v>667</v>
      </c>
      <c r="AV960">
        <v>1</v>
      </c>
      <c r="AW960">
        <v>2</v>
      </c>
      <c r="AX960">
        <v>22721283</v>
      </c>
      <c r="AY960">
        <v>1</v>
      </c>
      <c r="AZ960">
        <v>0</v>
      </c>
      <c r="BA960">
        <v>899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B960">
        <v>0</v>
      </c>
    </row>
    <row r="961" spans="1:80">
      <c r="A961">
        <f>ROW(Source!A445)</f>
        <v>445</v>
      </c>
      <c r="B961">
        <v>22723180</v>
      </c>
      <c r="C961">
        <v>22721277</v>
      </c>
      <c r="D961">
        <v>9438100</v>
      </c>
      <c r="E961">
        <v>1</v>
      </c>
      <c r="F961">
        <v>1</v>
      </c>
      <c r="G961">
        <v>1</v>
      </c>
      <c r="H961">
        <v>1</v>
      </c>
      <c r="I961" t="s">
        <v>1227</v>
      </c>
      <c r="J961" t="s">
        <v>3</v>
      </c>
      <c r="K961" t="s">
        <v>1228</v>
      </c>
      <c r="L961">
        <v>1369</v>
      </c>
      <c r="N961">
        <v>1013</v>
      </c>
      <c r="O961" t="s">
        <v>784</v>
      </c>
      <c r="P961" t="s">
        <v>784</v>
      </c>
      <c r="Q961">
        <v>1</v>
      </c>
      <c r="Y961">
        <v>4.16</v>
      </c>
      <c r="AA961">
        <v>0</v>
      </c>
      <c r="AB961">
        <v>0</v>
      </c>
      <c r="AC961">
        <v>0</v>
      </c>
      <c r="AD961">
        <v>15.49</v>
      </c>
      <c r="AN961">
        <v>0</v>
      </c>
      <c r="AO961">
        <v>1</v>
      </c>
      <c r="AP961">
        <v>1</v>
      </c>
      <c r="AQ961">
        <v>0</v>
      </c>
      <c r="AR961">
        <v>0</v>
      </c>
      <c r="AS961" t="s">
        <v>3</v>
      </c>
      <c r="AT961">
        <v>5.2</v>
      </c>
      <c r="AU961" t="s">
        <v>667</v>
      </c>
      <c r="AV961">
        <v>1</v>
      </c>
      <c r="AW961">
        <v>2</v>
      </c>
      <c r="AX961">
        <v>22721284</v>
      </c>
      <c r="AY961">
        <v>1</v>
      </c>
      <c r="AZ961">
        <v>0</v>
      </c>
      <c r="BA961">
        <v>900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B961">
        <v>0</v>
      </c>
    </row>
    <row r="962" spans="1:80">
      <c r="A962">
        <f>ROW(Source!A445)</f>
        <v>445</v>
      </c>
      <c r="B962">
        <v>22723180</v>
      </c>
      <c r="C962">
        <v>22721277</v>
      </c>
      <c r="D962">
        <v>9447024</v>
      </c>
      <c r="E962">
        <v>1</v>
      </c>
      <c r="F962">
        <v>1</v>
      </c>
      <c r="G962">
        <v>1</v>
      </c>
      <c r="H962">
        <v>1</v>
      </c>
      <c r="I962" t="s">
        <v>1229</v>
      </c>
      <c r="J962" t="s">
        <v>3</v>
      </c>
      <c r="K962" t="s">
        <v>1230</v>
      </c>
      <c r="L962">
        <v>1369</v>
      </c>
      <c r="N962">
        <v>1013</v>
      </c>
      <c r="O962" t="s">
        <v>784</v>
      </c>
      <c r="P962" t="s">
        <v>784</v>
      </c>
      <c r="Q962">
        <v>1</v>
      </c>
      <c r="Y962">
        <v>4.16</v>
      </c>
      <c r="AA962">
        <v>0</v>
      </c>
      <c r="AB962">
        <v>0</v>
      </c>
      <c r="AC962">
        <v>0</v>
      </c>
      <c r="AD962">
        <v>14.09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3</v>
      </c>
      <c r="AT962">
        <v>5.2</v>
      </c>
      <c r="AU962" t="s">
        <v>667</v>
      </c>
      <c r="AV962">
        <v>1</v>
      </c>
      <c r="AW962">
        <v>2</v>
      </c>
      <c r="AX962">
        <v>22721285</v>
      </c>
      <c r="AY962">
        <v>1</v>
      </c>
      <c r="AZ962">
        <v>0</v>
      </c>
      <c r="BA962">
        <v>901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B962">
        <v>0</v>
      </c>
    </row>
    <row r="963" spans="1:80">
      <c r="A963">
        <f>ROW(Source!A445)</f>
        <v>445</v>
      </c>
      <c r="B963">
        <v>22723180</v>
      </c>
      <c r="C963">
        <v>22721277</v>
      </c>
      <c r="D963">
        <v>9650574</v>
      </c>
      <c r="E963">
        <v>1</v>
      </c>
      <c r="F963">
        <v>1</v>
      </c>
      <c r="G963">
        <v>1</v>
      </c>
      <c r="H963">
        <v>1</v>
      </c>
      <c r="I963" t="s">
        <v>1231</v>
      </c>
      <c r="J963" t="s">
        <v>3</v>
      </c>
      <c r="K963" t="s">
        <v>1232</v>
      </c>
      <c r="L963">
        <v>1369</v>
      </c>
      <c r="N963">
        <v>1013</v>
      </c>
      <c r="O963" t="s">
        <v>784</v>
      </c>
      <c r="P963" t="s">
        <v>784</v>
      </c>
      <c r="Q963">
        <v>1</v>
      </c>
      <c r="Y963">
        <v>2.08</v>
      </c>
      <c r="AA963">
        <v>0</v>
      </c>
      <c r="AB963">
        <v>0</v>
      </c>
      <c r="AC963">
        <v>0</v>
      </c>
      <c r="AD963">
        <v>16.93</v>
      </c>
      <c r="AN963">
        <v>0</v>
      </c>
      <c r="AO963">
        <v>1</v>
      </c>
      <c r="AP963">
        <v>1</v>
      </c>
      <c r="AQ963">
        <v>0</v>
      </c>
      <c r="AR963">
        <v>0</v>
      </c>
      <c r="AS963" t="s">
        <v>3</v>
      </c>
      <c r="AT963">
        <v>2.6</v>
      </c>
      <c r="AU963" t="s">
        <v>667</v>
      </c>
      <c r="AV963">
        <v>1</v>
      </c>
      <c r="AW963">
        <v>2</v>
      </c>
      <c r="AX963">
        <v>22721286</v>
      </c>
      <c r="AY963">
        <v>1</v>
      </c>
      <c r="AZ963">
        <v>0</v>
      </c>
      <c r="BA963">
        <v>902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B963">
        <v>0</v>
      </c>
    </row>
    <row r="964" spans="1:80">
      <c r="A964">
        <f>ROW(Source!A445)</f>
        <v>445</v>
      </c>
      <c r="B964">
        <v>22723180</v>
      </c>
      <c r="C964">
        <v>22721277</v>
      </c>
      <c r="D964">
        <v>9438103</v>
      </c>
      <c r="E964">
        <v>1</v>
      </c>
      <c r="F964">
        <v>1</v>
      </c>
      <c r="G964">
        <v>1</v>
      </c>
      <c r="H964">
        <v>1</v>
      </c>
      <c r="I964" t="s">
        <v>1233</v>
      </c>
      <c r="J964" t="s">
        <v>3</v>
      </c>
      <c r="K964" t="s">
        <v>1234</v>
      </c>
      <c r="L964">
        <v>1369</v>
      </c>
      <c r="N964">
        <v>1013</v>
      </c>
      <c r="O964" t="s">
        <v>784</v>
      </c>
      <c r="P964" t="s">
        <v>784</v>
      </c>
      <c r="Q964">
        <v>1</v>
      </c>
      <c r="Y964">
        <v>4.16</v>
      </c>
      <c r="AA964">
        <v>0</v>
      </c>
      <c r="AB964">
        <v>0</v>
      </c>
      <c r="AC964">
        <v>0</v>
      </c>
      <c r="AD964">
        <v>10.210000000000001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3</v>
      </c>
      <c r="AT964">
        <v>5.2</v>
      </c>
      <c r="AU964" t="s">
        <v>667</v>
      </c>
      <c r="AV964">
        <v>1</v>
      </c>
      <c r="AW964">
        <v>2</v>
      </c>
      <c r="AX964">
        <v>22721287</v>
      </c>
      <c r="AY964">
        <v>1</v>
      </c>
      <c r="AZ964">
        <v>0</v>
      </c>
      <c r="BA964">
        <v>903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B964">
        <v>0</v>
      </c>
    </row>
    <row r="965" spans="1:80">
      <c r="A965">
        <f>ROW(Source!A446)</f>
        <v>446</v>
      </c>
      <c r="B965">
        <v>22723180</v>
      </c>
      <c r="C965">
        <v>22721288</v>
      </c>
      <c r="D965">
        <v>9650460</v>
      </c>
      <c r="E965">
        <v>1</v>
      </c>
      <c r="F965">
        <v>1</v>
      </c>
      <c r="G965">
        <v>1</v>
      </c>
      <c r="H965">
        <v>1</v>
      </c>
      <c r="I965" t="s">
        <v>1225</v>
      </c>
      <c r="J965" t="s">
        <v>3</v>
      </c>
      <c r="K965" t="s">
        <v>1226</v>
      </c>
      <c r="L965">
        <v>1369</v>
      </c>
      <c r="N965">
        <v>1013</v>
      </c>
      <c r="O965" t="s">
        <v>784</v>
      </c>
      <c r="P965" t="s">
        <v>784</v>
      </c>
      <c r="Q965">
        <v>1</v>
      </c>
      <c r="Y965">
        <v>1.3440000000000001</v>
      </c>
      <c r="AA965">
        <v>0</v>
      </c>
      <c r="AB965">
        <v>0</v>
      </c>
      <c r="AC965">
        <v>0</v>
      </c>
      <c r="AD965">
        <v>12.92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3</v>
      </c>
      <c r="AT965">
        <v>1.68</v>
      </c>
      <c r="AU965" t="s">
        <v>667</v>
      </c>
      <c r="AV965">
        <v>1</v>
      </c>
      <c r="AW965">
        <v>2</v>
      </c>
      <c r="AX965">
        <v>22721294</v>
      </c>
      <c r="AY965">
        <v>1</v>
      </c>
      <c r="AZ965">
        <v>0</v>
      </c>
      <c r="BA965">
        <v>904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B965">
        <v>0</v>
      </c>
    </row>
    <row r="966" spans="1:80">
      <c r="A966">
        <f>ROW(Source!A446)</f>
        <v>446</v>
      </c>
      <c r="B966">
        <v>22723180</v>
      </c>
      <c r="C966">
        <v>22721288</v>
      </c>
      <c r="D966">
        <v>9438100</v>
      </c>
      <c r="E966">
        <v>1</v>
      </c>
      <c r="F966">
        <v>1</v>
      </c>
      <c r="G966">
        <v>1</v>
      </c>
      <c r="H966">
        <v>1</v>
      </c>
      <c r="I966" t="s">
        <v>1227</v>
      </c>
      <c r="J966" t="s">
        <v>3</v>
      </c>
      <c r="K966" t="s">
        <v>1228</v>
      </c>
      <c r="L966">
        <v>1369</v>
      </c>
      <c r="N966">
        <v>1013</v>
      </c>
      <c r="O966" t="s">
        <v>784</v>
      </c>
      <c r="P966" t="s">
        <v>784</v>
      </c>
      <c r="Q966">
        <v>1</v>
      </c>
      <c r="Y966">
        <v>0.89600000000000013</v>
      </c>
      <c r="AA966">
        <v>0</v>
      </c>
      <c r="AB966">
        <v>0</v>
      </c>
      <c r="AC966">
        <v>0</v>
      </c>
      <c r="AD966">
        <v>15.49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1.1200000000000001</v>
      </c>
      <c r="AU966" t="s">
        <v>667</v>
      </c>
      <c r="AV966">
        <v>1</v>
      </c>
      <c r="AW966">
        <v>2</v>
      </c>
      <c r="AX966">
        <v>22721295</v>
      </c>
      <c r="AY966">
        <v>1</v>
      </c>
      <c r="AZ966">
        <v>0</v>
      </c>
      <c r="BA966">
        <v>905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B966">
        <v>0</v>
      </c>
    </row>
    <row r="967" spans="1:80">
      <c r="A967">
        <f>ROW(Source!A446)</f>
        <v>446</v>
      </c>
      <c r="B967">
        <v>22723180</v>
      </c>
      <c r="C967">
        <v>22721288</v>
      </c>
      <c r="D967">
        <v>9447024</v>
      </c>
      <c r="E967">
        <v>1</v>
      </c>
      <c r="F967">
        <v>1</v>
      </c>
      <c r="G967">
        <v>1</v>
      </c>
      <c r="H967">
        <v>1</v>
      </c>
      <c r="I967" t="s">
        <v>1229</v>
      </c>
      <c r="J967" t="s">
        <v>3</v>
      </c>
      <c r="K967" t="s">
        <v>1230</v>
      </c>
      <c r="L967">
        <v>1369</v>
      </c>
      <c r="N967">
        <v>1013</v>
      </c>
      <c r="O967" t="s">
        <v>784</v>
      </c>
      <c r="P967" t="s">
        <v>784</v>
      </c>
      <c r="Q967">
        <v>1</v>
      </c>
      <c r="Y967">
        <v>0.89600000000000013</v>
      </c>
      <c r="AA967">
        <v>0</v>
      </c>
      <c r="AB967">
        <v>0</v>
      </c>
      <c r="AC967">
        <v>0</v>
      </c>
      <c r="AD967">
        <v>14.09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3</v>
      </c>
      <c r="AT967">
        <v>1.1200000000000001</v>
      </c>
      <c r="AU967" t="s">
        <v>667</v>
      </c>
      <c r="AV967">
        <v>1</v>
      </c>
      <c r="AW967">
        <v>2</v>
      </c>
      <c r="AX967">
        <v>22721296</v>
      </c>
      <c r="AY967">
        <v>1</v>
      </c>
      <c r="AZ967">
        <v>0</v>
      </c>
      <c r="BA967">
        <v>906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B967">
        <v>0</v>
      </c>
    </row>
    <row r="968" spans="1:80">
      <c r="A968">
        <f>ROW(Source!A446)</f>
        <v>446</v>
      </c>
      <c r="B968">
        <v>22723180</v>
      </c>
      <c r="C968">
        <v>22721288</v>
      </c>
      <c r="D968">
        <v>9650574</v>
      </c>
      <c r="E968">
        <v>1</v>
      </c>
      <c r="F968">
        <v>1</v>
      </c>
      <c r="G968">
        <v>1</v>
      </c>
      <c r="H968">
        <v>1</v>
      </c>
      <c r="I968" t="s">
        <v>1231</v>
      </c>
      <c r="J968" t="s">
        <v>3</v>
      </c>
      <c r="K968" t="s">
        <v>1232</v>
      </c>
      <c r="L968">
        <v>1369</v>
      </c>
      <c r="N968">
        <v>1013</v>
      </c>
      <c r="O968" t="s">
        <v>784</v>
      </c>
      <c r="P968" t="s">
        <v>784</v>
      </c>
      <c r="Q968">
        <v>1</v>
      </c>
      <c r="Y968">
        <v>0.44800000000000006</v>
      </c>
      <c r="AA968">
        <v>0</v>
      </c>
      <c r="AB968">
        <v>0</v>
      </c>
      <c r="AC968">
        <v>0</v>
      </c>
      <c r="AD968">
        <v>16.93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3</v>
      </c>
      <c r="AT968">
        <v>0.56000000000000005</v>
      </c>
      <c r="AU968" t="s">
        <v>667</v>
      </c>
      <c r="AV968">
        <v>1</v>
      </c>
      <c r="AW968">
        <v>2</v>
      </c>
      <c r="AX968">
        <v>22721297</v>
      </c>
      <c r="AY968">
        <v>1</v>
      </c>
      <c r="AZ968">
        <v>0</v>
      </c>
      <c r="BA968">
        <v>907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B968">
        <v>0</v>
      </c>
    </row>
    <row r="969" spans="1:80">
      <c r="A969">
        <f>ROW(Source!A446)</f>
        <v>446</v>
      </c>
      <c r="B969">
        <v>22723180</v>
      </c>
      <c r="C969">
        <v>22721288</v>
      </c>
      <c r="D969">
        <v>9438103</v>
      </c>
      <c r="E969">
        <v>1</v>
      </c>
      <c r="F969">
        <v>1</v>
      </c>
      <c r="G969">
        <v>1</v>
      </c>
      <c r="H969">
        <v>1</v>
      </c>
      <c r="I969" t="s">
        <v>1233</v>
      </c>
      <c r="J969" t="s">
        <v>3</v>
      </c>
      <c r="K969" t="s">
        <v>1234</v>
      </c>
      <c r="L969">
        <v>1369</v>
      </c>
      <c r="N969">
        <v>1013</v>
      </c>
      <c r="O969" t="s">
        <v>784</v>
      </c>
      <c r="P969" t="s">
        <v>784</v>
      </c>
      <c r="Q969">
        <v>1</v>
      </c>
      <c r="Y969">
        <v>0.89600000000000013</v>
      </c>
      <c r="AA969">
        <v>0</v>
      </c>
      <c r="AB969">
        <v>0</v>
      </c>
      <c r="AC969">
        <v>0</v>
      </c>
      <c r="AD969">
        <v>10.210000000000001</v>
      </c>
      <c r="AN969">
        <v>0</v>
      </c>
      <c r="AO969">
        <v>1</v>
      </c>
      <c r="AP969">
        <v>1</v>
      </c>
      <c r="AQ969">
        <v>0</v>
      </c>
      <c r="AR969">
        <v>0</v>
      </c>
      <c r="AS969" t="s">
        <v>3</v>
      </c>
      <c r="AT969">
        <v>1.1200000000000001</v>
      </c>
      <c r="AU969" t="s">
        <v>667</v>
      </c>
      <c r="AV969">
        <v>1</v>
      </c>
      <c r="AW969">
        <v>2</v>
      </c>
      <c r="AX969">
        <v>22721298</v>
      </c>
      <c r="AY969">
        <v>1</v>
      </c>
      <c r="AZ969">
        <v>0</v>
      </c>
      <c r="BA969">
        <v>908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B969">
        <v>0</v>
      </c>
    </row>
    <row r="970" spans="1:80">
      <c r="A970">
        <f>ROW(Source!A447)</f>
        <v>447</v>
      </c>
      <c r="B970">
        <v>22723180</v>
      </c>
      <c r="C970">
        <v>22721299</v>
      </c>
      <c r="D970">
        <v>9438100</v>
      </c>
      <c r="E970">
        <v>1</v>
      </c>
      <c r="F970">
        <v>1</v>
      </c>
      <c r="G970">
        <v>1</v>
      </c>
      <c r="H970">
        <v>1</v>
      </c>
      <c r="I970" t="s">
        <v>1227</v>
      </c>
      <c r="J970" t="s">
        <v>3</v>
      </c>
      <c r="K970" t="s">
        <v>1228</v>
      </c>
      <c r="L970">
        <v>1369</v>
      </c>
      <c r="N970">
        <v>1013</v>
      </c>
      <c r="O970" t="s">
        <v>784</v>
      </c>
      <c r="P970" t="s">
        <v>784</v>
      </c>
      <c r="Q970">
        <v>1</v>
      </c>
      <c r="Y970">
        <v>14.200000000000001</v>
      </c>
      <c r="AA970">
        <v>0</v>
      </c>
      <c r="AB970">
        <v>0</v>
      </c>
      <c r="AC970">
        <v>0</v>
      </c>
      <c r="AD970">
        <v>15.49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3</v>
      </c>
      <c r="AT970">
        <v>17.75</v>
      </c>
      <c r="AU970" t="s">
        <v>667</v>
      </c>
      <c r="AV970">
        <v>1</v>
      </c>
      <c r="AW970">
        <v>2</v>
      </c>
      <c r="AX970">
        <v>22721304</v>
      </c>
      <c r="AY970">
        <v>1</v>
      </c>
      <c r="AZ970">
        <v>0</v>
      </c>
      <c r="BA970">
        <v>909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B970">
        <v>0</v>
      </c>
    </row>
    <row r="971" spans="1:80">
      <c r="A971">
        <f>ROW(Source!A447)</f>
        <v>447</v>
      </c>
      <c r="B971">
        <v>22723180</v>
      </c>
      <c r="C971">
        <v>22721299</v>
      </c>
      <c r="D971">
        <v>9447024</v>
      </c>
      <c r="E971">
        <v>1</v>
      </c>
      <c r="F971">
        <v>1</v>
      </c>
      <c r="G971">
        <v>1</v>
      </c>
      <c r="H971">
        <v>1</v>
      </c>
      <c r="I971" t="s">
        <v>1229</v>
      </c>
      <c r="J971" t="s">
        <v>3</v>
      </c>
      <c r="K971" t="s">
        <v>1230</v>
      </c>
      <c r="L971">
        <v>1369</v>
      </c>
      <c r="N971">
        <v>1013</v>
      </c>
      <c r="O971" t="s">
        <v>784</v>
      </c>
      <c r="P971" t="s">
        <v>784</v>
      </c>
      <c r="Q971">
        <v>1</v>
      </c>
      <c r="Y971">
        <v>14.200000000000001</v>
      </c>
      <c r="AA971">
        <v>0</v>
      </c>
      <c r="AB971">
        <v>0</v>
      </c>
      <c r="AC971">
        <v>0</v>
      </c>
      <c r="AD971">
        <v>14.09</v>
      </c>
      <c r="AN971">
        <v>0</v>
      </c>
      <c r="AO971">
        <v>1</v>
      </c>
      <c r="AP971">
        <v>1</v>
      </c>
      <c r="AQ971">
        <v>0</v>
      </c>
      <c r="AR971">
        <v>0</v>
      </c>
      <c r="AS971" t="s">
        <v>3</v>
      </c>
      <c r="AT971">
        <v>17.75</v>
      </c>
      <c r="AU971" t="s">
        <v>667</v>
      </c>
      <c r="AV971">
        <v>1</v>
      </c>
      <c r="AW971">
        <v>2</v>
      </c>
      <c r="AX971">
        <v>22721305</v>
      </c>
      <c r="AY971">
        <v>1</v>
      </c>
      <c r="AZ971">
        <v>0</v>
      </c>
      <c r="BA971">
        <v>910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B971">
        <v>0</v>
      </c>
    </row>
    <row r="972" spans="1:80">
      <c r="A972">
        <f>ROW(Source!A447)</f>
        <v>447</v>
      </c>
      <c r="B972">
        <v>22723180</v>
      </c>
      <c r="C972">
        <v>22721299</v>
      </c>
      <c r="D972">
        <v>9650574</v>
      </c>
      <c r="E972">
        <v>1</v>
      </c>
      <c r="F972">
        <v>1</v>
      </c>
      <c r="G972">
        <v>1</v>
      </c>
      <c r="H972">
        <v>1</v>
      </c>
      <c r="I972" t="s">
        <v>1231</v>
      </c>
      <c r="J972" t="s">
        <v>3</v>
      </c>
      <c r="K972" t="s">
        <v>1232</v>
      </c>
      <c r="L972">
        <v>1369</v>
      </c>
      <c r="N972">
        <v>1013</v>
      </c>
      <c r="O972" t="s">
        <v>784</v>
      </c>
      <c r="P972" t="s">
        <v>784</v>
      </c>
      <c r="Q972">
        <v>1</v>
      </c>
      <c r="Y972">
        <v>5.68</v>
      </c>
      <c r="AA972">
        <v>0</v>
      </c>
      <c r="AB972">
        <v>0</v>
      </c>
      <c r="AC972">
        <v>0</v>
      </c>
      <c r="AD972">
        <v>16.93</v>
      </c>
      <c r="AN972">
        <v>0</v>
      </c>
      <c r="AO972">
        <v>1</v>
      </c>
      <c r="AP972">
        <v>1</v>
      </c>
      <c r="AQ972">
        <v>0</v>
      </c>
      <c r="AR972">
        <v>0</v>
      </c>
      <c r="AS972" t="s">
        <v>3</v>
      </c>
      <c r="AT972">
        <v>7.1</v>
      </c>
      <c r="AU972" t="s">
        <v>667</v>
      </c>
      <c r="AV972">
        <v>1</v>
      </c>
      <c r="AW972">
        <v>2</v>
      </c>
      <c r="AX972">
        <v>22721306</v>
      </c>
      <c r="AY972">
        <v>1</v>
      </c>
      <c r="AZ972">
        <v>0</v>
      </c>
      <c r="BA972">
        <v>911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B972">
        <v>0</v>
      </c>
    </row>
    <row r="973" spans="1:80">
      <c r="A973">
        <f>ROW(Source!A447)</f>
        <v>447</v>
      </c>
      <c r="B973">
        <v>22723180</v>
      </c>
      <c r="C973">
        <v>22721299</v>
      </c>
      <c r="D973">
        <v>9438103</v>
      </c>
      <c r="E973">
        <v>1</v>
      </c>
      <c r="F973">
        <v>1</v>
      </c>
      <c r="G973">
        <v>1</v>
      </c>
      <c r="H973">
        <v>1</v>
      </c>
      <c r="I973" t="s">
        <v>1233</v>
      </c>
      <c r="J973" t="s">
        <v>3</v>
      </c>
      <c r="K973" t="s">
        <v>1234</v>
      </c>
      <c r="L973">
        <v>1369</v>
      </c>
      <c r="N973">
        <v>1013</v>
      </c>
      <c r="O973" t="s">
        <v>784</v>
      </c>
      <c r="P973" t="s">
        <v>784</v>
      </c>
      <c r="Q973">
        <v>1</v>
      </c>
      <c r="Y973">
        <v>22.72</v>
      </c>
      <c r="AA973">
        <v>0</v>
      </c>
      <c r="AB973">
        <v>0</v>
      </c>
      <c r="AC973">
        <v>0</v>
      </c>
      <c r="AD973">
        <v>10.210000000000001</v>
      </c>
      <c r="AN973">
        <v>0</v>
      </c>
      <c r="AO973">
        <v>1</v>
      </c>
      <c r="AP973">
        <v>1</v>
      </c>
      <c r="AQ973">
        <v>0</v>
      </c>
      <c r="AR973">
        <v>0</v>
      </c>
      <c r="AS973" t="s">
        <v>3</v>
      </c>
      <c r="AT973">
        <v>28.4</v>
      </c>
      <c r="AU973" t="s">
        <v>667</v>
      </c>
      <c r="AV973">
        <v>1</v>
      </c>
      <c r="AW973">
        <v>2</v>
      </c>
      <c r="AX973">
        <v>22721307</v>
      </c>
      <c r="AY973">
        <v>1</v>
      </c>
      <c r="AZ973">
        <v>0</v>
      </c>
      <c r="BA973">
        <v>912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B973">
        <v>0</v>
      </c>
    </row>
    <row r="974" spans="1:80">
      <c r="A974">
        <f>ROW(Source!A474)</f>
        <v>474</v>
      </c>
      <c r="B974">
        <v>22723180</v>
      </c>
      <c r="C974">
        <v>22722787</v>
      </c>
      <c r="D974">
        <v>9650491</v>
      </c>
      <c r="E974">
        <v>1</v>
      </c>
      <c r="F974">
        <v>1</v>
      </c>
      <c r="G974">
        <v>1</v>
      </c>
      <c r="H974">
        <v>1</v>
      </c>
      <c r="I974" t="s">
        <v>1221</v>
      </c>
      <c r="J974" t="s">
        <v>3</v>
      </c>
      <c r="K974" t="s">
        <v>1222</v>
      </c>
      <c r="L974">
        <v>1369</v>
      </c>
      <c r="N974">
        <v>1013</v>
      </c>
      <c r="O974" t="s">
        <v>784</v>
      </c>
      <c r="P974" t="s">
        <v>784</v>
      </c>
      <c r="Q974">
        <v>1</v>
      </c>
      <c r="Y974">
        <v>91.256</v>
      </c>
      <c r="AA974">
        <v>0</v>
      </c>
      <c r="AB974">
        <v>0</v>
      </c>
      <c r="AC974">
        <v>0</v>
      </c>
      <c r="AD974">
        <v>9.6199999999999992</v>
      </c>
      <c r="AN974">
        <v>0</v>
      </c>
      <c r="AO974">
        <v>1</v>
      </c>
      <c r="AP974">
        <v>1</v>
      </c>
      <c r="AQ974">
        <v>0</v>
      </c>
      <c r="AR974">
        <v>0</v>
      </c>
      <c r="AS974" t="s">
        <v>3</v>
      </c>
      <c r="AT974">
        <v>114.07</v>
      </c>
      <c r="AU974" t="s">
        <v>667</v>
      </c>
      <c r="AV974">
        <v>1</v>
      </c>
      <c r="AW974">
        <v>2</v>
      </c>
      <c r="AX974">
        <v>22722794</v>
      </c>
      <c r="AY974">
        <v>1</v>
      </c>
      <c r="AZ974">
        <v>0</v>
      </c>
      <c r="BA974">
        <v>913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B974">
        <v>0</v>
      </c>
    </row>
    <row r="975" spans="1:80">
      <c r="A975">
        <f>ROW(Source!A474)</f>
        <v>474</v>
      </c>
      <c r="B975">
        <v>22723180</v>
      </c>
      <c r="C975">
        <v>22722787</v>
      </c>
      <c r="D975">
        <v>9650524</v>
      </c>
      <c r="E975">
        <v>1</v>
      </c>
      <c r="F975">
        <v>1</v>
      </c>
      <c r="G975">
        <v>1</v>
      </c>
      <c r="H975">
        <v>1</v>
      </c>
      <c r="I975" t="s">
        <v>1223</v>
      </c>
      <c r="J975" t="s">
        <v>3</v>
      </c>
      <c r="K975" t="s">
        <v>1224</v>
      </c>
      <c r="L975">
        <v>1369</v>
      </c>
      <c r="N975">
        <v>1013</v>
      </c>
      <c r="O975" t="s">
        <v>784</v>
      </c>
      <c r="P975" t="s">
        <v>784</v>
      </c>
      <c r="Q975">
        <v>1</v>
      </c>
      <c r="Y975">
        <v>91.256</v>
      </c>
      <c r="AA975">
        <v>0</v>
      </c>
      <c r="AB975">
        <v>0</v>
      </c>
      <c r="AC975">
        <v>0</v>
      </c>
      <c r="AD975">
        <v>11.09</v>
      </c>
      <c r="AN975">
        <v>0</v>
      </c>
      <c r="AO975">
        <v>1</v>
      </c>
      <c r="AP975">
        <v>1</v>
      </c>
      <c r="AQ975">
        <v>0</v>
      </c>
      <c r="AR975">
        <v>0</v>
      </c>
      <c r="AS975" t="s">
        <v>3</v>
      </c>
      <c r="AT975">
        <v>114.07</v>
      </c>
      <c r="AU975" t="s">
        <v>667</v>
      </c>
      <c r="AV975">
        <v>1</v>
      </c>
      <c r="AW975">
        <v>2</v>
      </c>
      <c r="AX975">
        <v>22722795</v>
      </c>
      <c r="AY975">
        <v>1</v>
      </c>
      <c r="AZ975">
        <v>0</v>
      </c>
      <c r="BA975">
        <v>914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B975">
        <v>0</v>
      </c>
    </row>
    <row r="976" spans="1:80">
      <c r="A976">
        <f>ROW(Source!A474)</f>
        <v>474</v>
      </c>
      <c r="B976">
        <v>22723180</v>
      </c>
      <c r="C976">
        <v>22722787</v>
      </c>
      <c r="D976">
        <v>9650460</v>
      </c>
      <c r="E976">
        <v>1</v>
      </c>
      <c r="F976">
        <v>1</v>
      </c>
      <c r="G976">
        <v>1</v>
      </c>
      <c r="H976">
        <v>1</v>
      </c>
      <c r="I976" t="s">
        <v>1225</v>
      </c>
      <c r="J976" t="s">
        <v>3</v>
      </c>
      <c r="K976" t="s">
        <v>1226</v>
      </c>
      <c r="L976">
        <v>1369</v>
      </c>
      <c r="N976">
        <v>1013</v>
      </c>
      <c r="O976" t="s">
        <v>784</v>
      </c>
      <c r="P976" t="s">
        <v>784</v>
      </c>
      <c r="Q976">
        <v>1</v>
      </c>
      <c r="Y976">
        <v>91.256</v>
      </c>
      <c r="AA976">
        <v>0</v>
      </c>
      <c r="AB976">
        <v>0</v>
      </c>
      <c r="AC976">
        <v>0</v>
      </c>
      <c r="AD976">
        <v>12.92</v>
      </c>
      <c r="AN976">
        <v>0</v>
      </c>
      <c r="AO976">
        <v>1</v>
      </c>
      <c r="AP976">
        <v>1</v>
      </c>
      <c r="AQ976">
        <v>0</v>
      </c>
      <c r="AR976">
        <v>0</v>
      </c>
      <c r="AS976" t="s">
        <v>3</v>
      </c>
      <c r="AT976">
        <v>114.07</v>
      </c>
      <c r="AU976" t="s">
        <v>667</v>
      </c>
      <c r="AV976">
        <v>1</v>
      </c>
      <c r="AW976">
        <v>2</v>
      </c>
      <c r="AX976">
        <v>22722796</v>
      </c>
      <c r="AY976">
        <v>1</v>
      </c>
      <c r="AZ976">
        <v>0</v>
      </c>
      <c r="BA976">
        <v>915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B976">
        <v>0</v>
      </c>
    </row>
    <row r="977" spans="1:80">
      <c r="A977">
        <f>ROW(Source!A474)</f>
        <v>474</v>
      </c>
      <c r="B977">
        <v>22723180</v>
      </c>
      <c r="C977">
        <v>22722787</v>
      </c>
      <c r="D977">
        <v>9438100</v>
      </c>
      <c r="E977">
        <v>1</v>
      </c>
      <c r="F977">
        <v>1</v>
      </c>
      <c r="G977">
        <v>1</v>
      </c>
      <c r="H977">
        <v>1</v>
      </c>
      <c r="I977" t="s">
        <v>1227</v>
      </c>
      <c r="J977" t="s">
        <v>3</v>
      </c>
      <c r="K977" t="s">
        <v>1228</v>
      </c>
      <c r="L977">
        <v>1369</v>
      </c>
      <c r="N977">
        <v>1013</v>
      </c>
      <c r="O977" t="s">
        <v>784</v>
      </c>
      <c r="P977" t="s">
        <v>784</v>
      </c>
      <c r="Q977">
        <v>1</v>
      </c>
      <c r="Y977">
        <v>85.888000000000005</v>
      </c>
      <c r="AA977">
        <v>0</v>
      </c>
      <c r="AB977">
        <v>0</v>
      </c>
      <c r="AC977">
        <v>0</v>
      </c>
      <c r="AD977">
        <v>15.49</v>
      </c>
      <c r="AN977">
        <v>0</v>
      </c>
      <c r="AO977">
        <v>1</v>
      </c>
      <c r="AP977">
        <v>1</v>
      </c>
      <c r="AQ977">
        <v>0</v>
      </c>
      <c r="AR977">
        <v>0</v>
      </c>
      <c r="AS977" t="s">
        <v>3</v>
      </c>
      <c r="AT977">
        <v>107.36</v>
      </c>
      <c r="AU977" t="s">
        <v>667</v>
      </c>
      <c r="AV977">
        <v>1</v>
      </c>
      <c r="AW977">
        <v>2</v>
      </c>
      <c r="AX977">
        <v>22722797</v>
      </c>
      <c r="AY977">
        <v>1</v>
      </c>
      <c r="AZ977">
        <v>0</v>
      </c>
      <c r="BA977">
        <v>916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B977">
        <v>0</v>
      </c>
    </row>
    <row r="978" spans="1:80">
      <c r="A978">
        <f>ROW(Source!A474)</f>
        <v>474</v>
      </c>
      <c r="B978">
        <v>22723180</v>
      </c>
      <c r="C978">
        <v>22722787</v>
      </c>
      <c r="D978">
        <v>9447024</v>
      </c>
      <c r="E978">
        <v>1</v>
      </c>
      <c r="F978">
        <v>1</v>
      </c>
      <c r="G978">
        <v>1</v>
      </c>
      <c r="H978">
        <v>1</v>
      </c>
      <c r="I978" t="s">
        <v>1229</v>
      </c>
      <c r="J978" t="s">
        <v>3</v>
      </c>
      <c r="K978" t="s">
        <v>1230</v>
      </c>
      <c r="L978">
        <v>1369</v>
      </c>
      <c r="N978">
        <v>1013</v>
      </c>
      <c r="O978" t="s">
        <v>784</v>
      </c>
      <c r="P978" t="s">
        <v>784</v>
      </c>
      <c r="Q978">
        <v>1</v>
      </c>
      <c r="Y978">
        <v>85.888000000000005</v>
      </c>
      <c r="AA978">
        <v>0</v>
      </c>
      <c r="AB978">
        <v>0</v>
      </c>
      <c r="AC978">
        <v>0</v>
      </c>
      <c r="AD978">
        <v>14.09</v>
      </c>
      <c r="AN978">
        <v>0</v>
      </c>
      <c r="AO978">
        <v>1</v>
      </c>
      <c r="AP978">
        <v>1</v>
      </c>
      <c r="AQ978">
        <v>0</v>
      </c>
      <c r="AR978">
        <v>0</v>
      </c>
      <c r="AS978" t="s">
        <v>3</v>
      </c>
      <c r="AT978">
        <v>107.36</v>
      </c>
      <c r="AU978" t="s">
        <v>667</v>
      </c>
      <c r="AV978">
        <v>1</v>
      </c>
      <c r="AW978">
        <v>2</v>
      </c>
      <c r="AX978">
        <v>22722798</v>
      </c>
      <c r="AY978">
        <v>1</v>
      </c>
      <c r="AZ978">
        <v>0</v>
      </c>
      <c r="BA978">
        <v>917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B978">
        <v>0</v>
      </c>
    </row>
    <row r="979" spans="1:80">
      <c r="A979">
        <f>ROW(Source!A474)</f>
        <v>474</v>
      </c>
      <c r="B979">
        <v>22723180</v>
      </c>
      <c r="C979">
        <v>22722787</v>
      </c>
      <c r="D979">
        <v>9650574</v>
      </c>
      <c r="E979">
        <v>1</v>
      </c>
      <c r="F979">
        <v>1</v>
      </c>
      <c r="G979">
        <v>1</v>
      </c>
      <c r="H979">
        <v>1</v>
      </c>
      <c r="I979" t="s">
        <v>1231</v>
      </c>
      <c r="J979" t="s">
        <v>3</v>
      </c>
      <c r="K979" t="s">
        <v>1232</v>
      </c>
      <c r="L979">
        <v>1369</v>
      </c>
      <c r="N979">
        <v>1013</v>
      </c>
      <c r="O979" t="s">
        <v>784</v>
      </c>
      <c r="P979" t="s">
        <v>784</v>
      </c>
      <c r="Q979">
        <v>1</v>
      </c>
      <c r="Y979">
        <v>91.256</v>
      </c>
      <c r="AA979">
        <v>0</v>
      </c>
      <c r="AB979">
        <v>0</v>
      </c>
      <c r="AC979">
        <v>0</v>
      </c>
      <c r="AD979">
        <v>16.93</v>
      </c>
      <c r="AN979">
        <v>0</v>
      </c>
      <c r="AO979">
        <v>1</v>
      </c>
      <c r="AP979">
        <v>1</v>
      </c>
      <c r="AQ979">
        <v>0</v>
      </c>
      <c r="AR979">
        <v>0</v>
      </c>
      <c r="AS979" t="s">
        <v>3</v>
      </c>
      <c r="AT979">
        <v>114.07</v>
      </c>
      <c r="AU979" t="s">
        <v>667</v>
      </c>
      <c r="AV979">
        <v>1</v>
      </c>
      <c r="AW979">
        <v>2</v>
      </c>
      <c r="AX979">
        <v>22722799</v>
      </c>
      <c r="AY979">
        <v>1</v>
      </c>
      <c r="AZ979">
        <v>0</v>
      </c>
      <c r="BA979">
        <v>918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B979">
        <v>0</v>
      </c>
    </row>
    <row r="980" spans="1:80">
      <c r="A980">
        <f>ROW(Source!A475)</f>
        <v>475</v>
      </c>
      <c r="B980">
        <v>22723180</v>
      </c>
      <c r="C980">
        <v>22722800</v>
      </c>
      <c r="D980">
        <v>9650460</v>
      </c>
      <c r="E980">
        <v>1</v>
      </c>
      <c r="F980">
        <v>1</v>
      </c>
      <c r="G980">
        <v>1</v>
      </c>
      <c r="H980">
        <v>1</v>
      </c>
      <c r="I980" t="s">
        <v>1225</v>
      </c>
      <c r="J980" t="s">
        <v>3</v>
      </c>
      <c r="K980" t="s">
        <v>1226</v>
      </c>
      <c r="L980">
        <v>1369</v>
      </c>
      <c r="N980">
        <v>1013</v>
      </c>
      <c r="O980" t="s">
        <v>784</v>
      </c>
      <c r="P980" t="s">
        <v>784</v>
      </c>
      <c r="Q980">
        <v>1</v>
      </c>
      <c r="Y980">
        <v>1.6079999999999999</v>
      </c>
      <c r="AA980">
        <v>0</v>
      </c>
      <c r="AB980">
        <v>0</v>
      </c>
      <c r="AC980">
        <v>0</v>
      </c>
      <c r="AD980">
        <v>12.92</v>
      </c>
      <c r="AN980">
        <v>0</v>
      </c>
      <c r="AO980">
        <v>1</v>
      </c>
      <c r="AP980">
        <v>1</v>
      </c>
      <c r="AQ980">
        <v>0</v>
      </c>
      <c r="AR980">
        <v>0</v>
      </c>
      <c r="AS980" t="s">
        <v>3</v>
      </c>
      <c r="AT980">
        <v>2.0099999999999998</v>
      </c>
      <c r="AU980" t="s">
        <v>667</v>
      </c>
      <c r="AV980">
        <v>1</v>
      </c>
      <c r="AW980">
        <v>2</v>
      </c>
      <c r="AX980">
        <v>22722806</v>
      </c>
      <c r="AY980">
        <v>1</v>
      </c>
      <c r="AZ980">
        <v>0</v>
      </c>
      <c r="BA980">
        <v>919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B980">
        <v>0</v>
      </c>
    </row>
    <row r="981" spans="1:80">
      <c r="A981">
        <f>ROW(Source!A475)</f>
        <v>475</v>
      </c>
      <c r="B981">
        <v>22723180</v>
      </c>
      <c r="C981">
        <v>22722800</v>
      </c>
      <c r="D981">
        <v>9438100</v>
      </c>
      <c r="E981">
        <v>1</v>
      </c>
      <c r="F981">
        <v>1</v>
      </c>
      <c r="G981">
        <v>1</v>
      </c>
      <c r="H981">
        <v>1</v>
      </c>
      <c r="I981" t="s">
        <v>1227</v>
      </c>
      <c r="J981" t="s">
        <v>3</v>
      </c>
      <c r="K981" t="s">
        <v>1228</v>
      </c>
      <c r="L981">
        <v>1369</v>
      </c>
      <c r="N981">
        <v>1013</v>
      </c>
      <c r="O981" t="s">
        <v>784</v>
      </c>
      <c r="P981" t="s">
        <v>784</v>
      </c>
      <c r="Q981">
        <v>1</v>
      </c>
      <c r="Y981">
        <v>1.0720000000000001</v>
      </c>
      <c r="AA981">
        <v>0</v>
      </c>
      <c r="AB981">
        <v>0</v>
      </c>
      <c r="AC981">
        <v>0</v>
      </c>
      <c r="AD981">
        <v>15.49</v>
      </c>
      <c r="AN981">
        <v>0</v>
      </c>
      <c r="AO981">
        <v>1</v>
      </c>
      <c r="AP981">
        <v>1</v>
      </c>
      <c r="AQ981">
        <v>0</v>
      </c>
      <c r="AR981">
        <v>0</v>
      </c>
      <c r="AS981" t="s">
        <v>3</v>
      </c>
      <c r="AT981">
        <v>1.34</v>
      </c>
      <c r="AU981" t="s">
        <v>667</v>
      </c>
      <c r="AV981">
        <v>1</v>
      </c>
      <c r="AW981">
        <v>2</v>
      </c>
      <c r="AX981">
        <v>22722807</v>
      </c>
      <c r="AY981">
        <v>1</v>
      </c>
      <c r="AZ981">
        <v>0</v>
      </c>
      <c r="BA981">
        <v>920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B981">
        <v>0</v>
      </c>
    </row>
    <row r="982" spans="1:80">
      <c r="A982">
        <f>ROW(Source!A475)</f>
        <v>475</v>
      </c>
      <c r="B982">
        <v>22723180</v>
      </c>
      <c r="C982">
        <v>22722800</v>
      </c>
      <c r="D982">
        <v>9447024</v>
      </c>
      <c r="E982">
        <v>1</v>
      </c>
      <c r="F982">
        <v>1</v>
      </c>
      <c r="G982">
        <v>1</v>
      </c>
      <c r="H982">
        <v>1</v>
      </c>
      <c r="I982" t="s">
        <v>1229</v>
      </c>
      <c r="J982" t="s">
        <v>3</v>
      </c>
      <c r="K982" t="s">
        <v>1230</v>
      </c>
      <c r="L982">
        <v>1369</v>
      </c>
      <c r="N982">
        <v>1013</v>
      </c>
      <c r="O982" t="s">
        <v>784</v>
      </c>
      <c r="P982" t="s">
        <v>784</v>
      </c>
      <c r="Q982">
        <v>1</v>
      </c>
      <c r="Y982">
        <v>1.0720000000000001</v>
      </c>
      <c r="AA982">
        <v>0</v>
      </c>
      <c r="AB982">
        <v>0</v>
      </c>
      <c r="AC982">
        <v>0</v>
      </c>
      <c r="AD982">
        <v>14.09</v>
      </c>
      <c r="AN982">
        <v>0</v>
      </c>
      <c r="AO982">
        <v>1</v>
      </c>
      <c r="AP982">
        <v>1</v>
      </c>
      <c r="AQ982">
        <v>0</v>
      </c>
      <c r="AR982">
        <v>0</v>
      </c>
      <c r="AS982" t="s">
        <v>3</v>
      </c>
      <c r="AT982">
        <v>1.34</v>
      </c>
      <c r="AU982" t="s">
        <v>667</v>
      </c>
      <c r="AV982">
        <v>1</v>
      </c>
      <c r="AW982">
        <v>2</v>
      </c>
      <c r="AX982">
        <v>22722808</v>
      </c>
      <c r="AY982">
        <v>1</v>
      </c>
      <c r="AZ982">
        <v>0</v>
      </c>
      <c r="BA982">
        <v>921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B982">
        <v>0</v>
      </c>
    </row>
    <row r="983" spans="1:80">
      <c r="A983">
        <f>ROW(Source!A475)</f>
        <v>475</v>
      </c>
      <c r="B983">
        <v>22723180</v>
      </c>
      <c r="C983">
        <v>22722800</v>
      </c>
      <c r="D983">
        <v>9650574</v>
      </c>
      <c r="E983">
        <v>1</v>
      </c>
      <c r="F983">
        <v>1</v>
      </c>
      <c r="G983">
        <v>1</v>
      </c>
      <c r="H983">
        <v>1</v>
      </c>
      <c r="I983" t="s">
        <v>1231</v>
      </c>
      <c r="J983" t="s">
        <v>3</v>
      </c>
      <c r="K983" t="s">
        <v>1232</v>
      </c>
      <c r="L983">
        <v>1369</v>
      </c>
      <c r="N983">
        <v>1013</v>
      </c>
      <c r="O983" t="s">
        <v>784</v>
      </c>
      <c r="P983" t="s">
        <v>784</v>
      </c>
      <c r="Q983">
        <v>1</v>
      </c>
      <c r="Y983">
        <v>0.53600000000000003</v>
      </c>
      <c r="AA983">
        <v>0</v>
      </c>
      <c r="AB983">
        <v>0</v>
      </c>
      <c r="AC983">
        <v>0</v>
      </c>
      <c r="AD983">
        <v>16.93</v>
      </c>
      <c r="AN983">
        <v>0</v>
      </c>
      <c r="AO983">
        <v>1</v>
      </c>
      <c r="AP983">
        <v>1</v>
      </c>
      <c r="AQ983">
        <v>0</v>
      </c>
      <c r="AR983">
        <v>0</v>
      </c>
      <c r="AS983" t="s">
        <v>3</v>
      </c>
      <c r="AT983">
        <v>0.67</v>
      </c>
      <c r="AU983" t="s">
        <v>667</v>
      </c>
      <c r="AV983">
        <v>1</v>
      </c>
      <c r="AW983">
        <v>2</v>
      </c>
      <c r="AX983">
        <v>22722809</v>
      </c>
      <c r="AY983">
        <v>1</v>
      </c>
      <c r="AZ983">
        <v>0</v>
      </c>
      <c r="BA983">
        <v>922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B983">
        <v>0</v>
      </c>
    </row>
    <row r="984" spans="1:80">
      <c r="A984">
        <f>ROW(Source!A475)</f>
        <v>475</v>
      </c>
      <c r="B984">
        <v>22723180</v>
      </c>
      <c r="C984">
        <v>22722800</v>
      </c>
      <c r="D984">
        <v>9438103</v>
      </c>
      <c r="E984">
        <v>1</v>
      </c>
      <c r="F984">
        <v>1</v>
      </c>
      <c r="G984">
        <v>1</v>
      </c>
      <c r="H984">
        <v>1</v>
      </c>
      <c r="I984" t="s">
        <v>1233</v>
      </c>
      <c r="J984" t="s">
        <v>3</v>
      </c>
      <c r="K984" t="s">
        <v>1234</v>
      </c>
      <c r="L984">
        <v>1369</v>
      </c>
      <c r="N984">
        <v>1013</v>
      </c>
      <c r="O984" t="s">
        <v>784</v>
      </c>
      <c r="P984" t="s">
        <v>784</v>
      </c>
      <c r="Q984">
        <v>1</v>
      </c>
      <c r="Y984">
        <v>1.0720000000000001</v>
      </c>
      <c r="AA984">
        <v>0</v>
      </c>
      <c r="AB984">
        <v>0</v>
      </c>
      <c r="AC984">
        <v>0</v>
      </c>
      <c r="AD984">
        <v>10.210000000000001</v>
      </c>
      <c r="AN984">
        <v>0</v>
      </c>
      <c r="AO984">
        <v>1</v>
      </c>
      <c r="AP984">
        <v>1</v>
      </c>
      <c r="AQ984">
        <v>0</v>
      </c>
      <c r="AR984">
        <v>0</v>
      </c>
      <c r="AS984" t="s">
        <v>3</v>
      </c>
      <c r="AT984">
        <v>1.34</v>
      </c>
      <c r="AU984" t="s">
        <v>667</v>
      </c>
      <c r="AV984">
        <v>1</v>
      </c>
      <c r="AW984">
        <v>2</v>
      </c>
      <c r="AX984">
        <v>22722810</v>
      </c>
      <c r="AY984">
        <v>1</v>
      </c>
      <c r="AZ984">
        <v>0</v>
      </c>
      <c r="BA984">
        <v>923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B984">
        <v>0</v>
      </c>
    </row>
    <row r="985" spans="1:80">
      <c r="A985">
        <f>ROW(Source!A476)</f>
        <v>476</v>
      </c>
      <c r="B985">
        <v>22723180</v>
      </c>
      <c r="C985">
        <v>22722868</v>
      </c>
      <c r="D985">
        <v>9650460</v>
      </c>
      <c r="E985">
        <v>1</v>
      </c>
      <c r="F985">
        <v>1</v>
      </c>
      <c r="G985">
        <v>1</v>
      </c>
      <c r="H985">
        <v>1</v>
      </c>
      <c r="I985" t="s">
        <v>1225</v>
      </c>
      <c r="J985" t="s">
        <v>3</v>
      </c>
      <c r="K985" t="s">
        <v>1226</v>
      </c>
      <c r="L985">
        <v>1369</v>
      </c>
      <c r="N985">
        <v>1013</v>
      </c>
      <c r="O985" t="s">
        <v>784</v>
      </c>
      <c r="P985" t="s">
        <v>784</v>
      </c>
      <c r="Q985">
        <v>1</v>
      </c>
      <c r="Y985">
        <v>6.48</v>
      </c>
      <c r="AA985">
        <v>0</v>
      </c>
      <c r="AB985">
        <v>0</v>
      </c>
      <c r="AC985">
        <v>0</v>
      </c>
      <c r="AD985">
        <v>12.92</v>
      </c>
      <c r="AN985">
        <v>0</v>
      </c>
      <c r="AO985">
        <v>1</v>
      </c>
      <c r="AP985">
        <v>1</v>
      </c>
      <c r="AQ985">
        <v>0</v>
      </c>
      <c r="AR985">
        <v>0</v>
      </c>
      <c r="AS985" t="s">
        <v>3</v>
      </c>
      <c r="AT985">
        <v>8.1</v>
      </c>
      <c r="AU985" t="s">
        <v>667</v>
      </c>
      <c r="AV985">
        <v>1</v>
      </c>
      <c r="AW985">
        <v>2</v>
      </c>
      <c r="AX985">
        <v>22722869</v>
      </c>
      <c r="AY985">
        <v>1</v>
      </c>
      <c r="AZ985">
        <v>0</v>
      </c>
      <c r="BA985">
        <v>924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B985">
        <v>0</v>
      </c>
    </row>
    <row r="986" spans="1:80">
      <c r="A986">
        <f>ROW(Source!A476)</f>
        <v>476</v>
      </c>
      <c r="B986">
        <v>22723180</v>
      </c>
      <c r="C986">
        <v>22722868</v>
      </c>
      <c r="D986">
        <v>9438100</v>
      </c>
      <c r="E986">
        <v>1</v>
      </c>
      <c r="F986">
        <v>1</v>
      </c>
      <c r="G986">
        <v>1</v>
      </c>
      <c r="H986">
        <v>1</v>
      </c>
      <c r="I986" t="s">
        <v>1227</v>
      </c>
      <c r="J986" t="s">
        <v>3</v>
      </c>
      <c r="K986" t="s">
        <v>1228</v>
      </c>
      <c r="L986">
        <v>1369</v>
      </c>
      <c r="N986">
        <v>1013</v>
      </c>
      <c r="O986" t="s">
        <v>784</v>
      </c>
      <c r="P986" t="s">
        <v>784</v>
      </c>
      <c r="Q986">
        <v>1</v>
      </c>
      <c r="Y986">
        <v>4.32</v>
      </c>
      <c r="AA986">
        <v>0</v>
      </c>
      <c r="AB986">
        <v>0</v>
      </c>
      <c r="AC986">
        <v>0</v>
      </c>
      <c r="AD986">
        <v>15.49</v>
      </c>
      <c r="AN986">
        <v>0</v>
      </c>
      <c r="AO986">
        <v>1</v>
      </c>
      <c r="AP986">
        <v>1</v>
      </c>
      <c r="AQ986">
        <v>0</v>
      </c>
      <c r="AR986">
        <v>0</v>
      </c>
      <c r="AS986" t="s">
        <v>3</v>
      </c>
      <c r="AT986">
        <v>5.4</v>
      </c>
      <c r="AU986" t="s">
        <v>667</v>
      </c>
      <c r="AV986">
        <v>1</v>
      </c>
      <c r="AW986">
        <v>2</v>
      </c>
      <c r="AX986">
        <v>22722870</v>
      </c>
      <c r="AY986">
        <v>1</v>
      </c>
      <c r="AZ986">
        <v>0</v>
      </c>
      <c r="BA986">
        <v>925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B986">
        <v>0</v>
      </c>
    </row>
    <row r="987" spans="1:80">
      <c r="A987">
        <f>ROW(Source!A476)</f>
        <v>476</v>
      </c>
      <c r="B987">
        <v>22723180</v>
      </c>
      <c r="C987">
        <v>22722868</v>
      </c>
      <c r="D987">
        <v>9447024</v>
      </c>
      <c r="E987">
        <v>1</v>
      </c>
      <c r="F987">
        <v>1</v>
      </c>
      <c r="G987">
        <v>1</v>
      </c>
      <c r="H987">
        <v>1</v>
      </c>
      <c r="I987" t="s">
        <v>1229</v>
      </c>
      <c r="J987" t="s">
        <v>3</v>
      </c>
      <c r="K987" t="s">
        <v>1230</v>
      </c>
      <c r="L987">
        <v>1369</v>
      </c>
      <c r="N987">
        <v>1013</v>
      </c>
      <c r="O987" t="s">
        <v>784</v>
      </c>
      <c r="P987" t="s">
        <v>784</v>
      </c>
      <c r="Q987">
        <v>1</v>
      </c>
      <c r="Y987">
        <v>4.32</v>
      </c>
      <c r="AA987">
        <v>0</v>
      </c>
      <c r="AB987">
        <v>0</v>
      </c>
      <c r="AC987">
        <v>0</v>
      </c>
      <c r="AD987">
        <v>14.09</v>
      </c>
      <c r="AN987">
        <v>0</v>
      </c>
      <c r="AO987">
        <v>1</v>
      </c>
      <c r="AP987">
        <v>1</v>
      </c>
      <c r="AQ987">
        <v>0</v>
      </c>
      <c r="AR987">
        <v>0</v>
      </c>
      <c r="AS987" t="s">
        <v>3</v>
      </c>
      <c r="AT987">
        <v>5.4</v>
      </c>
      <c r="AU987" t="s">
        <v>667</v>
      </c>
      <c r="AV987">
        <v>1</v>
      </c>
      <c r="AW987">
        <v>2</v>
      </c>
      <c r="AX987">
        <v>22722871</v>
      </c>
      <c r="AY987">
        <v>1</v>
      </c>
      <c r="AZ987">
        <v>0</v>
      </c>
      <c r="BA987">
        <v>926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B987">
        <v>0</v>
      </c>
    </row>
    <row r="988" spans="1:80">
      <c r="A988">
        <f>ROW(Source!A476)</f>
        <v>476</v>
      </c>
      <c r="B988">
        <v>22723180</v>
      </c>
      <c r="C988">
        <v>22722868</v>
      </c>
      <c r="D988">
        <v>9650574</v>
      </c>
      <c r="E988">
        <v>1</v>
      </c>
      <c r="F988">
        <v>1</v>
      </c>
      <c r="G988">
        <v>1</v>
      </c>
      <c r="H988">
        <v>1</v>
      </c>
      <c r="I988" t="s">
        <v>1231</v>
      </c>
      <c r="J988" t="s">
        <v>3</v>
      </c>
      <c r="K988" t="s">
        <v>1232</v>
      </c>
      <c r="L988">
        <v>1369</v>
      </c>
      <c r="N988">
        <v>1013</v>
      </c>
      <c r="O988" t="s">
        <v>784</v>
      </c>
      <c r="P988" t="s">
        <v>784</v>
      </c>
      <c r="Q988">
        <v>1</v>
      </c>
      <c r="Y988">
        <v>2.16</v>
      </c>
      <c r="AA988">
        <v>0</v>
      </c>
      <c r="AB988">
        <v>0</v>
      </c>
      <c r="AC988">
        <v>0</v>
      </c>
      <c r="AD988">
        <v>16.93</v>
      </c>
      <c r="AN988">
        <v>0</v>
      </c>
      <c r="AO988">
        <v>1</v>
      </c>
      <c r="AP988">
        <v>1</v>
      </c>
      <c r="AQ988">
        <v>0</v>
      </c>
      <c r="AR988">
        <v>0</v>
      </c>
      <c r="AS988" t="s">
        <v>3</v>
      </c>
      <c r="AT988">
        <v>2.7</v>
      </c>
      <c r="AU988" t="s">
        <v>667</v>
      </c>
      <c r="AV988">
        <v>1</v>
      </c>
      <c r="AW988">
        <v>2</v>
      </c>
      <c r="AX988">
        <v>22722872</v>
      </c>
      <c r="AY988">
        <v>1</v>
      </c>
      <c r="AZ988">
        <v>0</v>
      </c>
      <c r="BA988">
        <v>927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B988">
        <v>0</v>
      </c>
    </row>
    <row r="989" spans="1:80">
      <c r="A989">
        <f>ROW(Source!A476)</f>
        <v>476</v>
      </c>
      <c r="B989">
        <v>22723180</v>
      </c>
      <c r="C989">
        <v>22722868</v>
      </c>
      <c r="D989">
        <v>9438103</v>
      </c>
      <c r="E989">
        <v>1</v>
      </c>
      <c r="F989">
        <v>1</v>
      </c>
      <c r="G989">
        <v>1</v>
      </c>
      <c r="H989">
        <v>1</v>
      </c>
      <c r="I989" t="s">
        <v>1233</v>
      </c>
      <c r="J989" t="s">
        <v>3</v>
      </c>
      <c r="K989" t="s">
        <v>1234</v>
      </c>
      <c r="L989">
        <v>1369</v>
      </c>
      <c r="N989">
        <v>1013</v>
      </c>
      <c r="O989" t="s">
        <v>784</v>
      </c>
      <c r="P989" t="s">
        <v>784</v>
      </c>
      <c r="Q989">
        <v>1</v>
      </c>
      <c r="Y989">
        <v>4.32</v>
      </c>
      <c r="AA989">
        <v>0</v>
      </c>
      <c r="AB989">
        <v>0</v>
      </c>
      <c r="AC989">
        <v>0</v>
      </c>
      <c r="AD989">
        <v>10.210000000000001</v>
      </c>
      <c r="AN989">
        <v>0</v>
      </c>
      <c r="AO989">
        <v>1</v>
      </c>
      <c r="AP989">
        <v>1</v>
      </c>
      <c r="AQ989">
        <v>0</v>
      </c>
      <c r="AR989">
        <v>0</v>
      </c>
      <c r="AS989" t="s">
        <v>3</v>
      </c>
      <c r="AT989">
        <v>5.4</v>
      </c>
      <c r="AU989" t="s">
        <v>667</v>
      </c>
      <c r="AV989">
        <v>1</v>
      </c>
      <c r="AW989">
        <v>2</v>
      </c>
      <c r="AX989">
        <v>22722873</v>
      </c>
      <c r="AY989">
        <v>1</v>
      </c>
      <c r="AZ989">
        <v>0</v>
      </c>
      <c r="BA989">
        <v>928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B989">
        <v>0</v>
      </c>
    </row>
    <row r="990" spans="1:80">
      <c r="A990">
        <f>ROW(Source!A477)</f>
        <v>477</v>
      </c>
      <c r="B990">
        <v>22723180</v>
      </c>
      <c r="C990">
        <v>22722811</v>
      </c>
      <c r="D990">
        <v>9438100</v>
      </c>
      <c r="E990">
        <v>1</v>
      </c>
      <c r="F990">
        <v>1</v>
      </c>
      <c r="G990">
        <v>1</v>
      </c>
      <c r="H990">
        <v>1</v>
      </c>
      <c r="I990" t="s">
        <v>1227</v>
      </c>
      <c r="J990" t="s">
        <v>3</v>
      </c>
      <c r="K990" t="s">
        <v>1228</v>
      </c>
      <c r="L990">
        <v>1369</v>
      </c>
      <c r="N990">
        <v>1013</v>
      </c>
      <c r="O990" t="s">
        <v>784</v>
      </c>
      <c r="P990" t="s">
        <v>784</v>
      </c>
      <c r="Q990">
        <v>1</v>
      </c>
      <c r="Y990">
        <v>5.2</v>
      </c>
      <c r="AA990">
        <v>0</v>
      </c>
      <c r="AB990">
        <v>0</v>
      </c>
      <c r="AC990">
        <v>0</v>
      </c>
      <c r="AD990">
        <v>15.49</v>
      </c>
      <c r="AN990">
        <v>0</v>
      </c>
      <c r="AO990">
        <v>1</v>
      </c>
      <c r="AP990">
        <v>1</v>
      </c>
      <c r="AQ990">
        <v>0</v>
      </c>
      <c r="AR990">
        <v>0</v>
      </c>
      <c r="AS990" t="s">
        <v>3</v>
      </c>
      <c r="AT990">
        <v>6.5</v>
      </c>
      <c r="AU990" t="s">
        <v>667</v>
      </c>
      <c r="AV990">
        <v>1</v>
      </c>
      <c r="AW990">
        <v>2</v>
      </c>
      <c r="AX990">
        <v>22722816</v>
      </c>
      <c r="AY990">
        <v>1</v>
      </c>
      <c r="AZ990">
        <v>0</v>
      </c>
      <c r="BA990">
        <v>929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B990">
        <v>0</v>
      </c>
    </row>
    <row r="991" spans="1:80">
      <c r="A991">
        <f>ROW(Source!A477)</f>
        <v>477</v>
      </c>
      <c r="B991">
        <v>22723180</v>
      </c>
      <c r="C991">
        <v>22722811</v>
      </c>
      <c r="D991">
        <v>9447024</v>
      </c>
      <c r="E991">
        <v>1</v>
      </c>
      <c r="F991">
        <v>1</v>
      </c>
      <c r="G991">
        <v>1</v>
      </c>
      <c r="H991">
        <v>1</v>
      </c>
      <c r="I991" t="s">
        <v>1229</v>
      </c>
      <c r="J991" t="s">
        <v>3</v>
      </c>
      <c r="K991" t="s">
        <v>1230</v>
      </c>
      <c r="L991">
        <v>1369</v>
      </c>
      <c r="N991">
        <v>1013</v>
      </c>
      <c r="O991" t="s">
        <v>784</v>
      </c>
      <c r="P991" t="s">
        <v>784</v>
      </c>
      <c r="Q991">
        <v>1</v>
      </c>
      <c r="Y991">
        <v>5.2</v>
      </c>
      <c r="AA991">
        <v>0</v>
      </c>
      <c r="AB991">
        <v>0</v>
      </c>
      <c r="AC991">
        <v>0</v>
      </c>
      <c r="AD991">
        <v>14.09</v>
      </c>
      <c r="AN991">
        <v>0</v>
      </c>
      <c r="AO991">
        <v>1</v>
      </c>
      <c r="AP991">
        <v>1</v>
      </c>
      <c r="AQ991">
        <v>0</v>
      </c>
      <c r="AR991">
        <v>0</v>
      </c>
      <c r="AS991" t="s">
        <v>3</v>
      </c>
      <c r="AT991">
        <v>6.5</v>
      </c>
      <c r="AU991" t="s">
        <v>667</v>
      </c>
      <c r="AV991">
        <v>1</v>
      </c>
      <c r="AW991">
        <v>2</v>
      </c>
      <c r="AX991">
        <v>22722817</v>
      </c>
      <c r="AY991">
        <v>1</v>
      </c>
      <c r="AZ991">
        <v>0</v>
      </c>
      <c r="BA991">
        <v>930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B991">
        <v>0</v>
      </c>
    </row>
    <row r="992" spans="1:80">
      <c r="A992">
        <f>ROW(Source!A477)</f>
        <v>477</v>
      </c>
      <c r="B992">
        <v>22723180</v>
      </c>
      <c r="C992">
        <v>22722811</v>
      </c>
      <c r="D992">
        <v>9650574</v>
      </c>
      <c r="E992">
        <v>1</v>
      </c>
      <c r="F992">
        <v>1</v>
      </c>
      <c r="G992">
        <v>1</v>
      </c>
      <c r="H992">
        <v>1</v>
      </c>
      <c r="I992" t="s">
        <v>1231</v>
      </c>
      <c r="J992" t="s">
        <v>3</v>
      </c>
      <c r="K992" t="s">
        <v>1232</v>
      </c>
      <c r="L992">
        <v>1369</v>
      </c>
      <c r="N992">
        <v>1013</v>
      </c>
      <c r="O992" t="s">
        <v>784</v>
      </c>
      <c r="P992" t="s">
        <v>784</v>
      </c>
      <c r="Q992">
        <v>1</v>
      </c>
      <c r="Y992">
        <v>2.08</v>
      </c>
      <c r="AA992">
        <v>0</v>
      </c>
      <c r="AB992">
        <v>0</v>
      </c>
      <c r="AC992">
        <v>0</v>
      </c>
      <c r="AD992">
        <v>16.93</v>
      </c>
      <c r="AN992">
        <v>0</v>
      </c>
      <c r="AO992">
        <v>1</v>
      </c>
      <c r="AP992">
        <v>1</v>
      </c>
      <c r="AQ992">
        <v>0</v>
      </c>
      <c r="AR992">
        <v>0</v>
      </c>
      <c r="AS992" t="s">
        <v>3</v>
      </c>
      <c r="AT992">
        <v>2.6</v>
      </c>
      <c r="AU992" t="s">
        <v>667</v>
      </c>
      <c r="AV992">
        <v>1</v>
      </c>
      <c r="AW992">
        <v>2</v>
      </c>
      <c r="AX992">
        <v>22722818</v>
      </c>
      <c r="AY992">
        <v>1</v>
      </c>
      <c r="AZ992">
        <v>0</v>
      </c>
      <c r="BA992">
        <v>931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B992">
        <v>0</v>
      </c>
    </row>
    <row r="993" spans="1:80">
      <c r="A993">
        <f>ROW(Source!A477)</f>
        <v>477</v>
      </c>
      <c r="B993">
        <v>22723180</v>
      </c>
      <c r="C993">
        <v>22722811</v>
      </c>
      <c r="D993">
        <v>9438103</v>
      </c>
      <c r="E993">
        <v>1</v>
      </c>
      <c r="F993">
        <v>1</v>
      </c>
      <c r="G993">
        <v>1</v>
      </c>
      <c r="H993">
        <v>1</v>
      </c>
      <c r="I993" t="s">
        <v>1233</v>
      </c>
      <c r="J993" t="s">
        <v>3</v>
      </c>
      <c r="K993" t="s">
        <v>1234</v>
      </c>
      <c r="L993">
        <v>1369</v>
      </c>
      <c r="N993">
        <v>1013</v>
      </c>
      <c r="O993" t="s">
        <v>784</v>
      </c>
      <c r="P993" t="s">
        <v>784</v>
      </c>
      <c r="Q993">
        <v>1</v>
      </c>
      <c r="Y993">
        <v>8.32</v>
      </c>
      <c r="AA993">
        <v>0</v>
      </c>
      <c r="AB993">
        <v>0</v>
      </c>
      <c r="AC993">
        <v>0</v>
      </c>
      <c r="AD993">
        <v>10.210000000000001</v>
      </c>
      <c r="AN993">
        <v>0</v>
      </c>
      <c r="AO993">
        <v>1</v>
      </c>
      <c r="AP993">
        <v>1</v>
      </c>
      <c r="AQ993">
        <v>0</v>
      </c>
      <c r="AR993">
        <v>0</v>
      </c>
      <c r="AS993" t="s">
        <v>3</v>
      </c>
      <c r="AT993">
        <v>10.4</v>
      </c>
      <c r="AU993" t="s">
        <v>667</v>
      </c>
      <c r="AV993">
        <v>1</v>
      </c>
      <c r="AW993">
        <v>2</v>
      </c>
      <c r="AX993">
        <v>22722819</v>
      </c>
      <c r="AY993">
        <v>1</v>
      </c>
      <c r="AZ993">
        <v>0</v>
      </c>
      <c r="BA993">
        <v>932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B993">
        <v>0</v>
      </c>
    </row>
    <row r="994" spans="1:80">
      <c r="A994">
        <f>ROW(Source!A478)</f>
        <v>478</v>
      </c>
      <c r="B994">
        <v>22723180</v>
      </c>
      <c r="C994">
        <v>22722820</v>
      </c>
      <c r="D994">
        <v>9650460</v>
      </c>
      <c r="E994">
        <v>1</v>
      </c>
      <c r="F994">
        <v>1</v>
      </c>
      <c r="G994">
        <v>1</v>
      </c>
      <c r="H994">
        <v>1</v>
      </c>
      <c r="I994" t="s">
        <v>1225</v>
      </c>
      <c r="J994" t="s">
        <v>3</v>
      </c>
      <c r="K994" t="s">
        <v>1226</v>
      </c>
      <c r="L994">
        <v>1369</v>
      </c>
      <c r="N994">
        <v>1013</v>
      </c>
      <c r="O994" t="s">
        <v>784</v>
      </c>
      <c r="P994" t="s">
        <v>784</v>
      </c>
      <c r="Q994">
        <v>1</v>
      </c>
      <c r="Y994">
        <v>78.960000000000008</v>
      </c>
      <c r="AA994">
        <v>0</v>
      </c>
      <c r="AB994">
        <v>0</v>
      </c>
      <c r="AC994">
        <v>0</v>
      </c>
      <c r="AD994">
        <v>12.92</v>
      </c>
      <c r="AN994">
        <v>0</v>
      </c>
      <c r="AO994">
        <v>1</v>
      </c>
      <c r="AP994">
        <v>1</v>
      </c>
      <c r="AQ994">
        <v>0</v>
      </c>
      <c r="AR994">
        <v>0</v>
      </c>
      <c r="AS994" t="s">
        <v>3</v>
      </c>
      <c r="AT994">
        <v>98.7</v>
      </c>
      <c r="AU994" t="s">
        <v>667</v>
      </c>
      <c r="AV994">
        <v>1</v>
      </c>
      <c r="AW994">
        <v>2</v>
      </c>
      <c r="AX994">
        <v>22722826</v>
      </c>
      <c r="AY994">
        <v>1</v>
      </c>
      <c r="AZ994">
        <v>0</v>
      </c>
      <c r="BA994">
        <v>933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B994">
        <v>0</v>
      </c>
    </row>
    <row r="995" spans="1:80">
      <c r="A995">
        <f>ROW(Source!A478)</f>
        <v>478</v>
      </c>
      <c r="B995">
        <v>22723180</v>
      </c>
      <c r="C995">
        <v>22722820</v>
      </c>
      <c r="D995">
        <v>9438100</v>
      </c>
      <c r="E995">
        <v>1</v>
      </c>
      <c r="F995">
        <v>1</v>
      </c>
      <c r="G995">
        <v>1</v>
      </c>
      <c r="H995">
        <v>1</v>
      </c>
      <c r="I995" t="s">
        <v>1227</v>
      </c>
      <c r="J995" t="s">
        <v>3</v>
      </c>
      <c r="K995" t="s">
        <v>1228</v>
      </c>
      <c r="L995">
        <v>1369</v>
      </c>
      <c r="N995">
        <v>1013</v>
      </c>
      <c r="O995" t="s">
        <v>784</v>
      </c>
      <c r="P995" t="s">
        <v>784</v>
      </c>
      <c r="Q995">
        <v>1</v>
      </c>
      <c r="Y995">
        <v>52.64</v>
      </c>
      <c r="AA995">
        <v>0</v>
      </c>
      <c r="AB995">
        <v>0</v>
      </c>
      <c r="AC995">
        <v>0</v>
      </c>
      <c r="AD995">
        <v>15.49</v>
      </c>
      <c r="AN995">
        <v>0</v>
      </c>
      <c r="AO995">
        <v>1</v>
      </c>
      <c r="AP995">
        <v>1</v>
      </c>
      <c r="AQ995">
        <v>0</v>
      </c>
      <c r="AR995">
        <v>0</v>
      </c>
      <c r="AS995" t="s">
        <v>3</v>
      </c>
      <c r="AT995">
        <v>65.8</v>
      </c>
      <c r="AU995" t="s">
        <v>667</v>
      </c>
      <c r="AV995">
        <v>1</v>
      </c>
      <c r="AW995">
        <v>2</v>
      </c>
      <c r="AX995">
        <v>22722827</v>
      </c>
      <c r="AY995">
        <v>1</v>
      </c>
      <c r="AZ995">
        <v>0</v>
      </c>
      <c r="BA995">
        <v>934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B995">
        <v>0</v>
      </c>
    </row>
    <row r="996" spans="1:80">
      <c r="A996">
        <f>ROW(Source!A478)</f>
        <v>478</v>
      </c>
      <c r="B996">
        <v>22723180</v>
      </c>
      <c r="C996">
        <v>22722820</v>
      </c>
      <c r="D996">
        <v>9447024</v>
      </c>
      <c r="E996">
        <v>1</v>
      </c>
      <c r="F996">
        <v>1</v>
      </c>
      <c r="G996">
        <v>1</v>
      </c>
      <c r="H996">
        <v>1</v>
      </c>
      <c r="I996" t="s">
        <v>1229</v>
      </c>
      <c r="J996" t="s">
        <v>3</v>
      </c>
      <c r="K996" t="s">
        <v>1230</v>
      </c>
      <c r="L996">
        <v>1369</v>
      </c>
      <c r="N996">
        <v>1013</v>
      </c>
      <c r="O996" t="s">
        <v>784</v>
      </c>
      <c r="P996" t="s">
        <v>784</v>
      </c>
      <c r="Q996">
        <v>1</v>
      </c>
      <c r="Y996">
        <v>52.64</v>
      </c>
      <c r="AA996">
        <v>0</v>
      </c>
      <c r="AB996">
        <v>0</v>
      </c>
      <c r="AC996">
        <v>0</v>
      </c>
      <c r="AD996">
        <v>14.09</v>
      </c>
      <c r="AN996">
        <v>0</v>
      </c>
      <c r="AO996">
        <v>1</v>
      </c>
      <c r="AP996">
        <v>1</v>
      </c>
      <c r="AQ996">
        <v>0</v>
      </c>
      <c r="AR996">
        <v>0</v>
      </c>
      <c r="AS996" t="s">
        <v>3</v>
      </c>
      <c r="AT996">
        <v>65.8</v>
      </c>
      <c r="AU996" t="s">
        <v>667</v>
      </c>
      <c r="AV996">
        <v>1</v>
      </c>
      <c r="AW996">
        <v>2</v>
      </c>
      <c r="AX996">
        <v>22722828</v>
      </c>
      <c r="AY996">
        <v>1</v>
      </c>
      <c r="AZ996">
        <v>0</v>
      </c>
      <c r="BA996">
        <v>935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B996">
        <v>0</v>
      </c>
    </row>
    <row r="997" spans="1:80">
      <c r="A997">
        <f>ROW(Source!A478)</f>
        <v>478</v>
      </c>
      <c r="B997">
        <v>22723180</v>
      </c>
      <c r="C997">
        <v>22722820</v>
      </c>
      <c r="D997">
        <v>9650574</v>
      </c>
      <c r="E997">
        <v>1</v>
      </c>
      <c r="F997">
        <v>1</v>
      </c>
      <c r="G997">
        <v>1</v>
      </c>
      <c r="H997">
        <v>1</v>
      </c>
      <c r="I997" t="s">
        <v>1231</v>
      </c>
      <c r="J997" t="s">
        <v>3</v>
      </c>
      <c r="K997" t="s">
        <v>1232</v>
      </c>
      <c r="L997">
        <v>1369</v>
      </c>
      <c r="N997">
        <v>1013</v>
      </c>
      <c r="O997" t="s">
        <v>784</v>
      </c>
      <c r="P997" t="s">
        <v>784</v>
      </c>
      <c r="Q997">
        <v>1</v>
      </c>
      <c r="Y997">
        <v>26.32</v>
      </c>
      <c r="AA997">
        <v>0</v>
      </c>
      <c r="AB997">
        <v>0</v>
      </c>
      <c r="AC997">
        <v>0</v>
      </c>
      <c r="AD997">
        <v>16.93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32.9</v>
      </c>
      <c r="AU997" t="s">
        <v>667</v>
      </c>
      <c r="AV997">
        <v>1</v>
      </c>
      <c r="AW997">
        <v>2</v>
      </c>
      <c r="AX997">
        <v>22722829</v>
      </c>
      <c r="AY997">
        <v>1</v>
      </c>
      <c r="AZ997">
        <v>0</v>
      </c>
      <c r="BA997">
        <v>936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B997">
        <v>0</v>
      </c>
    </row>
    <row r="998" spans="1:80">
      <c r="A998">
        <f>ROW(Source!A478)</f>
        <v>478</v>
      </c>
      <c r="B998">
        <v>22723180</v>
      </c>
      <c r="C998">
        <v>22722820</v>
      </c>
      <c r="D998">
        <v>9438103</v>
      </c>
      <c r="E998">
        <v>1</v>
      </c>
      <c r="F998">
        <v>1</v>
      </c>
      <c r="G998">
        <v>1</v>
      </c>
      <c r="H998">
        <v>1</v>
      </c>
      <c r="I998" t="s">
        <v>1233</v>
      </c>
      <c r="J998" t="s">
        <v>3</v>
      </c>
      <c r="K998" t="s">
        <v>1234</v>
      </c>
      <c r="L998">
        <v>1369</v>
      </c>
      <c r="N998">
        <v>1013</v>
      </c>
      <c r="O998" t="s">
        <v>784</v>
      </c>
      <c r="P998" t="s">
        <v>784</v>
      </c>
      <c r="Q998">
        <v>1</v>
      </c>
      <c r="Y998">
        <v>52.64</v>
      </c>
      <c r="AA998">
        <v>0</v>
      </c>
      <c r="AB998">
        <v>0</v>
      </c>
      <c r="AC998">
        <v>0</v>
      </c>
      <c r="AD998">
        <v>10.210000000000001</v>
      </c>
      <c r="AN998">
        <v>0</v>
      </c>
      <c r="AO998">
        <v>1</v>
      </c>
      <c r="AP998">
        <v>1</v>
      </c>
      <c r="AQ998">
        <v>0</v>
      </c>
      <c r="AR998">
        <v>0</v>
      </c>
      <c r="AS998" t="s">
        <v>3</v>
      </c>
      <c r="AT998">
        <v>65.8</v>
      </c>
      <c r="AU998" t="s">
        <v>667</v>
      </c>
      <c r="AV998">
        <v>1</v>
      </c>
      <c r="AW998">
        <v>2</v>
      </c>
      <c r="AX998">
        <v>22722830</v>
      </c>
      <c r="AY998">
        <v>1</v>
      </c>
      <c r="AZ998">
        <v>0</v>
      </c>
      <c r="BA998">
        <v>937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B998">
        <v>0</v>
      </c>
    </row>
    <row r="999" spans="1:80">
      <c r="A999">
        <f>ROW(Source!A479)</f>
        <v>479</v>
      </c>
      <c r="B999">
        <v>22723180</v>
      </c>
      <c r="C999">
        <v>22722831</v>
      </c>
      <c r="D999">
        <v>9650460</v>
      </c>
      <c r="E999">
        <v>1</v>
      </c>
      <c r="F999">
        <v>1</v>
      </c>
      <c r="G999">
        <v>1</v>
      </c>
      <c r="H999">
        <v>1</v>
      </c>
      <c r="I999" t="s">
        <v>1225</v>
      </c>
      <c r="J999" t="s">
        <v>3</v>
      </c>
      <c r="K999" t="s">
        <v>1226</v>
      </c>
      <c r="L999">
        <v>1369</v>
      </c>
      <c r="N999">
        <v>1013</v>
      </c>
      <c r="O999" t="s">
        <v>784</v>
      </c>
      <c r="P999" t="s">
        <v>784</v>
      </c>
      <c r="Q999">
        <v>1</v>
      </c>
      <c r="Y999">
        <v>6.24</v>
      </c>
      <c r="AA999">
        <v>0</v>
      </c>
      <c r="AB999">
        <v>0</v>
      </c>
      <c r="AC999">
        <v>0</v>
      </c>
      <c r="AD999">
        <v>12.92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7.8</v>
      </c>
      <c r="AU999" t="s">
        <v>667</v>
      </c>
      <c r="AV999">
        <v>1</v>
      </c>
      <c r="AW999">
        <v>2</v>
      </c>
      <c r="AX999">
        <v>22722837</v>
      </c>
      <c r="AY999">
        <v>1</v>
      </c>
      <c r="AZ999">
        <v>0</v>
      </c>
      <c r="BA999">
        <v>938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B999">
        <v>0</v>
      </c>
    </row>
    <row r="1000" spans="1:80">
      <c r="A1000">
        <f>ROW(Source!A479)</f>
        <v>479</v>
      </c>
      <c r="B1000">
        <v>22723180</v>
      </c>
      <c r="C1000">
        <v>22722831</v>
      </c>
      <c r="D1000">
        <v>9438100</v>
      </c>
      <c r="E1000">
        <v>1</v>
      </c>
      <c r="F1000">
        <v>1</v>
      </c>
      <c r="G1000">
        <v>1</v>
      </c>
      <c r="H1000">
        <v>1</v>
      </c>
      <c r="I1000" t="s">
        <v>1227</v>
      </c>
      <c r="J1000" t="s">
        <v>3</v>
      </c>
      <c r="K1000" t="s">
        <v>1228</v>
      </c>
      <c r="L1000">
        <v>1369</v>
      </c>
      <c r="N1000">
        <v>1013</v>
      </c>
      <c r="O1000" t="s">
        <v>784</v>
      </c>
      <c r="P1000" t="s">
        <v>784</v>
      </c>
      <c r="Q1000">
        <v>1</v>
      </c>
      <c r="Y1000">
        <v>4.16</v>
      </c>
      <c r="AA1000">
        <v>0</v>
      </c>
      <c r="AB1000">
        <v>0</v>
      </c>
      <c r="AC1000">
        <v>0</v>
      </c>
      <c r="AD1000">
        <v>15.49</v>
      </c>
      <c r="AN1000">
        <v>0</v>
      </c>
      <c r="AO1000">
        <v>1</v>
      </c>
      <c r="AP1000">
        <v>1</v>
      </c>
      <c r="AQ1000">
        <v>0</v>
      </c>
      <c r="AR1000">
        <v>0</v>
      </c>
      <c r="AS1000" t="s">
        <v>3</v>
      </c>
      <c r="AT1000">
        <v>5.2</v>
      </c>
      <c r="AU1000" t="s">
        <v>667</v>
      </c>
      <c r="AV1000">
        <v>1</v>
      </c>
      <c r="AW1000">
        <v>2</v>
      </c>
      <c r="AX1000">
        <v>22722838</v>
      </c>
      <c r="AY1000">
        <v>1</v>
      </c>
      <c r="AZ1000">
        <v>0</v>
      </c>
      <c r="BA1000">
        <v>939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B1000">
        <v>0</v>
      </c>
    </row>
    <row r="1001" spans="1:80">
      <c r="A1001">
        <f>ROW(Source!A479)</f>
        <v>479</v>
      </c>
      <c r="B1001">
        <v>22723180</v>
      </c>
      <c r="C1001">
        <v>22722831</v>
      </c>
      <c r="D1001">
        <v>9447024</v>
      </c>
      <c r="E1001">
        <v>1</v>
      </c>
      <c r="F1001">
        <v>1</v>
      </c>
      <c r="G1001">
        <v>1</v>
      </c>
      <c r="H1001">
        <v>1</v>
      </c>
      <c r="I1001" t="s">
        <v>1229</v>
      </c>
      <c r="J1001" t="s">
        <v>3</v>
      </c>
      <c r="K1001" t="s">
        <v>1230</v>
      </c>
      <c r="L1001">
        <v>1369</v>
      </c>
      <c r="N1001">
        <v>1013</v>
      </c>
      <c r="O1001" t="s">
        <v>784</v>
      </c>
      <c r="P1001" t="s">
        <v>784</v>
      </c>
      <c r="Q1001">
        <v>1</v>
      </c>
      <c r="Y1001">
        <v>4.16</v>
      </c>
      <c r="AA1001">
        <v>0</v>
      </c>
      <c r="AB1001">
        <v>0</v>
      </c>
      <c r="AC1001">
        <v>0</v>
      </c>
      <c r="AD1001">
        <v>14.09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3</v>
      </c>
      <c r="AT1001">
        <v>5.2</v>
      </c>
      <c r="AU1001" t="s">
        <v>667</v>
      </c>
      <c r="AV1001">
        <v>1</v>
      </c>
      <c r="AW1001">
        <v>2</v>
      </c>
      <c r="AX1001">
        <v>22722839</v>
      </c>
      <c r="AY1001">
        <v>1</v>
      </c>
      <c r="AZ1001">
        <v>0</v>
      </c>
      <c r="BA1001">
        <v>940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B1001">
        <v>0</v>
      </c>
    </row>
    <row r="1002" spans="1:80">
      <c r="A1002">
        <f>ROW(Source!A479)</f>
        <v>479</v>
      </c>
      <c r="B1002">
        <v>22723180</v>
      </c>
      <c r="C1002">
        <v>22722831</v>
      </c>
      <c r="D1002">
        <v>9650574</v>
      </c>
      <c r="E1002">
        <v>1</v>
      </c>
      <c r="F1002">
        <v>1</v>
      </c>
      <c r="G1002">
        <v>1</v>
      </c>
      <c r="H1002">
        <v>1</v>
      </c>
      <c r="I1002" t="s">
        <v>1231</v>
      </c>
      <c r="J1002" t="s">
        <v>3</v>
      </c>
      <c r="K1002" t="s">
        <v>1232</v>
      </c>
      <c r="L1002">
        <v>1369</v>
      </c>
      <c r="N1002">
        <v>1013</v>
      </c>
      <c r="O1002" t="s">
        <v>784</v>
      </c>
      <c r="P1002" t="s">
        <v>784</v>
      </c>
      <c r="Q1002">
        <v>1</v>
      </c>
      <c r="Y1002">
        <v>2.08</v>
      </c>
      <c r="AA1002">
        <v>0</v>
      </c>
      <c r="AB1002">
        <v>0</v>
      </c>
      <c r="AC1002">
        <v>0</v>
      </c>
      <c r="AD1002">
        <v>16.93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3</v>
      </c>
      <c r="AT1002">
        <v>2.6</v>
      </c>
      <c r="AU1002" t="s">
        <v>667</v>
      </c>
      <c r="AV1002">
        <v>1</v>
      </c>
      <c r="AW1002">
        <v>2</v>
      </c>
      <c r="AX1002">
        <v>22722840</v>
      </c>
      <c r="AY1002">
        <v>1</v>
      </c>
      <c r="AZ1002">
        <v>0</v>
      </c>
      <c r="BA1002">
        <v>941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B1002">
        <v>0</v>
      </c>
    </row>
    <row r="1003" spans="1:80">
      <c r="A1003">
        <f>ROW(Source!A479)</f>
        <v>479</v>
      </c>
      <c r="B1003">
        <v>22723180</v>
      </c>
      <c r="C1003">
        <v>22722831</v>
      </c>
      <c r="D1003">
        <v>9438103</v>
      </c>
      <c r="E1003">
        <v>1</v>
      </c>
      <c r="F1003">
        <v>1</v>
      </c>
      <c r="G1003">
        <v>1</v>
      </c>
      <c r="H1003">
        <v>1</v>
      </c>
      <c r="I1003" t="s">
        <v>1233</v>
      </c>
      <c r="J1003" t="s">
        <v>3</v>
      </c>
      <c r="K1003" t="s">
        <v>1234</v>
      </c>
      <c r="L1003">
        <v>1369</v>
      </c>
      <c r="N1003">
        <v>1013</v>
      </c>
      <c r="O1003" t="s">
        <v>784</v>
      </c>
      <c r="P1003" t="s">
        <v>784</v>
      </c>
      <c r="Q1003">
        <v>1</v>
      </c>
      <c r="Y1003">
        <v>4.16</v>
      </c>
      <c r="AA1003">
        <v>0</v>
      </c>
      <c r="AB1003">
        <v>0</v>
      </c>
      <c r="AC1003">
        <v>0</v>
      </c>
      <c r="AD1003">
        <v>10.210000000000001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5.2</v>
      </c>
      <c r="AU1003" t="s">
        <v>667</v>
      </c>
      <c r="AV1003">
        <v>1</v>
      </c>
      <c r="AW1003">
        <v>2</v>
      </c>
      <c r="AX1003">
        <v>22722841</v>
      </c>
      <c r="AY1003">
        <v>1</v>
      </c>
      <c r="AZ1003">
        <v>0</v>
      </c>
      <c r="BA1003">
        <v>942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B1003">
        <v>0</v>
      </c>
    </row>
    <row r="1004" spans="1:80">
      <c r="A1004">
        <f>ROW(Source!A480)</f>
        <v>480</v>
      </c>
      <c r="B1004">
        <v>22723180</v>
      </c>
      <c r="C1004">
        <v>22722842</v>
      </c>
      <c r="D1004">
        <v>9650460</v>
      </c>
      <c r="E1004">
        <v>1</v>
      </c>
      <c r="F1004">
        <v>1</v>
      </c>
      <c r="G1004">
        <v>1</v>
      </c>
      <c r="H1004">
        <v>1</v>
      </c>
      <c r="I1004" t="s">
        <v>1225</v>
      </c>
      <c r="J1004" t="s">
        <v>3</v>
      </c>
      <c r="K1004" t="s">
        <v>1226</v>
      </c>
      <c r="L1004">
        <v>1369</v>
      </c>
      <c r="N1004">
        <v>1013</v>
      </c>
      <c r="O1004" t="s">
        <v>784</v>
      </c>
      <c r="P1004" t="s">
        <v>784</v>
      </c>
      <c r="Q1004">
        <v>1</v>
      </c>
      <c r="Y1004">
        <v>1.3440000000000001</v>
      </c>
      <c r="AA1004">
        <v>0</v>
      </c>
      <c r="AB1004">
        <v>0</v>
      </c>
      <c r="AC1004">
        <v>0</v>
      </c>
      <c r="AD1004">
        <v>12.92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3</v>
      </c>
      <c r="AT1004">
        <v>1.68</v>
      </c>
      <c r="AU1004" t="s">
        <v>667</v>
      </c>
      <c r="AV1004">
        <v>1</v>
      </c>
      <c r="AW1004">
        <v>2</v>
      </c>
      <c r="AX1004">
        <v>22722848</v>
      </c>
      <c r="AY1004">
        <v>1</v>
      </c>
      <c r="AZ1004">
        <v>0</v>
      </c>
      <c r="BA1004">
        <v>943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B1004">
        <v>0</v>
      </c>
    </row>
    <row r="1005" spans="1:80">
      <c r="A1005">
        <f>ROW(Source!A480)</f>
        <v>480</v>
      </c>
      <c r="B1005">
        <v>22723180</v>
      </c>
      <c r="C1005">
        <v>22722842</v>
      </c>
      <c r="D1005">
        <v>9438100</v>
      </c>
      <c r="E1005">
        <v>1</v>
      </c>
      <c r="F1005">
        <v>1</v>
      </c>
      <c r="G1005">
        <v>1</v>
      </c>
      <c r="H1005">
        <v>1</v>
      </c>
      <c r="I1005" t="s">
        <v>1227</v>
      </c>
      <c r="J1005" t="s">
        <v>3</v>
      </c>
      <c r="K1005" t="s">
        <v>1228</v>
      </c>
      <c r="L1005">
        <v>1369</v>
      </c>
      <c r="N1005">
        <v>1013</v>
      </c>
      <c r="O1005" t="s">
        <v>784</v>
      </c>
      <c r="P1005" t="s">
        <v>784</v>
      </c>
      <c r="Q1005">
        <v>1</v>
      </c>
      <c r="Y1005">
        <v>0.89600000000000013</v>
      </c>
      <c r="AA1005">
        <v>0</v>
      </c>
      <c r="AB1005">
        <v>0</v>
      </c>
      <c r="AC1005">
        <v>0</v>
      </c>
      <c r="AD1005">
        <v>15.49</v>
      </c>
      <c r="AN1005">
        <v>0</v>
      </c>
      <c r="AO1005">
        <v>1</v>
      </c>
      <c r="AP1005">
        <v>1</v>
      </c>
      <c r="AQ1005">
        <v>0</v>
      </c>
      <c r="AR1005">
        <v>0</v>
      </c>
      <c r="AS1005" t="s">
        <v>3</v>
      </c>
      <c r="AT1005">
        <v>1.1200000000000001</v>
      </c>
      <c r="AU1005" t="s">
        <v>667</v>
      </c>
      <c r="AV1005">
        <v>1</v>
      </c>
      <c r="AW1005">
        <v>2</v>
      </c>
      <c r="AX1005">
        <v>22722849</v>
      </c>
      <c r="AY1005">
        <v>1</v>
      </c>
      <c r="AZ1005">
        <v>0</v>
      </c>
      <c r="BA1005">
        <v>944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B1005">
        <v>0</v>
      </c>
    </row>
    <row r="1006" spans="1:80">
      <c r="A1006">
        <f>ROW(Source!A480)</f>
        <v>480</v>
      </c>
      <c r="B1006">
        <v>22723180</v>
      </c>
      <c r="C1006">
        <v>22722842</v>
      </c>
      <c r="D1006">
        <v>9447024</v>
      </c>
      <c r="E1006">
        <v>1</v>
      </c>
      <c r="F1006">
        <v>1</v>
      </c>
      <c r="G1006">
        <v>1</v>
      </c>
      <c r="H1006">
        <v>1</v>
      </c>
      <c r="I1006" t="s">
        <v>1229</v>
      </c>
      <c r="J1006" t="s">
        <v>3</v>
      </c>
      <c r="K1006" t="s">
        <v>1230</v>
      </c>
      <c r="L1006">
        <v>1369</v>
      </c>
      <c r="N1006">
        <v>1013</v>
      </c>
      <c r="O1006" t="s">
        <v>784</v>
      </c>
      <c r="P1006" t="s">
        <v>784</v>
      </c>
      <c r="Q1006">
        <v>1</v>
      </c>
      <c r="Y1006">
        <v>0.89600000000000013</v>
      </c>
      <c r="AA1006">
        <v>0</v>
      </c>
      <c r="AB1006">
        <v>0</v>
      </c>
      <c r="AC1006">
        <v>0</v>
      </c>
      <c r="AD1006">
        <v>14.09</v>
      </c>
      <c r="AN1006">
        <v>0</v>
      </c>
      <c r="AO1006">
        <v>1</v>
      </c>
      <c r="AP1006">
        <v>1</v>
      </c>
      <c r="AQ1006">
        <v>0</v>
      </c>
      <c r="AR1006">
        <v>0</v>
      </c>
      <c r="AS1006" t="s">
        <v>3</v>
      </c>
      <c r="AT1006">
        <v>1.1200000000000001</v>
      </c>
      <c r="AU1006" t="s">
        <v>667</v>
      </c>
      <c r="AV1006">
        <v>1</v>
      </c>
      <c r="AW1006">
        <v>2</v>
      </c>
      <c r="AX1006">
        <v>22722850</v>
      </c>
      <c r="AY1006">
        <v>1</v>
      </c>
      <c r="AZ1006">
        <v>0</v>
      </c>
      <c r="BA1006">
        <v>945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B1006">
        <v>0</v>
      </c>
    </row>
    <row r="1007" spans="1:80">
      <c r="A1007">
        <f>ROW(Source!A480)</f>
        <v>480</v>
      </c>
      <c r="B1007">
        <v>22723180</v>
      </c>
      <c r="C1007">
        <v>22722842</v>
      </c>
      <c r="D1007">
        <v>9650574</v>
      </c>
      <c r="E1007">
        <v>1</v>
      </c>
      <c r="F1007">
        <v>1</v>
      </c>
      <c r="G1007">
        <v>1</v>
      </c>
      <c r="H1007">
        <v>1</v>
      </c>
      <c r="I1007" t="s">
        <v>1231</v>
      </c>
      <c r="J1007" t="s">
        <v>3</v>
      </c>
      <c r="K1007" t="s">
        <v>1232</v>
      </c>
      <c r="L1007">
        <v>1369</v>
      </c>
      <c r="N1007">
        <v>1013</v>
      </c>
      <c r="O1007" t="s">
        <v>784</v>
      </c>
      <c r="P1007" t="s">
        <v>784</v>
      </c>
      <c r="Q1007">
        <v>1</v>
      </c>
      <c r="Y1007">
        <v>0.44800000000000006</v>
      </c>
      <c r="AA1007">
        <v>0</v>
      </c>
      <c r="AB1007">
        <v>0</v>
      </c>
      <c r="AC1007">
        <v>0</v>
      </c>
      <c r="AD1007">
        <v>16.93</v>
      </c>
      <c r="AN1007">
        <v>0</v>
      </c>
      <c r="AO1007">
        <v>1</v>
      </c>
      <c r="AP1007">
        <v>1</v>
      </c>
      <c r="AQ1007">
        <v>0</v>
      </c>
      <c r="AR1007">
        <v>0</v>
      </c>
      <c r="AS1007" t="s">
        <v>3</v>
      </c>
      <c r="AT1007">
        <v>0.56000000000000005</v>
      </c>
      <c r="AU1007" t="s">
        <v>667</v>
      </c>
      <c r="AV1007">
        <v>1</v>
      </c>
      <c r="AW1007">
        <v>2</v>
      </c>
      <c r="AX1007">
        <v>22722851</v>
      </c>
      <c r="AY1007">
        <v>1</v>
      </c>
      <c r="AZ1007">
        <v>0</v>
      </c>
      <c r="BA1007">
        <v>946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B1007">
        <v>0</v>
      </c>
    </row>
    <row r="1008" spans="1:80">
      <c r="A1008">
        <f>ROW(Source!A480)</f>
        <v>480</v>
      </c>
      <c r="B1008">
        <v>22723180</v>
      </c>
      <c r="C1008">
        <v>22722842</v>
      </c>
      <c r="D1008">
        <v>9438103</v>
      </c>
      <c r="E1008">
        <v>1</v>
      </c>
      <c r="F1008">
        <v>1</v>
      </c>
      <c r="G1008">
        <v>1</v>
      </c>
      <c r="H1008">
        <v>1</v>
      </c>
      <c r="I1008" t="s">
        <v>1233</v>
      </c>
      <c r="J1008" t="s">
        <v>3</v>
      </c>
      <c r="K1008" t="s">
        <v>1234</v>
      </c>
      <c r="L1008">
        <v>1369</v>
      </c>
      <c r="N1008">
        <v>1013</v>
      </c>
      <c r="O1008" t="s">
        <v>784</v>
      </c>
      <c r="P1008" t="s">
        <v>784</v>
      </c>
      <c r="Q1008">
        <v>1</v>
      </c>
      <c r="Y1008">
        <v>0.89600000000000013</v>
      </c>
      <c r="AA1008">
        <v>0</v>
      </c>
      <c r="AB1008">
        <v>0</v>
      </c>
      <c r="AC1008">
        <v>0</v>
      </c>
      <c r="AD1008">
        <v>10.210000000000001</v>
      </c>
      <c r="AN1008">
        <v>0</v>
      </c>
      <c r="AO1008">
        <v>1</v>
      </c>
      <c r="AP1008">
        <v>1</v>
      </c>
      <c r="AQ1008">
        <v>0</v>
      </c>
      <c r="AR1008">
        <v>0</v>
      </c>
      <c r="AS1008" t="s">
        <v>3</v>
      </c>
      <c r="AT1008">
        <v>1.1200000000000001</v>
      </c>
      <c r="AU1008" t="s">
        <v>667</v>
      </c>
      <c r="AV1008">
        <v>1</v>
      </c>
      <c r="AW1008">
        <v>2</v>
      </c>
      <c r="AX1008">
        <v>22722852</v>
      </c>
      <c r="AY1008">
        <v>1</v>
      </c>
      <c r="AZ1008">
        <v>0</v>
      </c>
      <c r="BA1008">
        <v>947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B1008">
        <v>0</v>
      </c>
    </row>
    <row r="1009" spans="1:80">
      <c r="A1009">
        <f>ROW(Source!A481)</f>
        <v>481</v>
      </c>
      <c r="B1009">
        <v>22723180</v>
      </c>
      <c r="C1009">
        <v>22722853</v>
      </c>
      <c r="D1009">
        <v>9438100</v>
      </c>
      <c r="E1009">
        <v>1</v>
      </c>
      <c r="F1009">
        <v>1</v>
      </c>
      <c r="G1009">
        <v>1</v>
      </c>
      <c r="H1009">
        <v>1</v>
      </c>
      <c r="I1009" t="s">
        <v>1227</v>
      </c>
      <c r="J1009" t="s">
        <v>3</v>
      </c>
      <c r="K1009" t="s">
        <v>1228</v>
      </c>
      <c r="L1009">
        <v>1369</v>
      </c>
      <c r="N1009">
        <v>1013</v>
      </c>
      <c r="O1009" t="s">
        <v>784</v>
      </c>
      <c r="P1009" t="s">
        <v>784</v>
      </c>
      <c r="Q1009">
        <v>1</v>
      </c>
      <c r="Y1009">
        <v>14.200000000000001</v>
      </c>
      <c r="AA1009">
        <v>0</v>
      </c>
      <c r="AB1009">
        <v>0</v>
      </c>
      <c r="AC1009">
        <v>0</v>
      </c>
      <c r="AD1009">
        <v>15.49</v>
      </c>
      <c r="AN1009">
        <v>0</v>
      </c>
      <c r="AO1009">
        <v>1</v>
      </c>
      <c r="AP1009">
        <v>1</v>
      </c>
      <c r="AQ1009">
        <v>0</v>
      </c>
      <c r="AR1009">
        <v>0</v>
      </c>
      <c r="AS1009" t="s">
        <v>3</v>
      </c>
      <c r="AT1009">
        <v>17.75</v>
      </c>
      <c r="AU1009" t="s">
        <v>667</v>
      </c>
      <c r="AV1009">
        <v>1</v>
      </c>
      <c r="AW1009">
        <v>2</v>
      </c>
      <c r="AX1009">
        <v>22722858</v>
      </c>
      <c r="AY1009">
        <v>1</v>
      </c>
      <c r="AZ1009">
        <v>0</v>
      </c>
      <c r="BA1009">
        <v>948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B1009">
        <v>0</v>
      </c>
    </row>
    <row r="1010" spans="1:80">
      <c r="A1010">
        <f>ROW(Source!A481)</f>
        <v>481</v>
      </c>
      <c r="B1010">
        <v>22723180</v>
      </c>
      <c r="C1010">
        <v>22722853</v>
      </c>
      <c r="D1010">
        <v>9447024</v>
      </c>
      <c r="E1010">
        <v>1</v>
      </c>
      <c r="F1010">
        <v>1</v>
      </c>
      <c r="G1010">
        <v>1</v>
      </c>
      <c r="H1010">
        <v>1</v>
      </c>
      <c r="I1010" t="s">
        <v>1229</v>
      </c>
      <c r="J1010" t="s">
        <v>3</v>
      </c>
      <c r="K1010" t="s">
        <v>1230</v>
      </c>
      <c r="L1010">
        <v>1369</v>
      </c>
      <c r="N1010">
        <v>1013</v>
      </c>
      <c r="O1010" t="s">
        <v>784</v>
      </c>
      <c r="P1010" t="s">
        <v>784</v>
      </c>
      <c r="Q1010">
        <v>1</v>
      </c>
      <c r="Y1010">
        <v>14.200000000000001</v>
      </c>
      <c r="AA1010">
        <v>0</v>
      </c>
      <c r="AB1010">
        <v>0</v>
      </c>
      <c r="AC1010">
        <v>0</v>
      </c>
      <c r="AD1010">
        <v>14.09</v>
      </c>
      <c r="AN1010">
        <v>0</v>
      </c>
      <c r="AO1010">
        <v>1</v>
      </c>
      <c r="AP1010">
        <v>1</v>
      </c>
      <c r="AQ1010">
        <v>0</v>
      </c>
      <c r="AR1010">
        <v>0</v>
      </c>
      <c r="AS1010" t="s">
        <v>3</v>
      </c>
      <c r="AT1010">
        <v>17.75</v>
      </c>
      <c r="AU1010" t="s">
        <v>667</v>
      </c>
      <c r="AV1010">
        <v>1</v>
      </c>
      <c r="AW1010">
        <v>2</v>
      </c>
      <c r="AX1010">
        <v>22722859</v>
      </c>
      <c r="AY1010">
        <v>1</v>
      </c>
      <c r="AZ1010">
        <v>0</v>
      </c>
      <c r="BA1010">
        <v>949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B1010">
        <v>0</v>
      </c>
    </row>
    <row r="1011" spans="1:80">
      <c r="A1011">
        <f>ROW(Source!A481)</f>
        <v>481</v>
      </c>
      <c r="B1011">
        <v>22723180</v>
      </c>
      <c r="C1011">
        <v>22722853</v>
      </c>
      <c r="D1011">
        <v>9650574</v>
      </c>
      <c r="E1011">
        <v>1</v>
      </c>
      <c r="F1011">
        <v>1</v>
      </c>
      <c r="G1011">
        <v>1</v>
      </c>
      <c r="H1011">
        <v>1</v>
      </c>
      <c r="I1011" t="s">
        <v>1231</v>
      </c>
      <c r="J1011" t="s">
        <v>3</v>
      </c>
      <c r="K1011" t="s">
        <v>1232</v>
      </c>
      <c r="L1011">
        <v>1369</v>
      </c>
      <c r="N1011">
        <v>1013</v>
      </c>
      <c r="O1011" t="s">
        <v>784</v>
      </c>
      <c r="P1011" t="s">
        <v>784</v>
      </c>
      <c r="Q1011">
        <v>1</v>
      </c>
      <c r="Y1011">
        <v>5.68</v>
      </c>
      <c r="AA1011">
        <v>0</v>
      </c>
      <c r="AB1011">
        <v>0</v>
      </c>
      <c r="AC1011">
        <v>0</v>
      </c>
      <c r="AD1011">
        <v>16.93</v>
      </c>
      <c r="AN1011">
        <v>0</v>
      </c>
      <c r="AO1011">
        <v>1</v>
      </c>
      <c r="AP1011">
        <v>1</v>
      </c>
      <c r="AQ1011">
        <v>0</v>
      </c>
      <c r="AR1011">
        <v>0</v>
      </c>
      <c r="AS1011" t="s">
        <v>3</v>
      </c>
      <c r="AT1011">
        <v>7.1</v>
      </c>
      <c r="AU1011" t="s">
        <v>667</v>
      </c>
      <c r="AV1011">
        <v>1</v>
      </c>
      <c r="AW1011">
        <v>2</v>
      </c>
      <c r="AX1011">
        <v>22722860</v>
      </c>
      <c r="AY1011">
        <v>1</v>
      </c>
      <c r="AZ1011">
        <v>0</v>
      </c>
      <c r="BA1011">
        <v>950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B1011">
        <v>0</v>
      </c>
    </row>
    <row r="1012" spans="1:80">
      <c r="A1012">
        <f>ROW(Source!A481)</f>
        <v>481</v>
      </c>
      <c r="B1012">
        <v>22723180</v>
      </c>
      <c r="C1012">
        <v>22722853</v>
      </c>
      <c r="D1012">
        <v>9438103</v>
      </c>
      <c r="E1012">
        <v>1</v>
      </c>
      <c r="F1012">
        <v>1</v>
      </c>
      <c r="G1012">
        <v>1</v>
      </c>
      <c r="H1012">
        <v>1</v>
      </c>
      <c r="I1012" t="s">
        <v>1233</v>
      </c>
      <c r="J1012" t="s">
        <v>3</v>
      </c>
      <c r="K1012" t="s">
        <v>1234</v>
      </c>
      <c r="L1012">
        <v>1369</v>
      </c>
      <c r="N1012">
        <v>1013</v>
      </c>
      <c r="O1012" t="s">
        <v>784</v>
      </c>
      <c r="P1012" t="s">
        <v>784</v>
      </c>
      <c r="Q1012">
        <v>1</v>
      </c>
      <c r="Y1012">
        <v>22.72</v>
      </c>
      <c r="AA1012">
        <v>0</v>
      </c>
      <c r="AB1012">
        <v>0</v>
      </c>
      <c r="AC1012">
        <v>0</v>
      </c>
      <c r="AD1012">
        <v>10.210000000000001</v>
      </c>
      <c r="AN1012">
        <v>0</v>
      </c>
      <c r="AO1012">
        <v>1</v>
      </c>
      <c r="AP1012">
        <v>1</v>
      </c>
      <c r="AQ1012">
        <v>0</v>
      </c>
      <c r="AR1012">
        <v>0</v>
      </c>
      <c r="AS1012" t="s">
        <v>3</v>
      </c>
      <c r="AT1012">
        <v>28.4</v>
      </c>
      <c r="AU1012" t="s">
        <v>667</v>
      </c>
      <c r="AV1012">
        <v>1</v>
      </c>
      <c r="AW1012">
        <v>2</v>
      </c>
      <c r="AX1012">
        <v>22722861</v>
      </c>
      <c r="AY1012">
        <v>1</v>
      </c>
      <c r="AZ1012">
        <v>0</v>
      </c>
      <c r="BA1012">
        <v>951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B101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AR951"/>
  <sheetViews>
    <sheetView workbookViewId="0"/>
  </sheetViews>
  <sheetFormatPr defaultColWidth="9.140625" defaultRowHeight="12.75"/>
  <cols>
    <col min="1" max="256" width="9.140625" customWidth="1"/>
  </cols>
  <sheetData>
    <row r="1" spans="1:44">
      <c r="A1">
        <f>ROW(Source!A28)</f>
        <v>28</v>
      </c>
      <c r="B1">
        <v>22754437</v>
      </c>
      <c r="C1">
        <v>22754436</v>
      </c>
      <c r="D1">
        <v>9415385</v>
      </c>
      <c r="E1">
        <v>1</v>
      </c>
      <c r="F1">
        <v>1</v>
      </c>
      <c r="G1">
        <v>1</v>
      </c>
      <c r="H1">
        <v>1</v>
      </c>
      <c r="I1" t="s">
        <v>782</v>
      </c>
      <c r="J1" t="s">
        <v>3</v>
      </c>
      <c r="K1" t="s">
        <v>783</v>
      </c>
      <c r="L1">
        <v>1369</v>
      </c>
      <c r="N1">
        <v>1013</v>
      </c>
      <c r="O1" t="s">
        <v>784</v>
      </c>
      <c r="P1" t="s">
        <v>784</v>
      </c>
      <c r="Q1">
        <v>1</v>
      </c>
      <c r="X1">
        <v>17.95</v>
      </c>
      <c r="Y1">
        <v>0</v>
      </c>
      <c r="Z1">
        <v>0</v>
      </c>
      <c r="AA1">
        <v>0</v>
      </c>
      <c r="AB1">
        <v>9.4</v>
      </c>
      <c r="AC1">
        <v>0</v>
      </c>
      <c r="AD1">
        <v>1</v>
      </c>
      <c r="AE1">
        <v>1</v>
      </c>
      <c r="AF1" t="s">
        <v>3</v>
      </c>
      <c r="AG1">
        <v>17.95</v>
      </c>
      <c r="AH1">
        <v>2</v>
      </c>
      <c r="AI1">
        <v>22754437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ROW(Source!A28)</f>
        <v>28</v>
      </c>
      <c r="B2">
        <v>22754438</v>
      </c>
      <c r="C2">
        <v>22754436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36</v>
      </c>
      <c r="J2" t="s">
        <v>3</v>
      </c>
      <c r="K2" t="s">
        <v>785</v>
      </c>
      <c r="L2">
        <v>608254</v>
      </c>
      <c r="N2">
        <v>1013</v>
      </c>
      <c r="O2" t="s">
        <v>786</v>
      </c>
      <c r="P2" t="s">
        <v>786</v>
      </c>
      <c r="Q2">
        <v>1</v>
      </c>
      <c r="X2">
        <v>5.01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5.01</v>
      </c>
      <c r="AH2">
        <v>2</v>
      </c>
      <c r="AI2">
        <v>22754438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ROW(Source!A28)</f>
        <v>28</v>
      </c>
      <c r="B3">
        <v>22754439</v>
      </c>
      <c r="C3">
        <v>22754436</v>
      </c>
      <c r="D3">
        <v>21280827</v>
      </c>
      <c r="E3">
        <v>1</v>
      </c>
      <c r="F3">
        <v>1</v>
      </c>
      <c r="G3">
        <v>1</v>
      </c>
      <c r="H3">
        <v>2</v>
      </c>
      <c r="I3" t="s">
        <v>787</v>
      </c>
      <c r="J3" t="s">
        <v>788</v>
      </c>
      <c r="K3" t="s">
        <v>789</v>
      </c>
      <c r="L3">
        <v>1368</v>
      </c>
      <c r="N3">
        <v>1011</v>
      </c>
      <c r="O3" t="s">
        <v>790</v>
      </c>
      <c r="P3" t="s">
        <v>790</v>
      </c>
      <c r="Q3">
        <v>1</v>
      </c>
      <c r="X3">
        <v>1.26</v>
      </c>
      <c r="Y3">
        <v>0</v>
      </c>
      <c r="Z3">
        <v>111.99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1.26</v>
      </c>
      <c r="AH3">
        <v>2</v>
      </c>
      <c r="AI3">
        <v>22754439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ROW(Source!A28)</f>
        <v>28</v>
      </c>
      <c r="B4">
        <v>22754440</v>
      </c>
      <c r="C4">
        <v>22754436</v>
      </c>
      <c r="D4">
        <v>21304734</v>
      </c>
      <c r="E4">
        <v>1</v>
      </c>
      <c r="F4">
        <v>1</v>
      </c>
      <c r="G4">
        <v>1</v>
      </c>
      <c r="H4">
        <v>2</v>
      </c>
      <c r="I4" t="s">
        <v>791</v>
      </c>
      <c r="J4" t="s">
        <v>792</v>
      </c>
      <c r="K4" t="s">
        <v>793</v>
      </c>
      <c r="L4">
        <v>1368</v>
      </c>
      <c r="N4">
        <v>1011</v>
      </c>
      <c r="O4" t="s">
        <v>790</v>
      </c>
      <c r="P4" t="s">
        <v>790</v>
      </c>
      <c r="Q4">
        <v>1</v>
      </c>
      <c r="X4">
        <v>0.34</v>
      </c>
      <c r="Y4">
        <v>0</v>
      </c>
      <c r="Z4">
        <v>3.28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0.34</v>
      </c>
      <c r="AH4">
        <v>2</v>
      </c>
      <c r="AI4">
        <v>22754440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ROW(Source!A28)</f>
        <v>28</v>
      </c>
      <c r="B5">
        <v>22754441</v>
      </c>
      <c r="C5">
        <v>22754436</v>
      </c>
      <c r="D5">
        <v>21299878</v>
      </c>
      <c r="E5">
        <v>1</v>
      </c>
      <c r="F5">
        <v>1</v>
      </c>
      <c r="G5">
        <v>1</v>
      </c>
      <c r="H5">
        <v>2</v>
      </c>
      <c r="I5" t="s">
        <v>794</v>
      </c>
      <c r="J5" t="s">
        <v>795</v>
      </c>
      <c r="K5" t="s">
        <v>796</v>
      </c>
      <c r="L5">
        <v>1368</v>
      </c>
      <c r="N5">
        <v>1011</v>
      </c>
      <c r="O5" t="s">
        <v>790</v>
      </c>
      <c r="P5" t="s">
        <v>790</v>
      </c>
      <c r="Q5">
        <v>1</v>
      </c>
      <c r="X5">
        <v>1.07</v>
      </c>
      <c r="Y5">
        <v>0</v>
      </c>
      <c r="Z5">
        <v>14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1.07</v>
      </c>
      <c r="AH5">
        <v>2</v>
      </c>
      <c r="AI5">
        <v>22754441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ROW(Source!A28)</f>
        <v>28</v>
      </c>
      <c r="B6">
        <v>22754442</v>
      </c>
      <c r="C6">
        <v>22754436</v>
      </c>
      <c r="D6">
        <v>21288557</v>
      </c>
      <c r="E6">
        <v>1</v>
      </c>
      <c r="F6">
        <v>1</v>
      </c>
      <c r="G6">
        <v>1</v>
      </c>
      <c r="H6">
        <v>2</v>
      </c>
      <c r="I6" t="s">
        <v>797</v>
      </c>
      <c r="J6" t="s">
        <v>798</v>
      </c>
      <c r="K6" t="s">
        <v>799</v>
      </c>
      <c r="L6">
        <v>1368</v>
      </c>
      <c r="N6">
        <v>1011</v>
      </c>
      <c r="O6" t="s">
        <v>790</v>
      </c>
      <c r="P6" t="s">
        <v>790</v>
      </c>
      <c r="Q6">
        <v>1</v>
      </c>
      <c r="X6">
        <v>0.31</v>
      </c>
      <c r="Y6">
        <v>0</v>
      </c>
      <c r="Z6">
        <v>1.2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0.31</v>
      </c>
      <c r="AH6">
        <v>2</v>
      </c>
      <c r="AI6">
        <v>22754442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ROW(Source!A28)</f>
        <v>28</v>
      </c>
      <c r="B7">
        <v>22754443</v>
      </c>
      <c r="C7">
        <v>22754436</v>
      </c>
      <c r="D7">
        <v>21304069</v>
      </c>
      <c r="E7">
        <v>1</v>
      </c>
      <c r="F7">
        <v>1</v>
      </c>
      <c r="G7">
        <v>1</v>
      </c>
      <c r="H7">
        <v>2</v>
      </c>
      <c r="I7" t="s">
        <v>800</v>
      </c>
      <c r="J7" t="s">
        <v>801</v>
      </c>
      <c r="K7" t="s">
        <v>802</v>
      </c>
      <c r="L7">
        <v>1368</v>
      </c>
      <c r="N7">
        <v>1011</v>
      </c>
      <c r="O7" t="s">
        <v>790</v>
      </c>
      <c r="P7" t="s">
        <v>790</v>
      </c>
      <c r="Q7">
        <v>1</v>
      </c>
      <c r="X7">
        <v>3.75</v>
      </c>
      <c r="Y7">
        <v>0</v>
      </c>
      <c r="Z7">
        <v>239.25</v>
      </c>
      <c r="AA7">
        <v>16.440000000000001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3.75</v>
      </c>
      <c r="AH7">
        <v>2</v>
      </c>
      <c r="AI7">
        <v>22754443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ROW(Source!A28)</f>
        <v>28</v>
      </c>
      <c r="B8">
        <v>22754444</v>
      </c>
      <c r="C8">
        <v>22754436</v>
      </c>
      <c r="D8">
        <v>21304735</v>
      </c>
      <c r="E8">
        <v>1</v>
      </c>
      <c r="F8">
        <v>1</v>
      </c>
      <c r="G8">
        <v>1</v>
      </c>
      <c r="H8">
        <v>2</v>
      </c>
      <c r="I8" t="s">
        <v>803</v>
      </c>
      <c r="J8" t="s">
        <v>804</v>
      </c>
      <c r="K8" t="s">
        <v>805</v>
      </c>
      <c r="L8">
        <v>1368</v>
      </c>
      <c r="N8">
        <v>1011</v>
      </c>
      <c r="O8" t="s">
        <v>790</v>
      </c>
      <c r="P8" t="s">
        <v>790</v>
      </c>
      <c r="Q8">
        <v>1</v>
      </c>
      <c r="X8">
        <v>3.75</v>
      </c>
      <c r="Y8">
        <v>0</v>
      </c>
      <c r="Z8">
        <v>40.409999999999997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3.75</v>
      </c>
      <c r="AH8">
        <v>2</v>
      </c>
      <c r="AI8">
        <v>22754444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ROW(Source!A28)</f>
        <v>28</v>
      </c>
      <c r="B9">
        <v>22754445</v>
      </c>
      <c r="C9">
        <v>22754436</v>
      </c>
      <c r="D9">
        <v>21299880</v>
      </c>
      <c r="E9">
        <v>1</v>
      </c>
      <c r="F9">
        <v>1</v>
      </c>
      <c r="G9">
        <v>1</v>
      </c>
      <c r="H9">
        <v>2</v>
      </c>
      <c r="I9" t="s">
        <v>806</v>
      </c>
      <c r="J9" t="s">
        <v>807</v>
      </c>
      <c r="K9" t="s">
        <v>808</v>
      </c>
      <c r="L9">
        <v>1368</v>
      </c>
      <c r="N9">
        <v>1011</v>
      </c>
      <c r="O9" t="s">
        <v>790</v>
      </c>
      <c r="P9" t="s">
        <v>790</v>
      </c>
      <c r="Q9">
        <v>1</v>
      </c>
      <c r="X9">
        <v>0.14000000000000001</v>
      </c>
      <c r="Y9">
        <v>0</v>
      </c>
      <c r="Z9">
        <v>1.95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0.14000000000000001</v>
      </c>
      <c r="AH9">
        <v>2</v>
      </c>
      <c r="AI9">
        <v>22754445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ROW(Source!A28)</f>
        <v>28</v>
      </c>
      <c r="B10">
        <v>22754446</v>
      </c>
      <c r="C10">
        <v>22754436</v>
      </c>
      <c r="D10">
        <v>21304071</v>
      </c>
      <c r="E10">
        <v>1</v>
      </c>
      <c r="F10">
        <v>1</v>
      </c>
      <c r="G10">
        <v>1</v>
      </c>
      <c r="H10">
        <v>2</v>
      </c>
      <c r="I10" t="s">
        <v>809</v>
      </c>
      <c r="J10" t="s">
        <v>810</v>
      </c>
      <c r="K10" t="s">
        <v>811</v>
      </c>
      <c r="L10">
        <v>1368</v>
      </c>
      <c r="N10">
        <v>1011</v>
      </c>
      <c r="O10" t="s">
        <v>790</v>
      </c>
      <c r="P10" t="s">
        <v>790</v>
      </c>
      <c r="Q10">
        <v>1</v>
      </c>
      <c r="X10">
        <v>0.15</v>
      </c>
      <c r="Y10">
        <v>0</v>
      </c>
      <c r="Z10">
        <v>127.82</v>
      </c>
      <c r="AA10">
        <v>13.5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0.15</v>
      </c>
      <c r="AH10">
        <v>2</v>
      </c>
      <c r="AI10">
        <v>22754446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ROW(Source!A28)</f>
        <v>28</v>
      </c>
      <c r="B11">
        <v>22754447</v>
      </c>
      <c r="C11">
        <v>22754436</v>
      </c>
      <c r="D11">
        <v>21304072</v>
      </c>
      <c r="E11">
        <v>1</v>
      </c>
      <c r="F11">
        <v>1</v>
      </c>
      <c r="G11">
        <v>1</v>
      </c>
      <c r="H11">
        <v>2</v>
      </c>
      <c r="I11" t="s">
        <v>812</v>
      </c>
      <c r="J11" t="s">
        <v>813</v>
      </c>
      <c r="K11" t="s">
        <v>814</v>
      </c>
      <c r="L11">
        <v>1368</v>
      </c>
      <c r="N11">
        <v>1011</v>
      </c>
      <c r="O11" t="s">
        <v>790</v>
      </c>
      <c r="P11" t="s">
        <v>790</v>
      </c>
      <c r="Q11">
        <v>1</v>
      </c>
      <c r="X11">
        <v>0.15</v>
      </c>
      <c r="Y11">
        <v>0</v>
      </c>
      <c r="Z11">
        <v>12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0.15</v>
      </c>
      <c r="AH11">
        <v>2</v>
      </c>
      <c r="AI11">
        <v>22754447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ROW(Source!A28)</f>
        <v>28</v>
      </c>
      <c r="B12">
        <v>22754448</v>
      </c>
      <c r="C12">
        <v>22754436</v>
      </c>
      <c r="D12">
        <v>21288561</v>
      </c>
      <c r="E12">
        <v>1</v>
      </c>
      <c r="F12">
        <v>1</v>
      </c>
      <c r="G12">
        <v>1</v>
      </c>
      <c r="H12">
        <v>3</v>
      </c>
      <c r="I12" t="s">
        <v>815</v>
      </c>
      <c r="J12" t="s">
        <v>816</v>
      </c>
      <c r="K12" t="s">
        <v>817</v>
      </c>
      <c r="L12">
        <v>1339</v>
      </c>
      <c r="N12">
        <v>1007</v>
      </c>
      <c r="O12" t="s">
        <v>43</v>
      </c>
      <c r="P12" t="s">
        <v>43</v>
      </c>
      <c r="Q12">
        <v>1</v>
      </c>
      <c r="X12">
        <v>0.3</v>
      </c>
      <c r="Y12">
        <v>6.22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0.3</v>
      </c>
      <c r="AH12">
        <v>2</v>
      </c>
      <c r="AI12">
        <v>22754448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ROW(Source!A28)</f>
        <v>28</v>
      </c>
      <c r="B13">
        <v>22754449</v>
      </c>
      <c r="C13">
        <v>22754436</v>
      </c>
      <c r="D13">
        <v>21288798</v>
      </c>
      <c r="E13">
        <v>1</v>
      </c>
      <c r="F13">
        <v>1</v>
      </c>
      <c r="G13">
        <v>1</v>
      </c>
      <c r="H13">
        <v>3</v>
      </c>
      <c r="I13" t="s">
        <v>818</v>
      </c>
      <c r="J13" t="s">
        <v>819</v>
      </c>
      <c r="K13" t="s">
        <v>820</v>
      </c>
      <c r="L13">
        <v>1348</v>
      </c>
      <c r="N13">
        <v>1009</v>
      </c>
      <c r="O13" t="s">
        <v>34</v>
      </c>
      <c r="P13" t="s">
        <v>34</v>
      </c>
      <c r="Q13">
        <v>1000</v>
      </c>
      <c r="X13">
        <v>4.0000000000000003E-5</v>
      </c>
      <c r="Y13">
        <v>15119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4.0000000000000003E-5</v>
      </c>
      <c r="AH13">
        <v>2</v>
      </c>
      <c r="AI13">
        <v>22754449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ROW(Source!A28)</f>
        <v>28</v>
      </c>
      <c r="B14">
        <v>22754450</v>
      </c>
      <c r="C14">
        <v>22754436</v>
      </c>
      <c r="D14">
        <v>21282855</v>
      </c>
      <c r="E14">
        <v>1</v>
      </c>
      <c r="F14">
        <v>1</v>
      </c>
      <c r="G14">
        <v>1</v>
      </c>
      <c r="H14">
        <v>3</v>
      </c>
      <c r="I14" t="s">
        <v>821</v>
      </c>
      <c r="J14" t="s">
        <v>822</v>
      </c>
      <c r="K14" t="s">
        <v>823</v>
      </c>
      <c r="L14">
        <v>1348</v>
      </c>
      <c r="N14">
        <v>1009</v>
      </c>
      <c r="O14" t="s">
        <v>34</v>
      </c>
      <c r="P14" t="s">
        <v>34</v>
      </c>
      <c r="Q14">
        <v>1000</v>
      </c>
      <c r="X14">
        <v>5.9999999999999995E-4</v>
      </c>
      <c r="Y14">
        <v>5989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5.9999999999999995E-4</v>
      </c>
      <c r="AH14">
        <v>2</v>
      </c>
      <c r="AI14">
        <v>22754450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ROW(Source!A28)</f>
        <v>28</v>
      </c>
      <c r="B15">
        <v>22754451</v>
      </c>
      <c r="C15">
        <v>22754436</v>
      </c>
      <c r="D15">
        <v>21304738</v>
      </c>
      <c r="E15">
        <v>1</v>
      </c>
      <c r="F15">
        <v>1</v>
      </c>
      <c r="G15">
        <v>1</v>
      </c>
      <c r="H15">
        <v>3</v>
      </c>
      <c r="I15" t="s">
        <v>824</v>
      </c>
      <c r="J15" t="s">
        <v>825</v>
      </c>
      <c r="K15" t="s">
        <v>826</v>
      </c>
      <c r="L15">
        <v>1348</v>
      </c>
      <c r="N15">
        <v>1009</v>
      </c>
      <c r="O15" t="s">
        <v>34</v>
      </c>
      <c r="P15" t="s">
        <v>34</v>
      </c>
      <c r="Q15">
        <v>1000</v>
      </c>
      <c r="X15">
        <v>1.01</v>
      </c>
      <c r="Y15">
        <v>6789.36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1.01</v>
      </c>
      <c r="AH15">
        <v>2</v>
      </c>
      <c r="AI15">
        <v>22754451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ROW(Source!A28)</f>
        <v>28</v>
      </c>
      <c r="B16">
        <v>22754452</v>
      </c>
      <c r="C16">
        <v>22754436</v>
      </c>
      <c r="D16">
        <v>21304502</v>
      </c>
      <c r="E16">
        <v>1</v>
      </c>
      <c r="F16">
        <v>1</v>
      </c>
      <c r="G16">
        <v>1</v>
      </c>
      <c r="H16">
        <v>3</v>
      </c>
      <c r="I16" t="s">
        <v>827</v>
      </c>
      <c r="J16" t="s">
        <v>828</v>
      </c>
      <c r="K16" t="s">
        <v>829</v>
      </c>
      <c r="L16">
        <v>1348</v>
      </c>
      <c r="N16">
        <v>1009</v>
      </c>
      <c r="O16" t="s">
        <v>34</v>
      </c>
      <c r="P16" t="s">
        <v>34</v>
      </c>
      <c r="Q16">
        <v>1000</v>
      </c>
      <c r="X16">
        <v>1.9300000000000001E-3</v>
      </c>
      <c r="Y16">
        <v>10362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1.9300000000000001E-3</v>
      </c>
      <c r="AH16">
        <v>2</v>
      </c>
      <c r="AI16">
        <v>22754452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ROW(Source!A28)</f>
        <v>28</v>
      </c>
      <c r="B17">
        <v>22754453</v>
      </c>
      <c r="C17">
        <v>22754436</v>
      </c>
      <c r="D17">
        <v>21299885</v>
      </c>
      <c r="E17">
        <v>1</v>
      </c>
      <c r="F17">
        <v>1</v>
      </c>
      <c r="G17">
        <v>1</v>
      </c>
      <c r="H17">
        <v>3</v>
      </c>
      <c r="I17" t="s">
        <v>830</v>
      </c>
      <c r="J17" t="s">
        <v>831</v>
      </c>
      <c r="K17" t="s">
        <v>832</v>
      </c>
      <c r="L17">
        <v>1339</v>
      </c>
      <c r="N17">
        <v>1007</v>
      </c>
      <c r="O17" t="s">
        <v>43</v>
      </c>
      <c r="P17" t="s">
        <v>43</v>
      </c>
      <c r="Q17">
        <v>1</v>
      </c>
      <c r="X17">
        <v>0.06</v>
      </c>
      <c r="Y17">
        <v>38.51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0.06</v>
      </c>
      <c r="AH17">
        <v>2</v>
      </c>
      <c r="AI17">
        <v>22754453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ROW(Source!A28)</f>
        <v>28</v>
      </c>
      <c r="B18">
        <v>22754454</v>
      </c>
      <c r="C18">
        <v>22754436</v>
      </c>
      <c r="D18">
        <v>21282859</v>
      </c>
      <c r="E18">
        <v>1</v>
      </c>
      <c r="F18">
        <v>1</v>
      </c>
      <c r="G18">
        <v>1</v>
      </c>
      <c r="H18">
        <v>3</v>
      </c>
      <c r="I18" t="s">
        <v>833</v>
      </c>
      <c r="J18" t="s">
        <v>834</v>
      </c>
      <c r="K18" t="s">
        <v>835</v>
      </c>
      <c r="L18">
        <v>1339</v>
      </c>
      <c r="N18">
        <v>1007</v>
      </c>
      <c r="O18" t="s">
        <v>43</v>
      </c>
      <c r="P18" t="s">
        <v>43</v>
      </c>
      <c r="Q18">
        <v>1</v>
      </c>
      <c r="X18">
        <v>6.0000000000000001E-3</v>
      </c>
      <c r="Y18">
        <v>558.33000000000004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6.0000000000000001E-3</v>
      </c>
      <c r="AH18">
        <v>2</v>
      </c>
      <c r="AI18">
        <v>22754454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ROW(Source!A28)</f>
        <v>28</v>
      </c>
      <c r="B19">
        <v>22754455</v>
      </c>
      <c r="C19">
        <v>22754436</v>
      </c>
      <c r="D19">
        <v>21304075</v>
      </c>
      <c r="E19">
        <v>1</v>
      </c>
      <c r="F19">
        <v>1</v>
      </c>
      <c r="G19">
        <v>1</v>
      </c>
      <c r="H19">
        <v>3</v>
      </c>
      <c r="I19" t="s">
        <v>836</v>
      </c>
      <c r="J19" t="s">
        <v>837</v>
      </c>
      <c r="K19" t="s">
        <v>838</v>
      </c>
      <c r="L19">
        <v>1348</v>
      </c>
      <c r="N19">
        <v>1009</v>
      </c>
      <c r="O19" t="s">
        <v>34</v>
      </c>
      <c r="P19" t="s">
        <v>34</v>
      </c>
      <c r="Q19">
        <v>1000</v>
      </c>
      <c r="X19">
        <v>4.0000000000000002E-4</v>
      </c>
      <c r="Y19">
        <v>11255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4.0000000000000002E-4</v>
      </c>
      <c r="AH19">
        <v>2</v>
      </c>
      <c r="AI19">
        <v>22754455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ROW(Source!A32)</f>
        <v>32</v>
      </c>
      <c r="B20">
        <v>22754472</v>
      </c>
      <c r="C20">
        <v>22754471</v>
      </c>
      <c r="D20">
        <v>9416110</v>
      </c>
      <c r="E20">
        <v>1</v>
      </c>
      <c r="F20">
        <v>1</v>
      </c>
      <c r="G20">
        <v>1</v>
      </c>
      <c r="H20">
        <v>1</v>
      </c>
      <c r="I20" t="s">
        <v>839</v>
      </c>
      <c r="J20" t="s">
        <v>3</v>
      </c>
      <c r="K20" t="s">
        <v>840</v>
      </c>
      <c r="L20">
        <v>1369</v>
      </c>
      <c r="N20">
        <v>1013</v>
      </c>
      <c r="O20" t="s">
        <v>784</v>
      </c>
      <c r="P20" t="s">
        <v>784</v>
      </c>
      <c r="Q20">
        <v>1</v>
      </c>
      <c r="X20">
        <v>0.64</v>
      </c>
      <c r="Y20">
        <v>0</v>
      </c>
      <c r="Z20">
        <v>0</v>
      </c>
      <c r="AA20">
        <v>0</v>
      </c>
      <c r="AB20">
        <v>9.18</v>
      </c>
      <c r="AC20">
        <v>0</v>
      </c>
      <c r="AD20">
        <v>1</v>
      </c>
      <c r="AE20">
        <v>1</v>
      </c>
      <c r="AF20" t="s">
        <v>3</v>
      </c>
      <c r="AG20">
        <v>0.64</v>
      </c>
      <c r="AH20">
        <v>2</v>
      </c>
      <c r="AI20">
        <v>22754472</v>
      </c>
      <c r="AJ20">
        <v>23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ROW(Source!A32)</f>
        <v>32</v>
      </c>
      <c r="B21">
        <v>22754473</v>
      </c>
      <c r="C21">
        <v>22754471</v>
      </c>
      <c r="D21">
        <v>121548</v>
      </c>
      <c r="E21">
        <v>1</v>
      </c>
      <c r="F21">
        <v>1</v>
      </c>
      <c r="G21">
        <v>1</v>
      </c>
      <c r="H21">
        <v>1</v>
      </c>
      <c r="I21" t="s">
        <v>36</v>
      </c>
      <c r="J21" t="s">
        <v>3</v>
      </c>
      <c r="K21" t="s">
        <v>785</v>
      </c>
      <c r="L21">
        <v>608254</v>
      </c>
      <c r="N21">
        <v>1013</v>
      </c>
      <c r="O21" t="s">
        <v>786</v>
      </c>
      <c r="P21" t="s">
        <v>786</v>
      </c>
      <c r="Q21">
        <v>1</v>
      </c>
      <c r="X21">
        <v>0.35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2</v>
      </c>
      <c r="AF21" t="s">
        <v>3</v>
      </c>
      <c r="AG21">
        <v>0.35</v>
      </c>
      <c r="AH21">
        <v>2</v>
      </c>
      <c r="AI21">
        <v>22754473</v>
      </c>
      <c r="AJ21">
        <v>24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ROW(Source!A32)</f>
        <v>32</v>
      </c>
      <c r="B22">
        <v>22754474</v>
      </c>
      <c r="C22">
        <v>22754471</v>
      </c>
      <c r="D22">
        <v>21285263</v>
      </c>
      <c r="E22">
        <v>1</v>
      </c>
      <c r="F22">
        <v>1</v>
      </c>
      <c r="G22">
        <v>1</v>
      </c>
      <c r="H22">
        <v>2</v>
      </c>
      <c r="I22" t="s">
        <v>841</v>
      </c>
      <c r="J22" t="s">
        <v>842</v>
      </c>
      <c r="K22" t="s">
        <v>843</v>
      </c>
      <c r="L22">
        <v>1368</v>
      </c>
      <c r="N22">
        <v>1011</v>
      </c>
      <c r="O22" t="s">
        <v>790</v>
      </c>
      <c r="P22" t="s">
        <v>790</v>
      </c>
      <c r="Q22">
        <v>1</v>
      </c>
      <c r="X22">
        <v>0.35</v>
      </c>
      <c r="Y22">
        <v>0</v>
      </c>
      <c r="Z22">
        <v>96.89</v>
      </c>
      <c r="AA22">
        <v>13.5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0.35</v>
      </c>
      <c r="AH22">
        <v>2</v>
      </c>
      <c r="AI22">
        <v>22754474</v>
      </c>
      <c r="AJ22">
        <v>25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ROW(Source!A32)</f>
        <v>32</v>
      </c>
      <c r="B23">
        <v>22754475</v>
      </c>
      <c r="C23">
        <v>22754471</v>
      </c>
      <c r="D23">
        <v>21307181</v>
      </c>
      <c r="E23">
        <v>1</v>
      </c>
      <c r="F23">
        <v>1</v>
      </c>
      <c r="G23">
        <v>1</v>
      </c>
      <c r="H23">
        <v>2</v>
      </c>
      <c r="I23" t="s">
        <v>844</v>
      </c>
      <c r="J23" t="s">
        <v>845</v>
      </c>
      <c r="K23" t="s">
        <v>846</v>
      </c>
      <c r="L23">
        <v>1368</v>
      </c>
      <c r="N23">
        <v>1011</v>
      </c>
      <c r="O23" t="s">
        <v>790</v>
      </c>
      <c r="P23" t="s">
        <v>790</v>
      </c>
      <c r="Q23">
        <v>1</v>
      </c>
      <c r="X23">
        <v>0.24</v>
      </c>
      <c r="Y23">
        <v>0</v>
      </c>
      <c r="Z23">
        <v>1.9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0.24</v>
      </c>
      <c r="AH23">
        <v>2</v>
      </c>
      <c r="AI23">
        <v>22754475</v>
      </c>
      <c r="AJ23">
        <v>26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ROW(Source!A32)</f>
        <v>32</v>
      </c>
      <c r="B24">
        <v>22754476</v>
      </c>
      <c r="C24">
        <v>22754471</v>
      </c>
      <c r="D24">
        <v>21308079</v>
      </c>
      <c r="E24">
        <v>1</v>
      </c>
      <c r="F24">
        <v>1</v>
      </c>
      <c r="G24">
        <v>1</v>
      </c>
      <c r="H24">
        <v>2</v>
      </c>
      <c r="I24" t="s">
        <v>847</v>
      </c>
      <c r="J24" t="s">
        <v>848</v>
      </c>
      <c r="K24" t="s">
        <v>849</v>
      </c>
      <c r="L24">
        <v>1368</v>
      </c>
      <c r="N24">
        <v>1011</v>
      </c>
      <c r="O24" t="s">
        <v>790</v>
      </c>
      <c r="P24" t="s">
        <v>790</v>
      </c>
      <c r="Q24">
        <v>1</v>
      </c>
      <c r="X24">
        <v>0.21</v>
      </c>
      <c r="Y24">
        <v>0</v>
      </c>
      <c r="Z24">
        <v>32.71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0.21</v>
      </c>
      <c r="AH24">
        <v>2</v>
      </c>
      <c r="AI24">
        <v>22754476</v>
      </c>
      <c r="AJ24">
        <v>27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ROW(Source!A32)</f>
        <v>32</v>
      </c>
      <c r="B25">
        <v>22754477</v>
      </c>
      <c r="C25">
        <v>22754471</v>
      </c>
      <c r="D25">
        <v>21280770</v>
      </c>
      <c r="E25">
        <v>1</v>
      </c>
      <c r="F25">
        <v>1</v>
      </c>
      <c r="G25">
        <v>1</v>
      </c>
      <c r="H25">
        <v>2</v>
      </c>
      <c r="I25" t="s">
        <v>850</v>
      </c>
      <c r="J25" t="s">
        <v>851</v>
      </c>
      <c r="K25" t="s">
        <v>852</v>
      </c>
      <c r="L25">
        <v>1368</v>
      </c>
      <c r="N25">
        <v>1011</v>
      </c>
      <c r="O25" t="s">
        <v>790</v>
      </c>
      <c r="P25" t="s">
        <v>790</v>
      </c>
      <c r="Q25">
        <v>1</v>
      </c>
      <c r="X25">
        <v>7.0000000000000007E-2</v>
      </c>
      <c r="Y25">
        <v>0</v>
      </c>
      <c r="Z25">
        <v>87.17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7.0000000000000007E-2</v>
      </c>
      <c r="AH25">
        <v>2</v>
      </c>
      <c r="AI25">
        <v>22754477</v>
      </c>
      <c r="AJ25">
        <v>28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ROW(Source!A32)</f>
        <v>32</v>
      </c>
      <c r="B26">
        <v>22754478</v>
      </c>
      <c r="C26">
        <v>22754471</v>
      </c>
      <c r="D26">
        <v>21307184</v>
      </c>
      <c r="E26">
        <v>1</v>
      </c>
      <c r="F26">
        <v>1</v>
      </c>
      <c r="G26">
        <v>1</v>
      </c>
      <c r="H26">
        <v>3</v>
      </c>
      <c r="I26" t="s">
        <v>853</v>
      </c>
      <c r="J26" t="s">
        <v>854</v>
      </c>
      <c r="K26" t="s">
        <v>855</v>
      </c>
      <c r="L26">
        <v>1301</v>
      </c>
      <c r="N26">
        <v>1003</v>
      </c>
      <c r="O26" t="s">
        <v>117</v>
      </c>
      <c r="P26" t="s">
        <v>117</v>
      </c>
      <c r="Q26">
        <v>1</v>
      </c>
      <c r="X26">
        <v>0.15</v>
      </c>
      <c r="Y26">
        <v>1001.3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0.15</v>
      </c>
      <c r="AH26">
        <v>2</v>
      </c>
      <c r="AI26">
        <v>22754478</v>
      </c>
      <c r="AJ26">
        <v>29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ROW(Source!A32)</f>
        <v>32</v>
      </c>
      <c r="B27">
        <v>22754479</v>
      </c>
      <c r="C27">
        <v>22754471</v>
      </c>
      <c r="D27">
        <v>21287114</v>
      </c>
      <c r="E27">
        <v>1</v>
      </c>
      <c r="F27">
        <v>1</v>
      </c>
      <c r="G27">
        <v>1</v>
      </c>
      <c r="H27">
        <v>3</v>
      </c>
      <c r="I27" t="s">
        <v>1235</v>
      </c>
      <c r="J27" t="s">
        <v>1236</v>
      </c>
      <c r="K27" t="s">
        <v>1237</v>
      </c>
      <c r="L27">
        <v>1339</v>
      </c>
      <c r="N27">
        <v>1007</v>
      </c>
      <c r="O27" t="s">
        <v>43</v>
      </c>
      <c r="P27" t="s">
        <v>43</v>
      </c>
      <c r="Q27">
        <v>1</v>
      </c>
      <c r="X27">
        <v>0</v>
      </c>
      <c r="Y27">
        <v>0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0</v>
      </c>
      <c r="AF27" t="s">
        <v>3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ROW(Source!A64)</f>
        <v>64</v>
      </c>
      <c r="B28">
        <v>22720257</v>
      </c>
      <c r="C28">
        <v>22720241</v>
      </c>
      <c r="D28">
        <v>9416104</v>
      </c>
      <c r="E28">
        <v>1</v>
      </c>
      <c r="F28">
        <v>1</v>
      </c>
      <c r="G28">
        <v>1</v>
      </c>
      <c r="H28">
        <v>1</v>
      </c>
      <c r="I28" t="s">
        <v>856</v>
      </c>
      <c r="J28" t="s">
        <v>3</v>
      </c>
      <c r="K28" t="s">
        <v>857</v>
      </c>
      <c r="L28">
        <v>1369</v>
      </c>
      <c r="N28">
        <v>1013</v>
      </c>
      <c r="O28" t="s">
        <v>784</v>
      </c>
      <c r="P28" t="s">
        <v>784</v>
      </c>
      <c r="Q28">
        <v>1</v>
      </c>
      <c r="X28">
        <v>18.53</v>
      </c>
      <c r="Y28">
        <v>0</v>
      </c>
      <c r="Z28">
        <v>0</v>
      </c>
      <c r="AA28">
        <v>0</v>
      </c>
      <c r="AB28">
        <v>8.9700000000000006</v>
      </c>
      <c r="AC28">
        <v>0</v>
      </c>
      <c r="AD28">
        <v>1</v>
      </c>
      <c r="AE28">
        <v>1</v>
      </c>
      <c r="AF28" t="s">
        <v>3</v>
      </c>
      <c r="AG28">
        <v>18.53</v>
      </c>
      <c r="AH28">
        <v>2</v>
      </c>
      <c r="AI28">
        <v>22720242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ROW(Source!A64)</f>
        <v>64</v>
      </c>
      <c r="B29">
        <v>22720258</v>
      </c>
      <c r="C29">
        <v>22720241</v>
      </c>
      <c r="D29">
        <v>121548</v>
      </c>
      <c r="E29">
        <v>1</v>
      </c>
      <c r="F29">
        <v>1</v>
      </c>
      <c r="G29">
        <v>1</v>
      </c>
      <c r="H29">
        <v>1</v>
      </c>
      <c r="I29" t="s">
        <v>36</v>
      </c>
      <c r="J29" t="s">
        <v>3</v>
      </c>
      <c r="K29" t="s">
        <v>785</v>
      </c>
      <c r="L29">
        <v>608254</v>
      </c>
      <c r="N29">
        <v>1013</v>
      </c>
      <c r="O29" t="s">
        <v>786</v>
      </c>
      <c r="P29" t="s">
        <v>786</v>
      </c>
      <c r="Q29">
        <v>1</v>
      </c>
      <c r="X29">
        <v>0.17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3</v>
      </c>
      <c r="AG29">
        <v>0.17</v>
      </c>
      <c r="AH29">
        <v>2</v>
      </c>
      <c r="AI29">
        <v>22720243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ROW(Source!A64)</f>
        <v>64</v>
      </c>
      <c r="B30">
        <v>22720259</v>
      </c>
      <c r="C30">
        <v>22720241</v>
      </c>
      <c r="D30">
        <v>21280827</v>
      </c>
      <c r="E30">
        <v>1</v>
      </c>
      <c r="F30">
        <v>1</v>
      </c>
      <c r="G30">
        <v>1</v>
      </c>
      <c r="H30">
        <v>2</v>
      </c>
      <c r="I30" t="s">
        <v>787</v>
      </c>
      <c r="J30" t="s">
        <v>788</v>
      </c>
      <c r="K30" t="s">
        <v>789</v>
      </c>
      <c r="L30">
        <v>1368</v>
      </c>
      <c r="N30">
        <v>1011</v>
      </c>
      <c r="O30" t="s">
        <v>790</v>
      </c>
      <c r="P30" t="s">
        <v>790</v>
      </c>
      <c r="Q30">
        <v>1</v>
      </c>
      <c r="X30">
        <v>0.17</v>
      </c>
      <c r="Y30">
        <v>0</v>
      </c>
      <c r="Z30">
        <v>111.99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0.17</v>
      </c>
      <c r="AH30">
        <v>2</v>
      </c>
      <c r="AI30">
        <v>22720244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ROW(Source!A64)</f>
        <v>64</v>
      </c>
      <c r="B31">
        <v>22720260</v>
      </c>
      <c r="C31">
        <v>22720241</v>
      </c>
      <c r="D31">
        <v>21285419</v>
      </c>
      <c r="E31">
        <v>1</v>
      </c>
      <c r="F31">
        <v>1</v>
      </c>
      <c r="G31">
        <v>1</v>
      </c>
      <c r="H31">
        <v>2</v>
      </c>
      <c r="I31" t="s">
        <v>858</v>
      </c>
      <c r="J31" t="s">
        <v>859</v>
      </c>
      <c r="K31" t="s">
        <v>860</v>
      </c>
      <c r="L31">
        <v>1368</v>
      </c>
      <c r="N31">
        <v>1011</v>
      </c>
      <c r="O31" t="s">
        <v>790</v>
      </c>
      <c r="P31" t="s">
        <v>790</v>
      </c>
      <c r="Q31">
        <v>1</v>
      </c>
      <c r="X31">
        <v>1.51</v>
      </c>
      <c r="Y31">
        <v>0</v>
      </c>
      <c r="Z31">
        <v>8.1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1.51</v>
      </c>
      <c r="AH31">
        <v>2</v>
      </c>
      <c r="AI31">
        <v>22720245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ROW(Source!A64)</f>
        <v>64</v>
      </c>
      <c r="B32">
        <v>22720261</v>
      </c>
      <c r="C32">
        <v>22720241</v>
      </c>
      <c r="D32">
        <v>21330832</v>
      </c>
      <c r="E32">
        <v>1</v>
      </c>
      <c r="F32">
        <v>1</v>
      </c>
      <c r="G32">
        <v>1</v>
      </c>
      <c r="H32">
        <v>2</v>
      </c>
      <c r="I32" t="s">
        <v>861</v>
      </c>
      <c r="J32" t="s">
        <v>862</v>
      </c>
      <c r="K32" t="s">
        <v>863</v>
      </c>
      <c r="L32">
        <v>1368</v>
      </c>
      <c r="N32">
        <v>1011</v>
      </c>
      <c r="O32" t="s">
        <v>790</v>
      </c>
      <c r="P32" t="s">
        <v>790</v>
      </c>
      <c r="Q32">
        <v>1</v>
      </c>
      <c r="X32">
        <v>0.4</v>
      </c>
      <c r="Y32">
        <v>0</v>
      </c>
      <c r="Z32">
        <v>29.67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0.4</v>
      </c>
      <c r="AH32">
        <v>2</v>
      </c>
      <c r="AI32">
        <v>22720246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ROW(Source!A64)</f>
        <v>64</v>
      </c>
      <c r="B33">
        <v>22720262</v>
      </c>
      <c r="C33">
        <v>22720241</v>
      </c>
      <c r="D33">
        <v>21280770</v>
      </c>
      <c r="E33">
        <v>1</v>
      </c>
      <c r="F33">
        <v>1</v>
      </c>
      <c r="G33">
        <v>1</v>
      </c>
      <c r="H33">
        <v>2</v>
      </c>
      <c r="I33" t="s">
        <v>850</v>
      </c>
      <c r="J33" t="s">
        <v>851</v>
      </c>
      <c r="K33" t="s">
        <v>852</v>
      </c>
      <c r="L33">
        <v>1368</v>
      </c>
      <c r="N33">
        <v>1011</v>
      </c>
      <c r="O33" t="s">
        <v>790</v>
      </c>
      <c r="P33" t="s">
        <v>790</v>
      </c>
      <c r="Q33">
        <v>1</v>
      </c>
      <c r="X33">
        <v>0.21</v>
      </c>
      <c r="Y33">
        <v>0</v>
      </c>
      <c r="Z33">
        <v>87.17</v>
      </c>
      <c r="AA33">
        <v>11.6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0.21</v>
      </c>
      <c r="AH33">
        <v>2</v>
      </c>
      <c r="AI33">
        <v>22720247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ROW(Source!A64)</f>
        <v>64</v>
      </c>
      <c r="B34">
        <v>22720263</v>
      </c>
      <c r="C34">
        <v>22720241</v>
      </c>
      <c r="D34">
        <v>21288798</v>
      </c>
      <c r="E34">
        <v>1</v>
      </c>
      <c r="F34">
        <v>1</v>
      </c>
      <c r="G34">
        <v>1</v>
      </c>
      <c r="H34">
        <v>3</v>
      </c>
      <c r="I34" t="s">
        <v>818</v>
      </c>
      <c r="J34" t="s">
        <v>819</v>
      </c>
      <c r="K34" t="s">
        <v>820</v>
      </c>
      <c r="L34">
        <v>1348</v>
      </c>
      <c r="N34">
        <v>1009</v>
      </c>
      <c r="O34" t="s">
        <v>34</v>
      </c>
      <c r="P34" t="s">
        <v>34</v>
      </c>
      <c r="Q34">
        <v>1000</v>
      </c>
      <c r="X34">
        <v>8.0000000000000007E-5</v>
      </c>
      <c r="Y34">
        <v>15119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8.0000000000000007E-5</v>
      </c>
      <c r="AH34">
        <v>2</v>
      </c>
      <c r="AI34">
        <v>22720248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ROW(Source!A64)</f>
        <v>64</v>
      </c>
      <c r="B35">
        <v>22720264</v>
      </c>
      <c r="C35">
        <v>22720241</v>
      </c>
      <c r="D35">
        <v>21362285</v>
      </c>
      <c r="E35">
        <v>1</v>
      </c>
      <c r="F35">
        <v>1</v>
      </c>
      <c r="G35">
        <v>1</v>
      </c>
      <c r="H35">
        <v>3</v>
      </c>
      <c r="I35" t="s">
        <v>864</v>
      </c>
      <c r="J35" t="s">
        <v>865</v>
      </c>
      <c r="K35" t="s">
        <v>866</v>
      </c>
      <c r="L35">
        <v>1348</v>
      </c>
      <c r="N35">
        <v>1009</v>
      </c>
      <c r="O35" t="s">
        <v>34</v>
      </c>
      <c r="P35" t="s">
        <v>34</v>
      </c>
      <c r="Q35">
        <v>1000</v>
      </c>
      <c r="X35">
        <v>4.0000000000000003E-5</v>
      </c>
      <c r="Y35">
        <v>16950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4.0000000000000003E-5</v>
      </c>
      <c r="AH35">
        <v>2</v>
      </c>
      <c r="AI35">
        <v>22720249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ROW(Source!A64)</f>
        <v>64</v>
      </c>
      <c r="B36">
        <v>22720265</v>
      </c>
      <c r="C36">
        <v>22720241</v>
      </c>
      <c r="D36">
        <v>21304502</v>
      </c>
      <c r="E36">
        <v>1</v>
      </c>
      <c r="F36">
        <v>1</v>
      </c>
      <c r="G36">
        <v>1</v>
      </c>
      <c r="H36">
        <v>3</v>
      </c>
      <c r="I36" t="s">
        <v>827</v>
      </c>
      <c r="J36" t="s">
        <v>828</v>
      </c>
      <c r="K36" t="s">
        <v>829</v>
      </c>
      <c r="L36">
        <v>1348</v>
      </c>
      <c r="N36">
        <v>1009</v>
      </c>
      <c r="O36" t="s">
        <v>34</v>
      </c>
      <c r="P36" t="s">
        <v>34</v>
      </c>
      <c r="Q36">
        <v>1000</v>
      </c>
      <c r="X36">
        <v>1E-3</v>
      </c>
      <c r="Y36">
        <v>10362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1E-3</v>
      </c>
      <c r="AH36">
        <v>2</v>
      </c>
      <c r="AI36">
        <v>22720250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ROW(Source!A64)</f>
        <v>64</v>
      </c>
      <c r="B37">
        <v>22720266</v>
      </c>
      <c r="C37">
        <v>22720241</v>
      </c>
      <c r="D37">
        <v>21288800</v>
      </c>
      <c r="E37">
        <v>1</v>
      </c>
      <c r="F37">
        <v>1</v>
      </c>
      <c r="G37">
        <v>1</v>
      </c>
      <c r="H37">
        <v>3</v>
      </c>
      <c r="I37" t="s">
        <v>867</v>
      </c>
      <c r="J37" t="s">
        <v>868</v>
      </c>
      <c r="K37" t="s">
        <v>869</v>
      </c>
      <c r="L37">
        <v>1346</v>
      </c>
      <c r="N37">
        <v>1009</v>
      </c>
      <c r="O37" t="s">
        <v>870</v>
      </c>
      <c r="P37" t="s">
        <v>870</v>
      </c>
      <c r="Q37">
        <v>1</v>
      </c>
      <c r="X37">
        <v>0.04</v>
      </c>
      <c r="Y37">
        <v>37.29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0.04</v>
      </c>
      <c r="AH37">
        <v>2</v>
      </c>
      <c r="AI37">
        <v>22720251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ROW(Source!A64)</f>
        <v>64</v>
      </c>
      <c r="B38">
        <v>22720267</v>
      </c>
      <c r="C38">
        <v>22720241</v>
      </c>
      <c r="D38">
        <v>21288801</v>
      </c>
      <c r="E38">
        <v>1</v>
      </c>
      <c r="F38">
        <v>1</v>
      </c>
      <c r="G38">
        <v>1</v>
      </c>
      <c r="H38">
        <v>3</v>
      </c>
      <c r="I38" t="s">
        <v>871</v>
      </c>
      <c r="J38" t="s">
        <v>872</v>
      </c>
      <c r="K38" t="s">
        <v>873</v>
      </c>
      <c r="L38">
        <v>1348</v>
      </c>
      <c r="N38">
        <v>1009</v>
      </c>
      <c r="O38" t="s">
        <v>34</v>
      </c>
      <c r="P38" t="s">
        <v>34</v>
      </c>
      <c r="Q38">
        <v>1000</v>
      </c>
      <c r="X38">
        <v>2.7399999999999998E-3</v>
      </c>
      <c r="Y38">
        <v>15323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2.7399999999999998E-3</v>
      </c>
      <c r="AH38">
        <v>2</v>
      </c>
      <c r="AI38">
        <v>22720252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ROW(Source!A64)</f>
        <v>64</v>
      </c>
      <c r="B39">
        <v>22720268</v>
      </c>
      <c r="C39">
        <v>22720241</v>
      </c>
      <c r="D39">
        <v>21366504</v>
      </c>
      <c r="E39">
        <v>1</v>
      </c>
      <c r="F39">
        <v>1</v>
      </c>
      <c r="G39">
        <v>1</v>
      </c>
      <c r="H39">
        <v>3</v>
      </c>
      <c r="I39" t="s">
        <v>874</v>
      </c>
      <c r="J39" t="s">
        <v>875</v>
      </c>
      <c r="K39" t="s">
        <v>876</v>
      </c>
      <c r="L39">
        <v>1354</v>
      </c>
      <c r="N39">
        <v>1010</v>
      </c>
      <c r="O39" t="s">
        <v>28</v>
      </c>
      <c r="P39" t="s">
        <v>28</v>
      </c>
      <c r="Q39">
        <v>1</v>
      </c>
      <c r="X39">
        <v>1</v>
      </c>
      <c r="Y39">
        <v>2208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1</v>
      </c>
      <c r="AH39">
        <v>2</v>
      </c>
      <c r="AI39">
        <v>22720253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ROW(Source!A64)</f>
        <v>64</v>
      </c>
      <c r="B40">
        <v>22720269</v>
      </c>
      <c r="C40">
        <v>22720241</v>
      </c>
      <c r="D40">
        <v>21281662</v>
      </c>
      <c r="E40">
        <v>1</v>
      </c>
      <c r="F40">
        <v>1</v>
      </c>
      <c r="G40">
        <v>1</v>
      </c>
      <c r="H40">
        <v>3</v>
      </c>
      <c r="I40" t="s">
        <v>877</v>
      </c>
      <c r="J40" t="s">
        <v>878</v>
      </c>
      <c r="K40" t="s">
        <v>879</v>
      </c>
      <c r="L40">
        <v>1339</v>
      </c>
      <c r="N40">
        <v>1007</v>
      </c>
      <c r="O40" t="s">
        <v>43</v>
      </c>
      <c r="P40" t="s">
        <v>43</v>
      </c>
      <c r="Q40">
        <v>1</v>
      </c>
      <c r="X40">
        <v>2</v>
      </c>
      <c r="Y40">
        <v>2.44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2</v>
      </c>
      <c r="AH40">
        <v>2</v>
      </c>
      <c r="AI40">
        <v>22720254</v>
      </c>
      <c r="AJ40">
        <v>42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ROW(Source!A64)</f>
        <v>64</v>
      </c>
      <c r="B41">
        <v>22720270</v>
      </c>
      <c r="C41">
        <v>22720241</v>
      </c>
      <c r="D41">
        <v>21840918</v>
      </c>
      <c r="E41">
        <v>1</v>
      </c>
      <c r="F41">
        <v>1</v>
      </c>
      <c r="G41">
        <v>1</v>
      </c>
      <c r="H41">
        <v>3</v>
      </c>
      <c r="I41" t="s">
        <v>880</v>
      </c>
      <c r="J41" t="s">
        <v>881</v>
      </c>
      <c r="K41" t="s">
        <v>882</v>
      </c>
      <c r="L41">
        <v>1354</v>
      </c>
      <c r="N41">
        <v>1010</v>
      </c>
      <c r="O41" t="s">
        <v>28</v>
      </c>
      <c r="P41" t="s">
        <v>28</v>
      </c>
      <c r="Q41">
        <v>1</v>
      </c>
      <c r="X41">
        <v>4</v>
      </c>
      <c r="Y41">
        <v>37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4</v>
      </c>
      <c r="AH41">
        <v>2</v>
      </c>
      <c r="AI41">
        <v>22720255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ROW(Source!A64)</f>
        <v>64</v>
      </c>
      <c r="B42">
        <v>22720271</v>
      </c>
      <c r="C42">
        <v>22720241</v>
      </c>
      <c r="D42">
        <v>21363108</v>
      </c>
      <c r="E42">
        <v>1</v>
      </c>
      <c r="F42">
        <v>1</v>
      </c>
      <c r="G42">
        <v>1</v>
      </c>
      <c r="H42">
        <v>3</v>
      </c>
      <c r="I42" t="s">
        <v>883</v>
      </c>
      <c r="J42" t="s">
        <v>884</v>
      </c>
      <c r="K42" t="s">
        <v>885</v>
      </c>
      <c r="L42">
        <v>1356</v>
      </c>
      <c r="N42">
        <v>1010</v>
      </c>
      <c r="O42" t="s">
        <v>886</v>
      </c>
      <c r="P42" t="s">
        <v>886</v>
      </c>
      <c r="Q42">
        <v>1000</v>
      </c>
      <c r="X42">
        <v>4.0000000000000001E-3</v>
      </c>
      <c r="Y42">
        <v>5650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4.0000000000000001E-3</v>
      </c>
      <c r="AH42">
        <v>2</v>
      </c>
      <c r="AI42">
        <v>22720256</v>
      </c>
      <c r="AJ42">
        <v>44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ROW(Source!A67)</f>
        <v>67</v>
      </c>
      <c r="B43">
        <v>22720280</v>
      </c>
      <c r="C43">
        <v>22720274</v>
      </c>
      <c r="D43">
        <v>9415666</v>
      </c>
      <c r="E43">
        <v>1</v>
      </c>
      <c r="F43">
        <v>1</v>
      </c>
      <c r="G43">
        <v>1</v>
      </c>
      <c r="H43">
        <v>1</v>
      </c>
      <c r="I43" t="s">
        <v>887</v>
      </c>
      <c r="J43" t="s">
        <v>3</v>
      </c>
      <c r="K43" t="s">
        <v>888</v>
      </c>
      <c r="L43">
        <v>1369</v>
      </c>
      <c r="N43">
        <v>1013</v>
      </c>
      <c r="O43" t="s">
        <v>784</v>
      </c>
      <c r="P43" t="s">
        <v>784</v>
      </c>
      <c r="Q43">
        <v>1</v>
      </c>
      <c r="X43">
        <v>1.46</v>
      </c>
      <c r="Y43">
        <v>0</v>
      </c>
      <c r="Z43">
        <v>0</v>
      </c>
      <c r="AA43">
        <v>0</v>
      </c>
      <c r="AB43">
        <v>8.74</v>
      </c>
      <c r="AC43">
        <v>0</v>
      </c>
      <c r="AD43">
        <v>1</v>
      </c>
      <c r="AE43">
        <v>1</v>
      </c>
      <c r="AF43" t="s">
        <v>3</v>
      </c>
      <c r="AG43">
        <v>1.46</v>
      </c>
      <c r="AH43">
        <v>2</v>
      </c>
      <c r="AI43">
        <v>22720275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ROW(Source!A67)</f>
        <v>67</v>
      </c>
      <c r="B44">
        <v>22720281</v>
      </c>
      <c r="C44">
        <v>22720274</v>
      </c>
      <c r="D44">
        <v>121548</v>
      </c>
      <c r="E44">
        <v>1</v>
      </c>
      <c r="F44">
        <v>1</v>
      </c>
      <c r="G44">
        <v>1</v>
      </c>
      <c r="H44">
        <v>1</v>
      </c>
      <c r="I44" t="s">
        <v>36</v>
      </c>
      <c r="J44" t="s">
        <v>3</v>
      </c>
      <c r="K44" t="s">
        <v>785</v>
      </c>
      <c r="L44">
        <v>608254</v>
      </c>
      <c r="N44">
        <v>1013</v>
      </c>
      <c r="O44" t="s">
        <v>786</v>
      </c>
      <c r="P44" t="s">
        <v>786</v>
      </c>
      <c r="Q44">
        <v>1</v>
      </c>
      <c r="X44">
        <v>0.01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3</v>
      </c>
      <c r="AG44">
        <v>0.01</v>
      </c>
      <c r="AH44">
        <v>2</v>
      </c>
      <c r="AI44">
        <v>22720276</v>
      </c>
      <c r="AJ44">
        <v>46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ROW(Source!A67)</f>
        <v>67</v>
      </c>
      <c r="B45">
        <v>22720282</v>
      </c>
      <c r="C45">
        <v>22720274</v>
      </c>
      <c r="D45">
        <v>21315620</v>
      </c>
      <c r="E45">
        <v>1</v>
      </c>
      <c r="F45">
        <v>1</v>
      </c>
      <c r="G45">
        <v>1</v>
      </c>
      <c r="H45">
        <v>2</v>
      </c>
      <c r="I45" t="s">
        <v>889</v>
      </c>
      <c r="J45" t="s">
        <v>890</v>
      </c>
      <c r="K45" t="s">
        <v>891</v>
      </c>
      <c r="L45">
        <v>1368</v>
      </c>
      <c r="N45">
        <v>1011</v>
      </c>
      <c r="O45" t="s">
        <v>790</v>
      </c>
      <c r="P45" t="s">
        <v>790</v>
      </c>
      <c r="Q45">
        <v>1</v>
      </c>
      <c r="X45">
        <v>0.01</v>
      </c>
      <c r="Y45">
        <v>0</v>
      </c>
      <c r="Z45">
        <v>86.4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0.01</v>
      </c>
      <c r="AH45">
        <v>2</v>
      </c>
      <c r="AI45">
        <v>22720277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ROW(Source!A67)</f>
        <v>67</v>
      </c>
      <c r="B46">
        <v>22720283</v>
      </c>
      <c r="C46">
        <v>22720274</v>
      </c>
      <c r="D46">
        <v>21280770</v>
      </c>
      <c r="E46">
        <v>1</v>
      </c>
      <c r="F46">
        <v>1</v>
      </c>
      <c r="G46">
        <v>1</v>
      </c>
      <c r="H46">
        <v>2</v>
      </c>
      <c r="I46" t="s">
        <v>850</v>
      </c>
      <c r="J46" t="s">
        <v>851</v>
      </c>
      <c r="K46" t="s">
        <v>852</v>
      </c>
      <c r="L46">
        <v>1368</v>
      </c>
      <c r="N46">
        <v>1011</v>
      </c>
      <c r="O46" t="s">
        <v>790</v>
      </c>
      <c r="P46" t="s">
        <v>790</v>
      </c>
      <c r="Q46">
        <v>1</v>
      </c>
      <c r="X46">
        <v>7.0000000000000007E-2</v>
      </c>
      <c r="Y46">
        <v>0</v>
      </c>
      <c r="Z46">
        <v>87.17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7.0000000000000007E-2</v>
      </c>
      <c r="AH46">
        <v>2</v>
      </c>
      <c r="AI46">
        <v>22720278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ROW(Source!A67)</f>
        <v>67</v>
      </c>
      <c r="B47">
        <v>22720284</v>
      </c>
      <c r="C47">
        <v>22720274</v>
      </c>
      <c r="D47">
        <v>21800848</v>
      </c>
      <c r="E47">
        <v>1</v>
      </c>
      <c r="F47">
        <v>1</v>
      </c>
      <c r="G47">
        <v>1</v>
      </c>
      <c r="H47">
        <v>3</v>
      </c>
      <c r="I47" t="s">
        <v>892</v>
      </c>
      <c r="J47" t="s">
        <v>893</v>
      </c>
      <c r="K47" t="s">
        <v>894</v>
      </c>
      <c r="L47">
        <v>1354</v>
      </c>
      <c r="N47">
        <v>1010</v>
      </c>
      <c r="O47" t="s">
        <v>28</v>
      </c>
      <c r="P47" t="s">
        <v>28</v>
      </c>
      <c r="Q47">
        <v>1</v>
      </c>
      <c r="X47">
        <v>1</v>
      </c>
      <c r="Y47">
        <v>805.49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1</v>
      </c>
      <c r="AH47">
        <v>2</v>
      </c>
      <c r="AI47">
        <v>22720279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ROW(Source!A68)</f>
        <v>68</v>
      </c>
      <c r="B48">
        <v>22720307</v>
      </c>
      <c r="C48">
        <v>22720285</v>
      </c>
      <c r="D48">
        <v>9430710</v>
      </c>
      <c r="E48">
        <v>1</v>
      </c>
      <c r="F48">
        <v>1</v>
      </c>
      <c r="G48">
        <v>1</v>
      </c>
      <c r="H48">
        <v>1</v>
      </c>
      <c r="I48" t="s">
        <v>895</v>
      </c>
      <c r="J48" t="s">
        <v>3</v>
      </c>
      <c r="K48" t="s">
        <v>896</v>
      </c>
      <c r="L48">
        <v>1369</v>
      </c>
      <c r="N48">
        <v>1013</v>
      </c>
      <c r="O48" t="s">
        <v>784</v>
      </c>
      <c r="P48" t="s">
        <v>784</v>
      </c>
      <c r="Q48">
        <v>1</v>
      </c>
      <c r="X48">
        <v>443</v>
      </c>
      <c r="Y48">
        <v>0</v>
      </c>
      <c r="Z48">
        <v>0</v>
      </c>
      <c r="AA48">
        <v>0</v>
      </c>
      <c r="AB48">
        <v>9.6199999999999992</v>
      </c>
      <c r="AC48">
        <v>0</v>
      </c>
      <c r="AD48">
        <v>1</v>
      </c>
      <c r="AE48">
        <v>1</v>
      </c>
      <c r="AF48" t="s">
        <v>3</v>
      </c>
      <c r="AG48">
        <v>443</v>
      </c>
      <c r="AH48">
        <v>2</v>
      </c>
      <c r="AI48">
        <v>22720286</v>
      </c>
      <c r="AJ48">
        <v>50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ROW(Source!A68)</f>
        <v>68</v>
      </c>
      <c r="B49">
        <v>22720308</v>
      </c>
      <c r="C49">
        <v>22720285</v>
      </c>
      <c r="D49">
        <v>121548</v>
      </c>
      <c r="E49">
        <v>1</v>
      </c>
      <c r="F49">
        <v>1</v>
      </c>
      <c r="G49">
        <v>1</v>
      </c>
      <c r="H49">
        <v>1</v>
      </c>
      <c r="I49" t="s">
        <v>36</v>
      </c>
      <c r="J49" t="s">
        <v>3</v>
      </c>
      <c r="K49" t="s">
        <v>785</v>
      </c>
      <c r="L49">
        <v>608254</v>
      </c>
      <c r="N49">
        <v>1013</v>
      </c>
      <c r="O49" t="s">
        <v>786</v>
      </c>
      <c r="P49" t="s">
        <v>786</v>
      </c>
      <c r="Q49">
        <v>1</v>
      </c>
      <c r="X49">
        <v>220.92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3</v>
      </c>
      <c r="AG49">
        <v>220.92</v>
      </c>
      <c r="AH49">
        <v>2</v>
      </c>
      <c r="AI49">
        <v>22720287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ROW(Source!A68)</f>
        <v>68</v>
      </c>
      <c r="B50">
        <v>22720309</v>
      </c>
      <c r="C50">
        <v>22720285</v>
      </c>
      <c r="D50">
        <v>21334659</v>
      </c>
      <c r="E50">
        <v>1</v>
      </c>
      <c r="F50">
        <v>1</v>
      </c>
      <c r="G50">
        <v>1</v>
      </c>
      <c r="H50">
        <v>2</v>
      </c>
      <c r="I50" t="s">
        <v>897</v>
      </c>
      <c r="J50" t="s">
        <v>898</v>
      </c>
      <c r="K50" t="s">
        <v>899</v>
      </c>
      <c r="L50">
        <v>1368</v>
      </c>
      <c r="N50">
        <v>1011</v>
      </c>
      <c r="O50" t="s">
        <v>790</v>
      </c>
      <c r="P50" t="s">
        <v>790</v>
      </c>
      <c r="Q50">
        <v>1</v>
      </c>
      <c r="X50">
        <v>1.2</v>
      </c>
      <c r="Y50">
        <v>0</v>
      </c>
      <c r="Z50">
        <v>134.65</v>
      </c>
      <c r="AA50">
        <v>13.5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1.2</v>
      </c>
      <c r="AH50">
        <v>2</v>
      </c>
      <c r="AI50">
        <v>22720288</v>
      </c>
      <c r="AJ50">
        <v>52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ROW(Source!A68)</f>
        <v>68</v>
      </c>
      <c r="B51">
        <v>22720310</v>
      </c>
      <c r="C51">
        <v>22720285</v>
      </c>
      <c r="D51">
        <v>21451851</v>
      </c>
      <c r="E51">
        <v>1</v>
      </c>
      <c r="F51">
        <v>1</v>
      </c>
      <c r="G51">
        <v>1</v>
      </c>
      <c r="H51">
        <v>2</v>
      </c>
      <c r="I51" t="s">
        <v>900</v>
      </c>
      <c r="J51" t="s">
        <v>901</v>
      </c>
      <c r="K51" t="s">
        <v>902</v>
      </c>
      <c r="L51">
        <v>1368</v>
      </c>
      <c r="N51">
        <v>1011</v>
      </c>
      <c r="O51" t="s">
        <v>790</v>
      </c>
      <c r="P51" t="s">
        <v>790</v>
      </c>
      <c r="Q51">
        <v>1</v>
      </c>
      <c r="X51">
        <v>8.1199999999999992</v>
      </c>
      <c r="Y51">
        <v>0</v>
      </c>
      <c r="Z51">
        <v>100</v>
      </c>
      <c r="AA51">
        <v>10.06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8.1199999999999992</v>
      </c>
      <c r="AH51">
        <v>2</v>
      </c>
      <c r="AI51">
        <v>22720289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ROW(Source!A68)</f>
        <v>68</v>
      </c>
      <c r="B52">
        <v>22720311</v>
      </c>
      <c r="C52">
        <v>22720285</v>
      </c>
      <c r="D52">
        <v>21336293</v>
      </c>
      <c r="E52">
        <v>1</v>
      </c>
      <c r="F52">
        <v>1</v>
      </c>
      <c r="G52">
        <v>1</v>
      </c>
      <c r="H52">
        <v>2</v>
      </c>
      <c r="I52" t="s">
        <v>903</v>
      </c>
      <c r="J52" t="s">
        <v>904</v>
      </c>
      <c r="K52" t="s">
        <v>905</v>
      </c>
      <c r="L52">
        <v>1368</v>
      </c>
      <c r="N52">
        <v>1011</v>
      </c>
      <c r="O52" t="s">
        <v>790</v>
      </c>
      <c r="P52" t="s">
        <v>790</v>
      </c>
      <c r="Q52">
        <v>1</v>
      </c>
      <c r="X52">
        <v>29</v>
      </c>
      <c r="Y52">
        <v>0</v>
      </c>
      <c r="Z52">
        <v>287.99</v>
      </c>
      <c r="AA52">
        <v>11.6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29</v>
      </c>
      <c r="AH52">
        <v>2</v>
      </c>
      <c r="AI52">
        <v>22720290</v>
      </c>
      <c r="AJ52">
        <v>54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ROW(Source!A68)</f>
        <v>68</v>
      </c>
      <c r="B53">
        <v>22720312</v>
      </c>
      <c r="C53">
        <v>22720285</v>
      </c>
      <c r="D53">
        <v>21398718</v>
      </c>
      <c r="E53">
        <v>1</v>
      </c>
      <c r="F53">
        <v>1</v>
      </c>
      <c r="G53">
        <v>1</v>
      </c>
      <c r="H53">
        <v>2</v>
      </c>
      <c r="I53" t="s">
        <v>906</v>
      </c>
      <c r="J53" t="s">
        <v>907</v>
      </c>
      <c r="K53" t="s">
        <v>908</v>
      </c>
      <c r="L53">
        <v>1368</v>
      </c>
      <c r="N53">
        <v>1011</v>
      </c>
      <c r="O53" t="s">
        <v>790</v>
      </c>
      <c r="P53" t="s">
        <v>790</v>
      </c>
      <c r="Q53">
        <v>1</v>
      </c>
      <c r="X53">
        <v>63.8</v>
      </c>
      <c r="Y53">
        <v>0</v>
      </c>
      <c r="Z53">
        <v>91.83</v>
      </c>
      <c r="AA53">
        <v>10.06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63.8</v>
      </c>
      <c r="AH53">
        <v>2</v>
      </c>
      <c r="AI53">
        <v>22720291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ROW(Source!A68)</f>
        <v>68</v>
      </c>
      <c r="B54">
        <v>22720313</v>
      </c>
      <c r="C54">
        <v>22720285</v>
      </c>
      <c r="D54">
        <v>21491628</v>
      </c>
      <c r="E54">
        <v>1</v>
      </c>
      <c r="F54">
        <v>1</v>
      </c>
      <c r="G54">
        <v>1</v>
      </c>
      <c r="H54">
        <v>2</v>
      </c>
      <c r="I54" t="s">
        <v>909</v>
      </c>
      <c r="J54" t="s">
        <v>910</v>
      </c>
      <c r="K54" t="s">
        <v>911</v>
      </c>
      <c r="L54">
        <v>1368</v>
      </c>
      <c r="N54">
        <v>1011</v>
      </c>
      <c r="O54" t="s">
        <v>790</v>
      </c>
      <c r="P54" t="s">
        <v>790</v>
      </c>
      <c r="Q54">
        <v>1</v>
      </c>
      <c r="X54">
        <v>55</v>
      </c>
      <c r="Y54">
        <v>0</v>
      </c>
      <c r="Z54">
        <v>52.61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55</v>
      </c>
      <c r="AH54">
        <v>2</v>
      </c>
      <c r="AI54">
        <v>22720292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ROW(Source!A68)</f>
        <v>68</v>
      </c>
      <c r="B55">
        <v>22720314</v>
      </c>
      <c r="C55">
        <v>22720285</v>
      </c>
      <c r="D55">
        <v>21491629</v>
      </c>
      <c r="E55">
        <v>1</v>
      </c>
      <c r="F55">
        <v>1</v>
      </c>
      <c r="G55">
        <v>1</v>
      </c>
      <c r="H55">
        <v>2</v>
      </c>
      <c r="I55" t="s">
        <v>912</v>
      </c>
      <c r="J55" t="s">
        <v>913</v>
      </c>
      <c r="K55" t="s">
        <v>914</v>
      </c>
      <c r="L55">
        <v>1368</v>
      </c>
      <c r="N55">
        <v>1011</v>
      </c>
      <c r="O55" t="s">
        <v>790</v>
      </c>
      <c r="P55" t="s">
        <v>790</v>
      </c>
      <c r="Q55">
        <v>1</v>
      </c>
      <c r="X55">
        <v>63.8</v>
      </c>
      <c r="Y55">
        <v>0</v>
      </c>
      <c r="Z55">
        <v>30.46</v>
      </c>
      <c r="AA55">
        <v>11.6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63.8</v>
      </c>
      <c r="AH55">
        <v>2</v>
      </c>
      <c r="AI55">
        <v>22720293</v>
      </c>
      <c r="AJ55">
        <v>57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ROW(Source!A68)</f>
        <v>68</v>
      </c>
      <c r="B56">
        <v>22720315</v>
      </c>
      <c r="C56">
        <v>22720285</v>
      </c>
      <c r="D56">
        <v>21280770</v>
      </c>
      <c r="E56">
        <v>1</v>
      </c>
      <c r="F56">
        <v>1</v>
      </c>
      <c r="G56">
        <v>1</v>
      </c>
      <c r="H56">
        <v>2</v>
      </c>
      <c r="I56" t="s">
        <v>850</v>
      </c>
      <c r="J56" t="s">
        <v>851</v>
      </c>
      <c r="K56" t="s">
        <v>852</v>
      </c>
      <c r="L56">
        <v>1368</v>
      </c>
      <c r="N56">
        <v>1011</v>
      </c>
      <c r="O56" t="s">
        <v>790</v>
      </c>
      <c r="P56" t="s">
        <v>790</v>
      </c>
      <c r="Q56">
        <v>1</v>
      </c>
      <c r="X56">
        <v>1.2</v>
      </c>
      <c r="Y56">
        <v>0</v>
      </c>
      <c r="Z56">
        <v>87.17</v>
      </c>
      <c r="AA56">
        <v>11.6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1.2</v>
      </c>
      <c r="AH56">
        <v>2</v>
      </c>
      <c r="AI56">
        <v>22720294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ROW(Source!A68)</f>
        <v>68</v>
      </c>
      <c r="B57">
        <v>22720316</v>
      </c>
      <c r="C57">
        <v>22720285</v>
      </c>
      <c r="D57">
        <v>21331404</v>
      </c>
      <c r="E57">
        <v>1</v>
      </c>
      <c r="F57">
        <v>1</v>
      </c>
      <c r="G57">
        <v>1</v>
      </c>
      <c r="H57">
        <v>3</v>
      </c>
      <c r="I57" t="s">
        <v>915</v>
      </c>
      <c r="J57" t="s">
        <v>916</v>
      </c>
      <c r="K57" t="s">
        <v>917</v>
      </c>
      <c r="L57">
        <v>1348</v>
      </c>
      <c r="N57">
        <v>1009</v>
      </c>
      <c r="O57" t="s">
        <v>34</v>
      </c>
      <c r="P57" t="s">
        <v>34</v>
      </c>
      <c r="Q57">
        <v>1000</v>
      </c>
      <c r="X57">
        <v>4.5399999999999998E-3</v>
      </c>
      <c r="Y57">
        <v>12606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4.5399999999999998E-3</v>
      </c>
      <c r="AH57">
        <v>2</v>
      </c>
      <c r="AI57">
        <v>22720295</v>
      </c>
      <c r="AJ57">
        <v>59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ROW(Source!A68)</f>
        <v>68</v>
      </c>
      <c r="B58">
        <v>22720317</v>
      </c>
      <c r="C58">
        <v>22720285</v>
      </c>
      <c r="D58">
        <v>21288561</v>
      </c>
      <c r="E58">
        <v>1</v>
      </c>
      <c r="F58">
        <v>1</v>
      </c>
      <c r="G58">
        <v>1</v>
      </c>
      <c r="H58">
        <v>3</v>
      </c>
      <c r="I58" t="s">
        <v>815</v>
      </c>
      <c r="J58" t="s">
        <v>816</v>
      </c>
      <c r="K58" t="s">
        <v>817</v>
      </c>
      <c r="L58">
        <v>1339</v>
      </c>
      <c r="N58">
        <v>1007</v>
      </c>
      <c r="O58" t="s">
        <v>43</v>
      </c>
      <c r="P58" t="s">
        <v>43</v>
      </c>
      <c r="Q58">
        <v>1</v>
      </c>
      <c r="X58">
        <v>2.42</v>
      </c>
      <c r="Y58">
        <v>6.22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2.42</v>
      </c>
      <c r="AH58">
        <v>2</v>
      </c>
      <c r="AI58">
        <v>22720296</v>
      </c>
      <c r="AJ58">
        <v>60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ROW(Source!A68)</f>
        <v>68</v>
      </c>
      <c r="B59">
        <v>22720318</v>
      </c>
      <c r="C59">
        <v>22720285</v>
      </c>
      <c r="D59">
        <v>21316761</v>
      </c>
      <c r="E59">
        <v>1</v>
      </c>
      <c r="F59">
        <v>1</v>
      </c>
      <c r="G59">
        <v>1</v>
      </c>
      <c r="H59">
        <v>3</v>
      </c>
      <c r="I59" t="s">
        <v>918</v>
      </c>
      <c r="J59" t="s">
        <v>919</v>
      </c>
      <c r="K59" t="s">
        <v>920</v>
      </c>
      <c r="L59">
        <v>1348</v>
      </c>
      <c r="N59">
        <v>1009</v>
      </c>
      <c r="O59" t="s">
        <v>34</v>
      </c>
      <c r="P59" t="s">
        <v>34</v>
      </c>
      <c r="Q59">
        <v>1000</v>
      </c>
      <c r="X59">
        <v>1.2E-4</v>
      </c>
      <c r="Y59">
        <v>10200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1.2E-4</v>
      </c>
      <c r="AH59">
        <v>2</v>
      </c>
      <c r="AI59">
        <v>22720297</v>
      </c>
      <c r="AJ59">
        <v>61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ROW(Source!A68)</f>
        <v>68</v>
      </c>
      <c r="B60">
        <v>22720319</v>
      </c>
      <c r="C60">
        <v>22720285</v>
      </c>
      <c r="D60">
        <v>21593664</v>
      </c>
      <c r="E60">
        <v>1</v>
      </c>
      <c r="F60">
        <v>1</v>
      </c>
      <c r="G60">
        <v>1</v>
      </c>
      <c r="H60">
        <v>3</v>
      </c>
      <c r="I60" t="s">
        <v>921</v>
      </c>
      <c r="J60" t="s">
        <v>922</v>
      </c>
      <c r="K60" t="s">
        <v>923</v>
      </c>
      <c r="L60">
        <v>1346</v>
      </c>
      <c r="N60">
        <v>1009</v>
      </c>
      <c r="O60" t="s">
        <v>870</v>
      </c>
      <c r="P60" t="s">
        <v>870</v>
      </c>
      <c r="Q60">
        <v>1</v>
      </c>
      <c r="X60">
        <v>0.62</v>
      </c>
      <c r="Y60">
        <v>27.72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0.62</v>
      </c>
      <c r="AH60">
        <v>2</v>
      </c>
      <c r="AI60">
        <v>22720298</v>
      </c>
      <c r="AJ60">
        <v>62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ROW(Source!A68)</f>
        <v>68</v>
      </c>
      <c r="B61">
        <v>22720320</v>
      </c>
      <c r="C61">
        <v>22720285</v>
      </c>
      <c r="D61">
        <v>21593150</v>
      </c>
      <c r="E61">
        <v>1</v>
      </c>
      <c r="F61">
        <v>1</v>
      </c>
      <c r="G61">
        <v>1</v>
      </c>
      <c r="H61">
        <v>3</v>
      </c>
      <c r="I61" t="s">
        <v>924</v>
      </c>
      <c r="J61" t="s">
        <v>925</v>
      </c>
      <c r="K61" t="s">
        <v>926</v>
      </c>
      <c r="L61">
        <v>1355</v>
      </c>
      <c r="N61">
        <v>1010</v>
      </c>
      <c r="O61" t="s">
        <v>238</v>
      </c>
      <c r="P61" t="s">
        <v>238</v>
      </c>
      <c r="Q61">
        <v>100</v>
      </c>
      <c r="X61">
        <v>0.7</v>
      </c>
      <c r="Y61">
        <v>30.74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0.7</v>
      </c>
      <c r="AH61">
        <v>2</v>
      </c>
      <c r="AI61">
        <v>22720299</v>
      </c>
      <c r="AJ61">
        <v>65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ROW(Source!A68)</f>
        <v>68</v>
      </c>
      <c r="B62">
        <v>22720321</v>
      </c>
      <c r="C62">
        <v>22720285</v>
      </c>
      <c r="D62">
        <v>21806405</v>
      </c>
      <c r="E62">
        <v>1</v>
      </c>
      <c r="F62">
        <v>1</v>
      </c>
      <c r="G62">
        <v>1</v>
      </c>
      <c r="H62">
        <v>3</v>
      </c>
      <c r="I62" t="s">
        <v>927</v>
      </c>
      <c r="J62" t="s">
        <v>928</v>
      </c>
      <c r="K62" t="s">
        <v>929</v>
      </c>
      <c r="L62">
        <v>1354</v>
      </c>
      <c r="N62">
        <v>1010</v>
      </c>
      <c r="O62" t="s">
        <v>28</v>
      </c>
      <c r="P62" t="s">
        <v>28</v>
      </c>
      <c r="Q62">
        <v>1</v>
      </c>
      <c r="X62">
        <v>50</v>
      </c>
      <c r="Y62">
        <v>6.45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50</v>
      </c>
      <c r="AH62">
        <v>2</v>
      </c>
      <c r="AI62">
        <v>22720300</v>
      </c>
      <c r="AJ62">
        <v>66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ROW(Source!A68)</f>
        <v>68</v>
      </c>
      <c r="B63">
        <v>22720322</v>
      </c>
      <c r="C63">
        <v>22720285</v>
      </c>
      <c r="D63">
        <v>21630052</v>
      </c>
      <c r="E63">
        <v>1</v>
      </c>
      <c r="F63">
        <v>1</v>
      </c>
      <c r="G63">
        <v>1</v>
      </c>
      <c r="H63">
        <v>3</v>
      </c>
      <c r="I63" t="s">
        <v>930</v>
      </c>
      <c r="J63" t="s">
        <v>931</v>
      </c>
      <c r="K63" t="s">
        <v>932</v>
      </c>
      <c r="L63">
        <v>1354</v>
      </c>
      <c r="N63">
        <v>1010</v>
      </c>
      <c r="O63" t="s">
        <v>28</v>
      </c>
      <c r="P63" t="s">
        <v>28</v>
      </c>
      <c r="Q63">
        <v>1</v>
      </c>
      <c r="X63">
        <v>255</v>
      </c>
      <c r="Y63">
        <v>6.85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255</v>
      </c>
      <c r="AH63">
        <v>2</v>
      </c>
      <c r="AI63">
        <v>22720301</v>
      </c>
      <c r="AJ63">
        <v>67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ROW(Source!A68)</f>
        <v>68</v>
      </c>
      <c r="B64">
        <v>22720323</v>
      </c>
      <c r="C64">
        <v>22720285</v>
      </c>
      <c r="D64">
        <v>21630053</v>
      </c>
      <c r="E64">
        <v>1</v>
      </c>
      <c r="F64">
        <v>1</v>
      </c>
      <c r="G64">
        <v>1</v>
      </c>
      <c r="H64">
        <v>3</v>
      </c>
      <c r="I64" t="s">
        <v>933</v>
      </c>
      <c r="J64" t="s">
        <v>934</v>
      </c>
      <c r="K64" t="s">
        <v>935</v>
      </c>
      <c r="L64">
        <v>1358</v>
      </c>
      <c r="N64">
        <v>1010</v>
      </c>
      <c r="O64" t="s">
        <v>413</v>
      </c>
      <c r="P64" t="s">
        <v>413</v>
      </c>
      <c r="Q64">
        <v>10</v>
      </c>
      <c r="X64">
        <v>25.5</v>
      </c>
      <c r="Y64">
        <v>250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25.5</v>
      </c>
      <c r="AH64">
        <v>2</v>
      </c>
      <c r="AI64">
        <v>22720302</v>
      </c>
      <c r="AJ64">
        <v>68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ROW(Source!A68)</f>
        <v>68</v>
      </c>
      <c r="B65">
        <v>22720324</v>
      </c>
      <c r="C65">
        <v>22720285</v>
      </c>
      <c r="D65">
        <v>21336294</v>
      </c>
      <c r="E65">
        <v>1</v>
      </c>
      <c r="F65">
        <v>1</v>
      </c>
      <c r="G65">
        <v>1</v>
      </c>
      <c r="H65">
        <v>3</v>
      </c>
      <c r="I65" t="s">
        <v>936</v>
      </c>
      <c r="J65" t="s">
        <v>937</v>
      </c>
      <c r="K65" t="s">
        <v>938</v>
      </c>
      <c r="L65">
        <v>1339</v>
      </c>
      <c r="N65">
        <v>1007</v>
      </c>
      <c r="O65" t="s">
        <v>43</v>
      </c>
      <c r="P65" t="s">
        <v>43</v>
      </c>
      <c r="Q65">
        <v>1</v>
      </c>
      <c r="X65">
        <v>0.28999999999999998</v>
      </c>
      <c r="Y65">
        <v>3.15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0.28999999999999998</v>
      </c>
      <c r="AH65">
        <v>2</v>
      </c>
      <c r="AI65">
        <v>22720303</v>
      </c>
      <c r="AJ65">
        <v>69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ROW(Source!A68)</f>
        <v>68</v>
      </c>
      <c r="B66">
        <v>22720325</v>
      </c>
      <c r="C66">
        <v>22720285</v>
      </c>
      <c r="D66">
        <v>21630054</v>
      </c>
      <c r="E66">
        <v>1</v>
      </c>
      <c r="F66">
        <v>1</v>
      </c>
      <c r="G66">
        <v>1</v>
      </c>
      <c r="H66">
        <v>3</v>
      </c>
      <c r="I66" t="s">
        <v>939</v>
      </c>
      <c r="J66" t="s">
        <v>940</v>
      </c>
      <c r="K66" t="s">
        <v>941</v>
      </c>
      <c r="L66">
        <v>1355</v>
      </c>
      <c r="N66">
        <v>1010</v>
      </c>
      <c r="O66" t="s">
        <v>238</v>
      </c>
      <c r="P66" t="s">
        <v>238</v>
      </c>
      <c r="Q66">
        <v>100</v>
      </c>
      <c r="X66">
        <v>0.68300000000000005</v>
      </c>
      <c r="Y66">
        <v>150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0.68300000000000005</v>
      </c>
      <c r="AH66">
        <v>2</v>
      </c>
      <c r="AI66">
        <v>22720304</v>
      </c>
      <c r="AJ66">
        <v>70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ROW(Source!A68)</f>
        <v>68</v>
      </c>
      <c r="B67">
        <v>22720326</v>
      </c>
      <c r="C67">
        <v>22720285</v>
      </c>
      <c r="D67">
        <v>21630055</v>
      </c>
      <c r="E67">
        <v>1</v>
      </c>
      <c r="F67">
        <v>1</v>
      </c>
      <c r="G67">
        <v>1</v>
      </c>
      <c r="H67">
        <v>3</v>
      </c>
      <c r="I67" t="s">
        <v>942</v>
      </c>
      <c r="J67" t="s">
        <v>943</v>
      </c>
      <c r="K67" t="s">
        <v>944</v>
      </c>
      <c r="L67">
        <v>1358</v>
      </c>
      <c r="N67">
        <v>1010</v>
      </c>
      <c r="O67" t="s">
        <v>413</v>
      </c>
      <c r="P67" t="s">
        <v>413</v>
      </c>
      <c r="Q67">
        <v>10</v>
      </c>
      <c r="X67">
        <v>27</v>
      </c>
      <c r="Y67">
        <v>6.66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27</v>
      </c>
      <c r="AH67">
        <v>2</v>
      </c>
      <c r="AI67">
        <v>22720305</v>
      </c>
      <c r="AJ67">
        <v>71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ROW(Source!A68)</f>
        <v>68</v>
      </c>
      <c r="B68">
        <v>22720327</v>
      </c>
      <c r="C68">
        <v>22720285</v>
      </c>
      <c r="D68">
        <v>21532219</v>
      </c>
      <c r="E68">
        <v>1</v>
      </c>
      <c r="F68">
        <v>1</v>
      </c>
      <c r="G68">
        <v>1</v>
      </c>
      <c r="H68">
        <v>3</v>
      </c>
      <c r="I68" t="s">
        <v>945</v>
      </c>
      <c r="J68" t="s">
        <v>946</v>
      </c>
      <c r="K68" t="s">
        <v>947</v>
      </c>
      <c r="L68">
        <v>1344</v>
      </c>
      <c r="N68">
        <v>1008</v>
      </c>
      <c r="O68" t="s">
        <v>948</v>
      </c>
      <c r="P68" t="s">
        <v>948</v>
      </c>
      <c r="Q68">
        <v>1</v>
      </c>
      <c r="X68">
        <v>85.23</v>
      </c>
      <c r="Y68">
        <v>1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85.23</v>
      </c>
      <c r="AH68">
        <v>2</v>
      </c>
      <c r="AI68">
        <v>22720306</v>
      </c>
      <c r="AJ68">
        <v>72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ROW(Source!A71)</f>
        <v>71</v>
      </c>
      <c r="B69">
        <v>22720339</v>
      </c>
      <c r="C69">
        <v>22720332</v>
      </c>
      <c r="D69">
        <v>9699766</v>
      </c>
      <c r="E69">
        <v>1</v>
      </c>
      <c r="F69">
        <v>1</v>
      </c>
      <c r="G69">
        <v>1</v>
      </c>
      <c r="H69">
        <v>1</v>
      </c>
      <c r="I69" t="s">
        <v>949</v>
      </c>
      <c r="J69" t="s">
        <v>3</v>
      </c>
      <c r="K69" t="s">
        <v>950</v>
      </c>
      <c r="L69">
        <v>1369</v>
      </c>
      <c r="N69">
        <v>1013</v>
      </c>
      <c r="O69" t="s">
        <v>784</v>
      </c>
      <c r="P69" t="s">
        <v>784</v>
      </c>
      <c r="Q69">
        <v>1</v>
      </c>
      <c r="X69">
        <v>5.01</v>
      </c>
      <c r="Y69">
        <v>0</v>
      </c>
      <c r="Z69">
        <v>0</v>
      </c>
      <c r="AA69">
        <v>0</v>
      </c>
      <c r="AB69">
        <v>11.64</v>
      </c>
      <c r="AC69">
        <v>0</v>
      </c>
      <c r="AD69">
        <v>1</v>
      </c>
      <c r="AE69">
        <v>1</v>
      </c>
      <c r="AF69" t="s">
        <v>3</v>
      </c>
      <c r="AG69">
        <v>5.01</v>
      </c>
      <c r="AH69">
        <v>2</v>
      </c>
      <c r="AI69">
        <v>22720333</v>
      </c>
      <c r="AJ69">
        <v>73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ROW(Source!A71)</f>
        <v>71</v>
      </c>
      <c r="B70">
        <v>22720340</v>
      </c>
      <c r="C70">
        <v>22720332</v>
      </c>
      <c r="D70">
        <v>21330832</v>
      </c>
      <c r="E70">
        <v>1</v>
      </c>
      <c r="F70">
        <v>1</v>
      </c>
      <c r="G70">
        <v>1</v>
      </c>
      <c r="H70">
        <v>2</v>
      </c>
      <c r="I70" t="s">
        <v>861</v>
      </c>
      <c r="J70" t="s">
        <v>862</v>
      </c>
      <c r="K70" t="s">
        <v>863</v>
      </c>
      <c r="L70">
        <v>1368</v>
      </c>
      <c r="N70">
        <v>1011</v>
      </c>
      <c r="O70" t="s">
        <v>790</v>
      </c>
      <c r="P70" t="s">
        <v>790</v>
      </c>
      <c r="Q70">
        <v>1</v>
      </c>
      <c r="X70">
        <v>1.5</v>
      </c>
      <c r="Y70">
        <v>0</v>
      </c>
      <c r="Z70">
        <v>29.67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1.5</v>
      </c>
      <c r="AH70">
        <v>2</v>
      </c>
      <c r="AI70">
        <v>22720334</v>
      </c>
      <c r="AJ70">
        <v>74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ROW(Source!A71)</f>
        <v>71</v>
      </c>
      <c r="B71">
        <v>22720341</v>
      </c>
      <c r="C71">
        <v>22720332</v>
      </c>
      <c r="D71">
        <v>21288798</v>
      </c>
      <c r="E71">
        <v>1</v>
      </c>
      <c r="F71">
        <v>1</v>
      </c>
      <c r="G71">
        <v>1</v>
      </c>
      <c r="H71">
        <v>3</v>
      </c>
      <c r="I71" t="s">
        <v>818</v>
      </c>
      <c r="J71" t="s">
        <v>819</v>
      </c>
      <c r="K71" t="s">
        <v>820</v>
      </c>
      <c r="L71">
        <v>1348</v>
      </c>
      <c r="N71">
        <v>1009</v>
      </c>
      <c r="O71" t="s">
        <v>34</v>
      </c>
      <c r="P71" t="s">
        <v>34</v>
      </c>
      <c r="Q71">
        <v>1000</v>
      </c>
      <c r="X71">
        <v>5.0000000000000002E-5</v>
      </c>
      <c r="Y71">
        <v>15119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5.0000000000000002E-5</v>
      </c>
      <c r="AH71">
        <v>2</v>
      </c>
      <c r="AI71">
        <v>22720335</v>
      </c>
      <c r="AJ71">
        <v>75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ROW(Source!A71)</f>
        <v>71</v>
      </c>
      <c r="B72">
        <v>22720342</v>
      </c>
      <c r="C72">
        <v>22720332</v>
      </c>
      <c r="D72">
        <v>21362285</v>
      </c>
      <c r="E72">
        <v>1</v>
      </c>
      <c r="F72">
        <v>1</v>
      </c>
      <c r="G72">
        <v>1</v>
      </c>
      <c r="H72">
        <v>3</v>
      </c>
      <c r="I72" t="s">
        <v>864</v>
      </c>
      <c r="J72" t="s">
        <v>865</v>
      </c>
      <c r="K72" t="s">
        <v>866</v>
      </c>
      <c r="L72">
        <v>1348</v>
      </c>
      <c r="N72">
        <v>1009</v>
      </c>
      <c r="O72" t="s">
        <v>34</v>
      </c>
      <c r="P72" t="s">
        <v>34</v>
      </c>
      <c r="Q72">
        <v>1000</v>
      </c>
      <c r="X72">
        <v>2.0000000000000002E-5</v>
      </c>
      <c r="Y72">
        <v>16950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2.0000000000000002E-5</v>
      </c>
      <c r="AH72">
        <v>2</v>
      </c>
      <c r="AI72">
        <v>22720336</v>
      </c>
      <c r="AJ72">
        <v>76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ROW(Source!A71)</f>
        <v>71</v>
      </c>
      <c r="B73">
        <v>22720343</v>
      </c>
      <c r="C73">
        <v>22720332</v>
      </c>
      <c r="D73">
        <v>21288800</v>
      </c>
      <c r="E73">
        <v>1</v>
      </c>
      <c r="F73">
        <v>1</v>
      </c>
      <c r="G73">
        <v>1</v>
      </c>
      <c r="H73">
        <v>3</v>
      </c>
      <c r="I73" t="s">
        <v>867</v>
      </c>
      <c r="J73" t="s">
        <v>868</v>
      </c>
      <c r="K73" t="s">
        <v>869</v>
      </c>
      <c r="L73">
        <v>1346</v>
      </c>
      <c r="N73">
        <v>1009</v>
      </c>
      <c r="O73" t="s">
        <v>870</v>
      </c>
      <c r="P73" t="s">
        <v>870</v>
      </c>
      <c r="Q73">
        <v>1</v>
      </c>
      <c r="X73">
        <v>0.02</v>
      </c>
      <c r="Y73">
        <v>37.29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0.02</v>
      </c>
      <c r="AH73">
        <v>2</v>
      </c>
      <c r="AI73">
        <v>22720337</v>
      </c>
      <c r="AJ73">
        <v>77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ROW(Source!A71)</f>
        <v>71</v>
      </c>
      <c r="B74">
        <v>22720344</v>
      </c>
      <c r="C74">
        <v>22720332</v>
      </c>
      <c r="D74">
        <v>21281662</v>
      </c>
      <c r="E74">
        <v>1</v>
      </c>
      <c r="F74">
        <v>1</v>
      </c>
      <c r="G74">
        <v>1</v>
      </c>
      <c r="H74">
        <v>3</v>
      </c>
      <c r="I74" t="s">
        <v>877</v>
      </c>
      <c r="J74" t="s">
        <v>878</v>
      </c>
      <c r="K74" t="s">
        <v>879</v>
      </c>
      <c r="L74">
        <v>1339</v>
      </c>
      <c r="N74">
        <v>1007</v>
      </c>
      <c r="O74" t="s">
        <v>43</v>
      </c>
      <c r="P74" t="s">
        <v>43</v>
      </c>
      <c r="Q74">
        <v>1</v>
      </c>
      <c r="X74">
        <v>1</v>
      </c>
      <c r="Y74">
        <v>2.44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1</v>
      </c>
      <c r="AH74">
        <v>2</v>
      </c>
      <c r="AI74">
        <v>22720338</v>
      </c>
      <c r="AJ74">
        <v>78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ROW(Source!A72)</f>
        <v>72</v>
      </c>
      <c r="B75">
        <v>22720359</v>
      </c>
      <c r="C75">
        <v>22720345</v>
      </c>
      <c r="D75">
        <v>9415296</v>
      </c>
      <c r="E75">
        <v>1</v>
      </c>
      <c r="F75">
        <v>1</v>
      </c>
      <c r="G75">
        <v>1</v>
      </c>
      <c r="H75">
        <v>1</v>
      </c>
      <c r="I75" t="s">
        <v>951</v>
      </c>
      <c r="J75" t="s">
        <v>3</v>
      </c>
      <c r="K75" t="s">
        <v>952</v>
      </c>
      <c r="L75">
        <v>1369</v>
      </c>
      <c r="N75">
        <v>1013</v>
      </c>
      <c r="O75" t="s">
        <v>784</v>
      </c>
      <c r="P75" t="s">
        <v>784</v>
      </c>
      <c r="Q75">
        <v>1</v>
      </c>
      <c r="X75">
        <v>72.16</v>
      </c>
      <c r="Y75">
        <v>0</v>
      </c>
      <c r="Z75">
        <v>0</v>
      </c>
      <c r="AA75">
        <v>0</v>
      </c>
      <c r="AB75">
        <v>9.76</v>
      </c>
      <c r="AC75">
        <v>0</v>
      </c>
      <c r="AD75">
        <v>1</v>
      </c>
      <c r="AE75">
        <v>1</v>
      </c>
      <c r="AF75" t="s">
        <v>3</v>
      </c>
      <c r="AG75">
        <v>72.16</v>
      </c>
      <c r="AH75">
        <v>2</v>
      </c>
      <c r="AI75">
        <v>22720346</v>
      </c>
      <c r="AJ75">
        <v>79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ROW(Source!A72)</f>
        <v>72</v>
      </c>
      <c r="B76">
        <v>22720360</v>
      </c>
      <c r="C76">
        <v>22720345</v>
      </c>
      <c r="D76">
        <v>121548</v>
      </c>
      <c r="E76">
        <v>1</v>
      </c>
      <c r="F76">
        <v>1</v>
      </c>
      <c r="G76">
        <v>1</v>
      </c>
      <c r="H76">
        <v>1</v>
      </c>
      <c r="I76" t="s">
        <v>36</v>
      </c>
      <c r="J76" t="s">
        <v>3</v>
      </c>
      <c r="K76" t="s">
        <v>785</v>
      </c>
      <c r="L76">
        <v>608254</v>
      </c>
      <c r="N76">
        <v>1013</v>
      </c>
      <c r="O76" t="s">
        <v>786</v>
      </c>
      <c r="P76" t="s">
        <v>786</v>
      </c>
      <c r="Q76">
        <v>1</v>
      </c>
      <c r="X76">
        <v>0.23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3</v>
      </c>
      <c r="AG76">
        <v>0.23</v>
      </c>
      <c r="AH76">
        <v>2</v>
      </c>
      <c r="AI76">
        <v>22720347</v>
      </c>
      <c r="AJ76">
        <v>80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ROW(Source!A72)</f>
        <v>72</v>
      </c>
      <c r="B77">
        <v>22720361</v>
      </c>
      <c r="C77">
        <v>22720345</v>
      </c>
      <c r="D77">
        <v>21315620</v>
      </c>
      <c r="E77">
        <v>1</v>
      </c>
      <c r="F77">
        <v>1</v>
      </c>
      <c r="G77">
        <v>1</v>
      </c>
      <c r="H77">
        <v>2</v>
      </c>
      <c r="I77" t="s">
        <v>889</v>
      </c>
      <c r="J77" t="s">
        <v>890</v>
      </c>
      <c r="K77" t="s">
        <v>891</v>
      </c>
      <c r="L77">
        <v>1368</v>
      </c>
      <c r="N77">
        <v>1011</v>
      </c>
      <c r="O77" t="s">
        <v>790</v>
      </c>
      <c r="P77" t="s">
        <v>790</v>
      </c>
      <c r="Q77">
        <v>1</v>
      </c>
      <c r="X77">
        <v>0.15</v>
      </c>
      <c r="Y77">
        <v>0</v>
      </c>
      <c r="Z77">
        <v>86.4</v>
      </c>
      <c r="AA77">
        <v>13.5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0.15</v>
      </c>
      <c r="AH77">
        <v>2</v>
      </c>
      <c r="AI77">
        <v>22720348</v>
      </c>
      <c r="AJ77">
        <v>81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ROW(Source!A72)</f>
        <v>72</v>
      </c>
      <c r="B78">
        <v>22720362</v>
      </c>
      <c r="C78">
        <v>22720345</v>
      </c>
      <c r="D78">
        <v>21280827</v>
      </c>
      <c r="E78">
        <v>1</v>
      </c>
      <c r="F78">
        <v>1</v>
      </c>
      <c r="G78">
        <v>1</v>
      </c>
      <c r="H78">
        <v>2</v>
      </c>
      <c r="I78" t="s">
        <v>787</v>
      </c>
      <c r="J78" t="s">
        <v>788</v>
      </c>
      <c r="K78" t="s">
        <v>789</v>
      </c>
      <c r="L78">
        <v>1368</v>
      </c>
      <c r="N78">
        <v>1011</v>
      </c>
      <c r="O78" t="s">
        <v>790</v>
      </c>
      <c r="P78" t="s">
        <v>790</v>
      </c>
      <c r="Q78">
        <v>1</v>
      </c>
      <c r="X78">
        <v>0.08</v>
      </c>
      <c r="Y78">
        <v>0</v>
      </c>
      <c r="Z78">
        <v>111.99</v>
      </c>
      <c r="AA78">
        <v>13.5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0.08</v>
      </c>
      <c r="AH78">
        <v>2</v>
      </c>
      <c r="AI78">
        <v>22720349</v>
      </c>
      <c r="AJ78">
        <v>82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ROW(Source!A72)</f>
        <v>72</v>
      </c>
      <c r="B79">
        <v>22720363</v>
      </c>
      <c r="C79">
        <v>22720345</v>
      </c>
      <c r="D79">
        <v>21288557</v>
      </c>
      <c r="E79">
        <v>1</v>
      </c>
      <c r="F79">
        <v>1</v>
      </c>
      <c r="G79">
        <v>1</v>
      </c>
      <c r="H79">
        <v>2</v>
      </c>
      <c r="I79" t="s">
        <v>797</v>
      </c>
      <c r="J79" t="s">
        <v>798</v>
      </c>
      <c r="K79" t="s">
        <v>799</v>
      </c>
      <c r="L79">
        <v>1368</v>
      </c>
      <c r="N79">
        <v>1011</v>
      </c>
      <c r="O79" t="s">
        <v>790</v>
      </c>
      <c r="P79" t="s">
        <v>790</v>
      </c>
      <c r="Q79">
        <v>1</v>
      </c>
      <c r="X79">
        <v>24.94</v>
      </c>
      <c r="Y79">
        <v>0</v>
      </c>
      <c r="Z79">
        <v>1.2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24.94</v>
      </c>
      <c r="AH79">
        <v>2</v>
      </c>
      <c r="AI79">
        <v>22720350</v>
      </c>
      <c r="AJ79">
        <v>83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ROW(Source!A72)</f>
        <v>72</v>
      </c>
      <c r="B80">
        <v>22720364</v>
      </c>
      <c r="C80">
        <v>22720345</v>
      </c>
      <c r="D80">
        <v>21280770</v>
      </c>
      <c r="E80">
        <v>1</v>
      </c>
      <c r="F80">
        <v>1</v>
      </c>
      <c r="G80">
        <v>1</v>
      </c>
      <c r="H80">
        <v>2</v>
      </c>
      <c r="I80" t="s">
        <v>850</v>
      </c>
      <c r="J80" t="s">
        <v>851</v>
      </c>
      <c r="K80" t="s">
        <v>852</v>
      </c>
      <c r="L80">
        <v>1368</v>
      </c>
      <c r="N80">
        <v>1011</v>
      </c>
      <c r="O80" t="s">
        <v>790</v>
      </c>
      <c r="P80" t="s">
        <v>790</v>
      </c>
      <c r="Q80">
        <v>1</v>
      </c>
      <c r="X80">
        <v>1.01</v>
      </c>
      <c r="Y80">
        <v>0</v>
      </c>
      <c r="Z80">
        <v>87.17</v>
      </c>
      <c r="AA80">
        <v>11.6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1.01</v>
      </c>
      <c r="AH80">
        <v>2</v>
      </c>
      <c r="AI80">
        <v>22720351</v>
      </c>
      <c r="AJ80">
        <v>84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ROW(Source!A72)</f>
        <v>72</v>
      </c>
      <c r="B81">
        <v>22720365</v>
      </c>
      <c r="C81">
        <v>22720345</v>
      </c>
      <c r="D81">
        <v>21288561</v>
      </c>
      <c r="E81">
        <v>1</v>
      </c>
      <c r="F81">
        <v>1</v>
      </c>
      <c r="G81">
        <v>1</v>
      </c>
      <c r="H81">
        <v>3</v>
      </c>
      <c r="I81" t="s">
        <v>815</v>
      </c>
      <c r="J81" t="s">
        <v>816</v>
      </c>
      <c r="K81" t="s">
        <v>817</v>
      </c>
      <c r="L81">
        <v>1339</v>
      </c>
      <c r="N81">
        <v>1007</v>
      </c>
      <c r="O81" t="s">
        <v>43</v>
      </c>
      <c r="P81" t="s">
        <v>43</v>
      </c>
      <c r="Q81">
        <v>1</v>
      </c>
      <c r="X81">
        <v>0.45</v>
      </c>
      <c r="Y81">
        <v>6.22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0.45</v>
      </c>
      <c r="AH81">
        <v>2</v>
      </c>
      <c r="AI81">
        <v>22720352</v>
      </c>
      <c r="AJ81">
        <v>85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ROW(Source!A72)</f>
        <v>72</v>
      </c>
      <c r="B82">
        <v>22720366</v>
      </c>
      <c r="C82">
        <v>22720345</v>
      </c>
      <c r="D82">
        <v>21335452</v>
      </c>
      <c r="E82">
        <v>1</v>
      </c>
      <c r="F82">
        <v>1</v>
      </c>
      <c r="G82">
        <v>1</v>
      </c>
      <c r="H82">
        <v>3</v>
      </c>
      <c r="I82" t="s">
        <v>953</v>
      </c>
      <c r="J82" t="s">
        <v>954</v>
      </c>
      <c r="K82" t="s">
        <v>955</v>
      </c>
      <c r="L82">
        <v>1348</v>
      </c>
      <c r="N82">
        <v>1009</v>
      </c>
      <c r="O82" t="s">
        <v>34</v>
      </c>
      <c r="P82" t="s">
        <v>34</v>
      </c>
      <c r="Q82">
        <v>1000</v>
      </c>
      <c r="X82">
        <v>2.9999999999999997E-4</v>
      </c>
      <c r="Y82">
        <v>13560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2.9999999999999997E-4</v>
      </c>
      <c r="AH82">
        <v>2</v>
      </c>
      <c r="AI82">
        <v>22720353</v>
      </c>
      <c r="AJ82">
        <v>86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ROW(Source!A72)</f>
        <v>72</v>
      </c>
      <c r="B83">
        <v>22720367</v>
      </c>
      <c r="C83">
        <v>22720345</v>
      </c>
      <c r="D83">
        <v>21299885</v>
      </c>
      <c r="E83">
        <v>1</v>
      </c>
      <c r="F83">
        <v>1</v>
      </c>
      <c r="G83">
        <v>1</v>
      </c>
      <c r="H83">
        <v>3</v>
      </c>
      <c r="I83" t="s">
        <v>830</v>
      </c>
      <c r="J83" t="s">
        <v>831</v>
      </c>
      <c r="K83" t="s">
        <v>832</v>
      </c>
      <c r="L83">
        <v>1339</v>
      </c>
      <c r="N83">
        <v>1007</v>
      </c>
      <c r="O83" t="s">
        <v>43</v>
      </c>
      <c r="P83" t="s">
        <v>43</v>
      </c>
      <c r="Q83">
        <v>1</v>
      </c>
      <c r="X83">
        <v>0.41</v>
      </c>
      <c r="Y83">
        <v>38.51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0.41</v>
      </c>
      <c r="AH83">
        <v>2</v>
      </c>
      <c r="AI83">
        <v>22720354</v>
      </c>
      <c r="AJ83">
        <v>87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ROW(Source!A72)</f>
        <v>72</v>
      </c>
      <c r="B84">
        <v>22720368</v>
      </c>
      <c r="C84">
        <v>22720345</v>
      </c>
      <c r="D84">
        <v>21362009</v>
      </c>
      <c r="E84">
        <v>1</v>
      </c>
      <c r="F84">
        <v>1</v>
      </c>
      <c r="G84">
        <v>1</v>
      </c>
      <c r="H84">
        <v>3</v>
      </c>
      <c r="I84" t="s">
        <v>1238</v>
      </c>
      <c r="J84" t="s">
        <v>1239</v>
      </c>
      <c r="K84" t="s">
        <v>1240</v>
      </c>
      <c r="L84">
        <v>1346</v>
      </c>
      <c r="N84">
        <v>1009</v>
      </c>
      <c r="O84" t="s">
        <v>870</v>
      </c>
      <c r="P84" t="s">
        <v>870</v>
      </c>
      <c r="Q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 t="s">
        <v>3</v>
      </c>
      <c r="AG84">
        <v>0</v>
      </c>
      <c r="AH84">
        <v>3</v>
      </c>
      <c r="AI84">
        <v>-1</v>
      </c>
      <c r="AJ84" t="s">
        <v>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ROW(Source!A72)</f>
        <v>72</v>
      </c>
      <c r="B85">
        <v>22720369</v>
      </c>
      <c r="C85">
        <v>22720345</v>
      </c>
      <c r="D85">
        <v>21815540</v>
      </c>
      <c r="E85">
        <v>1</v>
      </c>
      <c r="F85">
        <v>1</v>
      </c>
      <c r="G85">
        <v>1</v>
      </c>
      <c r="H85">
        <v>3</v>
      </c>
      <c r="I85" t="s">
        <v>149</v>
      </c>
      <c r="J85" t="s">
        <v>151</v>
      </c>
      <c r="K85" t="s">
        <v>150</v>
      </c>
      <c r="L85">
        <v>1301</v>
      </c>
      <c r="N85">
        <v>1003</v>
      </c>
      <c r="O85" t="s">
        <v>117</v>
      </c>
      <c r="P85" t="s">
        <v>117</v>
      </c>
      <c r="Q85">
        <v>1</v>
      </c>
      <c r="X85">
        <v>100</v>
      </c>
      <c r="Y85">
        <v>53.12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100</v>
      </c>
      <c r="AH85">
        <v>2</v>
      </c>
      <c r="AI85">
        <v>22720355</v>
      </c>
      <c r="AJ85">
        <v>90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ROW(Source!A72)</f>
        <v>72</v>
      </c>
      <c r="B86">
        <v>22720370</v>
      </c>
      <c r="C86">
        <v>22720345</v>
      </c>
      <c r="D86">
        <v>21311138</v>
      </c>
      <c r="E86">
        <v>1</v>
      </c>
      <c r="F86">
        <v>1</v>
      </c>
      <c r="G86">
        <v>1</v>
      </c>
      <c r="H86">
        <v>3</v>
      </c>
      <c r="I86" t="s">
        <v>956</v>
      </c>
      <c r="J86" t="s">
        <v>957</v>
      </c>
      <c r="K86" t="s">
        <v>958</v>
      </c>
      <c r="L86">
        <v>1339</v>
      </c>
      <c r="N86">
        <v>1007</v>
      </c>
      <c r="O86" t="s">
        <v>43</v>
      </c>
      <c r="P86" t="s">
        <v>43</v>
      </c>
      <c r="Q86">
        <v>1</v>
      </c>
      <c r="X86">
        <v>1.2E-2</v>
      </c>
      <c r="Y86">
        <v>600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1.2E-2</v>
      </c>
      <c r="AH86">
        <v>2</v>
      </c>
      <c r="AI86">
        <v>22720356</v>
      </c>
      <c r="AJ86">
        <v>91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ROW(Source!A72)</f>
        <v>72</v>
      </c>
      <c r="B87">
        <v>22720371</v>
      </c>
      <c r="C87">
        <v>22720345</v>
      </c>
      <c r="D87">
        <v>21361908</v>
      </c>
      <c r="E87">
        <v>1</v>
      </c>
      <c r="F87">
        <v>1</v>
      </c>
      <c r="G87">
        <v>1</v>
      </c>
      <c r="H87">
        <v>3</v>
      </c>
      <c r="I87" t="s">
        <v>959</v>
      </c>
      <c r="J87" t="s">
        <v>960</v>
      </c>
      <c r="K87" t="s">
        <v>961</v>
      </c>
      <c r="L87">
        <v>1346</v>
      </c>
      <c r="N87">
        <v>1009</v>
      </c>
      <c r="O87" t="s">
        <v>870</v>
      </c>
      <c r="P87" t="s">
        <v>870</v>
      </c>
      <c r="Q87">
        <v>1</v>
      </c>
      <c r="X87">
        <v>1.66E-2</v>
      </c>
      <c r="Y87">
        <v>2.15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1.66E-2</v>
      </c>
      <c r="AH87">
        <v>2</v>
      </c>
      <c r="AI87">
        <v>22720357</v>
      </c>
      <c r="AJ87">
        <v>92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ROW(Source!A72)</f>
        <v>72</v>
      </c>
      <c r="B88">
        <v>22720372</v>
      </c>
      <c r="C88">
        <v>22720345</v>
      </c>
      <c r="D88">
        <v>21281662</v>
      </c>
      <c r="E88">
        <v>1</v>
      </c>
      <c r="F88">
        <v>1</v>
      </c>
      <c r="G88">
        <v>1</v>
      </c>
      <c r="H88">
        <v>3</v>
      </c>
      <c r="I88" t="s">
        <v>877</v>
      </c>
      <c r="J88" t="s">
        <v>878</v>
      </c>
      <c r="K88" t="s">
        <v>879</v>
      </c>
      <c r="L88">
        <v>1339</v>
      </c>
      <c r="N88">
        <v>1007</v>
      </c>
      <c r="O88" t="s">
        <v>43</v>
      </c>
      <c r="P88" t="s">
        <v>43</v>
      </c>
      <c r="Q88">
        <v>1</v>
      </c>
      <c r="X88">
        <v>4.6399999999999997</v>
      </c>
      <c r="Y88">
        <v>2.44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4.6399999999999997</v>
      </c>
      <c r="AH88">
        <v>2</v>
      </c>
      <c r="AI88">
        <v>22720358</v>
      </c>
      <c r="AJ88">
        <v>93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ROW(Source!A75)</f>
        <v>75</v>
      </c>
      <c r="B89">
        <v>22720391</v>
      </c>
      <c r="C89">
        <v>22720377</v>
      </c>
      <c r="D89">
        <v>9415296</v>
      </c>
      <c r="E89">
        <v>1</v>
      </c>
      <c r="F89">
        <v>1</v>
      </c>
      <c r="G89">
        <v>1</v>
      </c>
      <c r="H89">
        <v>1</v>
      </c>
      <c r="I89" t="s">
        <v>951</v>
      </c>
      <c r="J89" t="s">
        <v>3</v>
      </c>
      <c r="K89" t="s">
        <v>952</v>
      </c>
      <c r="L89">
        <v>1369</v>
      </c>
      <c r="N89">
        <v>1013</v>
      </c>
      <c r="O89" t="s">
        <v>784</v>
      </c>
      <c r="P89" t="s">
        <v>784</v>
      </c>
      <c r="Q89">
        <v>1</v>
      </c>
      <c r="X89">
        <v>79.75</v>
      </c>
      <c r="Y89">
        <v>0</v>
      </c>
      <c r="Z89">
        <v>0</v>
      </c>
      <c r="AA89">
        <v>0</v>
      </c>
      <c r="AB89">
        <v>9.76</v>
      </c>
      <c r="AC89">
        <v>0</v>
      </c>
      <c r="AD89">
        <v>1</v>
      </c>
      <c r="AE89">
        <v>1</v>
      </c>
      <c r="AF89" t="s">
        <v>3</v>
      </c>
      <c r="AG89">
        <v>79.75</v>
      </c>
      <c r="AH89">
        <v>2</v>
      </c>
      <c r="AI89">
        <v>22720378</v>
      </c>
      <c r="AJ89">
        <v>94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ROW(Source!A75)</f>
        <v>75</v>
      </c>
      <c r="B90">
        <v>22720392</v>
      </c>
      <c r="C90">
        <v>22720377</v>
      </c>
      <c r="D90">
        <v>121548</v>
      </c>
      <c r="E90">
        <v>1</v>
      </c>
      <c r="F90">
        <v>1</v>
      </c>
      <c r="G90">
        <v>1</v>
      </c>
      <c r="H90">
        <v>1</v>
      </c>
      <c r="I90" t="s">
        <v>36</v>
      </c>
      <c r="J90" t="s">
        <v>3</v>
      </c>
      <c r="K90" t="s">
        <v>785</v>
      </c>
      <c r="L90">
        <v>608254</v>
      </c>
      <c r="N90">
        <v>1013</v>
      </c>
      <c r="O90" t="s">
        <v>786</v>
      </c>
      <c r="P90" t="s">
        <v>786</v>
      </c>
      <c r="Q90">
        <v>1</v>
      </c>
      <c r="X90">
        <v>0.37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2</v>
      </c>
      <c r="AF90" t="s">
        <v>3</v>
      </c>
      <c r="AG90">
        <v>0.37</v>
      </c>
      <c r="AH90">
        <v>2</v>
      </c>
      <c r="AI90">
        <v>22720379</v>
      </c>
      <c r="AJ90">
        <v>95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ROW(Source!A75)</f>
        <v>75</v>
      </c>
      <c r="B91">
        <v>22720393</v>
      </c>
      <c r="C91">
        <v>22720377</v>
      </c>
      <c r="D91">
        <v>21315620</v>
      </c>
      <c r="E91">
        <v>1</v>
      </c>
      <c r="F91">
        <v>1</v>
      </c>
      <c r="G91">
        <v>1</v>
      </c>
      <c r="H91">
        <v>2</v>
      </c>
      <c r="I91" t="s">
        <v>889</v>
      </c>
      <c r="J91" t="s">
        <v>890</v>
      </c>
      <c r="K91" t="s">
        <v>891</v>
      </c>
      <c r="L91">
        <v>1368</v>
      </c>
      <c r="N91">
        <v>1011</v>
      </c>
      <c r="O91" t="s">
        <v>790</v>
      </c>
      <c r="P91" t="s">
        <v>790</v>
      </c>
      <c r="Q91">
        <v>1</v>
      </c>
      <c r="X91">
        <v>0.27</v>
      </c>
      <c r="Y91">
        <v>0</v>
      </c>
      <c r="Z91">
        <v>86.4</v>
      </c>
      <c r="AA91">
        <v>13.5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0.27</v>
      </c>
      <c r="AH91">
        <v>2</v>
      </c>
      <c r="AI91">
        <v>22720380</v>
      </c>
      <c r="AJ91">
        <v>96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ROW(Source!A75)</f>
        <v>75</v>
      </c>
      <c r="B92">
        <v>22720394</v>
      </c>
      <c r="C92">
        <v>22720377</v>
      </c>
      <c r="D92">
        <v>21280827</v>
      </c>
      <c r="E92">
        <v>1</v>
      </c>
      <c r="F92">
        <v>1</v>
      </c>
      <c r="G92">
        <v>1</v>
      </c>
      <c r="H92">
        <v>2</v>
      </c>
      <c r="I92" t="s">
        <v>787</v>
      </c>
      <c r="J92" t="s">
        <v>788</v>
      </c>
      <c r="K92" t="s">
        <v>789</v>
      </c>
      <c r="L92">
        <v>1368</v>
      </c>
      <c r="N92">
        <v>1011</v>
      </c>
      <c r="O92" t="s">
        <v>790</v>
      </c>
      <c r="P92" t="s">
        <v>790</v>
      </c>
      <c r="Q92">
        <v>1</v>
      </c>
      <c r="X92">
        <v>0.1</v>
      </c>
      <c r="Y92">
        <v>0</v>
      </c>
      <c r="Z92">
        <v>111.99</v>
      </c>
      <c r="AA92">
        <v>13.5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0.1</v>
      </c>
      <c r="AH92">
        <v>2</v>
      </c>
      <c r="AI92">
        <v>22720381</v>
      </c>
      <c r="AJ92">
        <v>97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ROW(Source!A75)</f>
        <v>75</v>
      </c>
      <c r="B93">
        <v>22720395</v>
      </c>
      <c r="C93">
        <v>22720377</v>
      </c>
      <c r="D93">
        <v>21288557</v>
      </c>
      <c r="E93">
        <v>1</v>
      </c>
      <c r="F93">
        <v>1</v>
      </c>
      <c r="G93">
        <v>1</v>
      </c>
      <c r="H93">
        <v>2</v>
      </c>
      <c r="I93" t="s">
        <v>797</v>
      </c>
      <c r="J93" t="s">
        <v>798</v>
      </c>
      <c r="K93" t="s">
        <v>799</v>
      </c>
      <c r="L93">
        <v>1368</v>
      </c>
      <c r="N93">
        <v>1011</v>
      </c>
      <c r="O93" t="s">
        <v>790</v>
      </c>
      <c r="P93" t="s">
        <v>790</v>
      </c>
      <c r="Q93">
        <v>1</v>
      </c>
      <c r="X93">
        <v>34.92</v>
      </c>
      <c r="Y93">
        <v>0</v>
      </c>
      <c r="Z93">
        <v>1.2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34.92</v>
      </c>
      <c r="AH93">
        <v>2</v>
      </c>
      <c r="AI93">
        <v>22720382</v>
      </c>
      <c r="AJ93">
        <v>98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ROW(Source!A75)</f>
        <v>75</v>
      </c>
      <c r="B94">
        <v>22720396</v>
      </c>
      <c r="C94">
        <v>22720377</v>
      </c>
      <c r="D94">
        <v>21280770</v>
      </c>
      <c r="E94">
        <v>1</v>
      </c>
      <c r="F94">
        <v>1</v>
      </c>
      <c r="G94">
        <v>1</v>
      </c>
      <c r="H94">
        <v>2</v>
      </c>
      <c r="I94" t="s">
        <v>850</v>
      </c>
      <c r="J94" t="s">
        <v>851</v>
      </c>
      <c r="K94" t="s">
        <v>852</v>
      </c>
      <c r="L94">
        <v>1368</v>
      </c>
      <c r="N94">
        <v>1011</v>
      </c>
      <c r="O94" t="s">
        <v>790</v>
      </c>
      <c r="P94" t="s">
        <v>790</v>
      </c>
      <c r="Q94">
        <v>1</v>
      </c>
      <c r="X94">
        <v>1.4</v>
      </c>
      <c r="Y94">
        <v>0</v>
      </c>
      <c r="Z94">
        <v>87.17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1.4</v>
      </c>
      <c r="AH94">
        <v>2</v>
      </c>
      <c r="AI94">
        <v>22720383</v>
      </c>
      <c r="AJ94">
        <v>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ROW(Source!A75)</f>
        <v>75</v>
      </c>
      <c r="B95">
        <v>22720397</v>
      </c>
      <c r="C95">
        <v>22720377</v>
      </c>
      <c r="D95">
        <v>21288561</v>
      </c>
      <c r="E95">
        <v>1</v>
      </c>
      <c r="F95">
        <v>1</v>
      </c>
      <c r="G95">
        <v>1</v>
      </c>
      <c r="H95">
        <v>3</v>
      </c>
      <c r="I95" t="s">
        <v>815</v>
      </c>
      <c r="J95" t="s">
        <v>816</v>
      </c>
      <c r="K95" t="s">
        <v>817</v>
      </c>
      <c r="L95">
        <v>1339</v>
      </c>
      <c r="N95">
        <v>1007</v>
      </c>
      <c r="O95" t="s">
        <v>43</v>
      </c>
      <c r="P95" t="s">
        <v>43</v>
      </c>
      <c r="Q95">
        <v>1</v>
      </c>
      <c r="X95">
        <v>0.67</v>
      </c>
      <c r="Y95">
        <v>6.22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0.67</v>
      </c>
      <c r="AH95">
        <v>2</v>
      </c>
      <c r="AI95">
        <v>22720384</v>
      </c>
      <c r="AJ95">
        <v>100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ROW(Source!A75)</f>
        <v>75</v>
      </c>
      <c r="B96">
        <v>22720398</v>
      </c>
      <c r="C96">
        <v>22720377</v>
      </c>
      <c r="D96">
        <v>21335452</v>
      </c>
      <c r="E96">
        <v>1</v>
      </c>
      <c r="F96">
        <v>1</v>
      </c>
      <c r="G96">
        <v>1</v>
      </c>
      <c r="H96">
        <v>3</v>
      </c>
      <c r="I96" t="s">
        <v>953</v>
      </c>
      <c r="J96" t="s">
        <v>954</v>
      </c>
      <c r="K96" t="s">
        <v>955</v>
      </c>
      <c r="L96">
        <v>1348</v>
      </c>
      <c r="N96">
        <v>1009</v>
      </c>
      <c r="O96" t="s">
        <v>34</v>
      </c>
      <c r="P96" t="s">
        <v>34</v>
      </c>
      <c r="Q96">
        <v>1000</v>
      </c>
      <c r="X96">
        <v>5.0000000000000001E-4</v>
      </c>
      <c r="Y96">
        <v>13560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5.0000000000000001E-4</v>
      </c>
      <c r="AH96">
        <v>2</v>
      </c>
      <c r="AI96">
        <v>22720385</v>
      </c>
      <c r="AJ96">
        <v>101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ROW(Source!A75)</f>
        <v>75</v>
      </c>
      <c r="B97">
        <v>22720399</v>
      </c>
      <c r="C97">
        <v>22720377</v>
      </c>
      <c r="D97">
        <v>21299885</v>
      </c>
      <c r="E97">
        <v>1</v>
      </c>
      <c r="F97">
        <v>1</v>
      </c>
      <c r="G97">
        <v>1</v>
      </c>
      <c r="H97">
        <v>3</v>
      </c>
      <c r="I97" t="s">
        <v>830</v>
      </c>
      <c r="J97" t="s">
        <v>831</v>
      </c>
      <c r="K97" t="s">
        <v>832</v>
      </c>
      <c r="L97">
        <v>1339</v>
      </c>
      <c r="N97">
        <v>1007</v>
      </c>
      <c r="O97" t="s">
        <v>43</v>
      </c>
      <c r="P97" t="s">
        <v>43</v>
      </c>
      <c r="Q97">
        <v>1</v>
      </c>
      <c r="X97">
        <v>0.61</v>
      </c>
      <c r="Y97">
        <v>38.51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0.61</v>
      </c>
      <c r="AH97">
        <v>2</v>
      </c>
      <c r="AI97">
        <v>22720386</v>
      </c>
      <c r="AJ97">
        <v>102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ROW(Source!A75)</f>
        <v>75</v>
      </c>
      <c r="B98">
        <v>22720400</v>
      </c>
      <c r="C98">
        <v>22720377</v>
      </c>
      <c r="D98">
        <v>21362009</v>
      </c>
      <c r="E98">
        <v>1</v>
      </c>
      <c r="F98">
        <v>1</v>
      </c>
      <c r="G98">
        <v>1</v>
      </c>
      <c r="H98">
        <v>3</v>
      </c>
      <c r="I98" t="s">
        <v>1238</v>
      </c>
      <c r="J98" t="s">
        <v>1239</v>
      </c>
      <c r="K98" t="s">
        <v>1240</v>
      </c>
      <c r="L98">
        <v>1346</v>
      </c>
      <c r="N98">
        <v>1009</v>
      </c>
      <c r="O98" t="s">
        <v>870</v>
      </c>
      <c r="P98" t="s">
        <v>870</v>
      </c>
      <c r="Q98">
        <v>1</v>
      </c>
      <c r="X98">
        <v>0</v>
      </c>
      <c r="Y98">
        <v>0</v>
      </c>
      <c r="Z98">
        <v>0</v>
      </c>
      <c r="AA98">
        <v>0</v>
      </c>
      <c r="AB98">
        <v>0</v>
      </c>
      <c r="AC98">
        <v>1</v>
      </c>
      <c r="AD98">
        <v>0</v>
      </c>
      <c r="AE98">
        <v>0</v>
      </c>
      <c r="AF98" t="s">
        <v>3</v>
      </c>
      <c r="AG98">
        <v>0</v>
      </c>
      <c r="AH98">
        <v>3</v>
      </c>
      <c r="AI98">
        <v>-1</v>
      </c>
      <c r="AJ98" t="s">
        <v>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ROW(Source!A75)</f>
        <v>75</v>
      </c>
      <c r="B99">
        <v>22720401</v>
      </c>
      <c r="C99">
        <v>22720377</v>
      </c>
      <c r="D99">
        <v>21815541</v>
      </c>
      <c r="E99">
        <v>1</v>
      </c>
      <c r="F99">
        <v>1</v>
      </c>
      <c r="G99">
        <v>1</v>
      </c>
      <c r="H99">
        <v>3</v>
      </c>
      <c r="I99" t="s">
        <v>158</v>
      </c>
      <c r="J99" t="s">
        <v>160</v>
      </c>
      <c r="K99" t="s">
        <v>159</v>
      </c>
      <c r="L99">
        <v>1301</v>
      </c>
      <c r="N99">
        <v>1003</v>
      </c>
      <c r="O99" t="s">
        <v>117</v>
      </c>
      <c r="P99" t="s">
        <v>117</v>
      </c>
      <c r="Q99">
        <v>1</v>
      </c>
      <c r="X99">
        <v>100</v>
      </c>
      <c r="Y99">
        <v>61.76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100</v>
      </c>
      <c r="AH99">
        <v>2</v>
      </c>
      <c r="AI99">
        <v>22720387</v>
      </c>
      <c r="AJ99">
        <v>105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ROW(Source!A75)</f>
        <v>75</v>
      </c>
      <c r="B100">
        <v>22720402</v>
      </c>
      <c r="C100">
        <v>22720377</v>
      </c>
      <c r="D100">
        <v>21311138</v>
      </c>
      <c r="E100">
        <v>1</v>
      </c>
      <c r="F100">
        <v>1</v>
      </c>
      <c r="G100">
        <v>1</v>
      </c>
      <c r="H100">
        <v>3</v>
      </c>
      <c r="I100" t="s">
        <v>956</v>
      </c>
      <c r="J100" t="s">
        <v>957</v>
      </c>
      <c r="K100" t="s">
        <v>958</v>
      </c>
      <c r="L100">
        <v>1339</v>
      </c>
      <c r="N100">
        <v>1007</v>
      </c>
      <c r="O100" t="s">
        <v>43</v>
      </c>
      <c r="P100" t="s">
        <v>43</v>
      </c>
      <c r="Q100">
        <v>1</v>
      </c>
      <c r="X100">
        <v>2.1000000000000001E-2</v>
      </c>
      <c r="Y100">
        <v>600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2.1000000000000001E-2</v>
      </c>
      <c r="AH100">
        <v>2</v>
      </c>
      <c r="AI100">
        <v>22720388</v>
      </c>
      <c r="AJ100">
        <v>106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ROW(Source!A75)</f>
        <v>75</v>
      </c>
      <c r="B101">
        <v>22720403</v>
      </c>
      <c r="C101">
        <v>22720377</v>
      </c>
      <c r="D101">
        <v>21361908</v>
      </c>
      <c r="E101">
        <v>1</v>
      </c>
      <c r="F101">
        <v>1</v>
      </c>
      <c r="G101">
        <v>1</v>
      </c>
      <c r="H101">
        <v>3</v>
      </c>
      <c r="I101" t="s">
        <v>959</v>
      </c>
      <c r="J101" t="s">
        <v>960</v>
      </c>
      <c r="K101" t="s">
        <v>961</v>
      </c>
      <c r="L101">
        <v>1346</v>
      </c>
      <c r="N101">
        <v>1009</v>
      </c>
      <c r="O101" t="s">
        <v>870</v>
      </c>
      <c r="P101" t="s">
        <v>870</v>
      </c>
      <c r="Q101">
        <v>1</v>
      </c>
      <c r="X101">
        <v>2.5100000000000001E-2</v>
      </c>
      <c r="Y101">
        <v>2.15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</v>
      </c>
      <c r="AG101">
        <v>2.5100000000000001E-2</v>
      </c>
      <c r="AH101">
        <v>2</v>
      </c>
      <c r="AI101">
        <v>22720389</v>
      </c>
      <c r="AJ101">
        <v>107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ROW(Source!A75)</f>
        <v>75</v>
      </c>
      <c r="B102">
        <v>22720404</v>
      </c>
      <c r="C102">
        <v>22720377</v>
      </c>
      <c r="D102">
        <v>21281662</v>
      </c>
      <c r="E102">
        <v>1</v>
      </c>
      <c r="F102">
        <v>1</v>
      </c>
      <c r="G102">
        <v>1</v>
      </c>
      <c r="H102">
        <v>3</v>
      </c>
      <c r="I102" t="s">
        <v>877</v>
      </c>
      <c r="J102" t="s">
        <v>878</v>
      </c>
      <c r="K102" t="s">
        <v>879</v>
      </c>
      <c r="L102">
        <v>1339</v>
      </c>
      <c r="N102">
        <v>1007</v>
      </c>
      <c r="O102" t="s">
        <v>43</v>
      </c>
      <c r="P102" t="s">
        <v>43</v>
      </c>
      <c r="Q102">
        <v>1</v>
      </c>
      <c r="X102">
        <v>7.03</v>
      </c>
      <c r="Y102">
        <v>2.44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7.03</v>
      </c>
      <c r="AH102">
        <v>2</v>
      </c>
      <c r="AI102">
        <v>22720390</v>
      </c>
      <c r="AJ102">
        <v>108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ROW(Source!A78)</f>
        <v>78</v>
      </c>
      <c r="B103">
        <v>22720423</v>
      </c>
      <c r="C103">
        <v>22720409</v>
      </c>
      <c r="D103">
        <v>9415296</v>
      </c>
      <c r="E103">
        <v>1</v>
      </c>
      <c r="F103">
        <v>1</v>
      </c>
      <c r="G103">
        <v>1</v>
      </c>
      <c r="H103">
        <v>1</v>
      </c>
      <c r="I103" t="s">
        <v>951</v>
      </c>
      <c r="J103" t="s">
        <v>3</v>
      </c>
      <c r="K103" t="s">
        <v>952</v>
      </c>
      <c r="L103">
        <v>1369</v>
      </c>
      <c r="N103">
        <v>1013</v>
      </c>
      <c r="O103" t="s">
        <v>784</v>
      </c>
      <c r="P103" t="s">
        <v>784</v>
      </c>
      <c r="Q103">
        <v>1</v>
      </c>
      <c r="X103">
        <v>79.75</v>
      </c>
      <c r="Y103">
        <v>0</v>
      </c>
      <c r="Z103">
        <v>0</v>
      </c>
      <c r="AA103">
        <v>0</v>
      </c>
      <c r="AB103">
        <v>9.76</v>
      </c>
      <c r="AC103">
        <v>0</v>
      </c>
      <c r="AD103">
        <v>1</v>
      </c>
      <c r="AE103">
        <v>1</v>
      </c>
      <c r="AF103" t="s">
        <v>3</v>
      </c>
      <c r="AG103">
        <v>79.75</v>
      </c>
      <c r="AH103">
        <v>2</v>
      </c>
      <c r="AI103">
        <v>22720410</v>
      </c>
      <c r="AJ103">
        <v>109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ROW(Source!A78)</f>
        <v>78</v>
      </c>
      <c r="B104">
        <v>22720424</v>
      </c>
      <c r="C104">
        <v>22720409</v>
      </c>
      <c r="D104">
        <v>121548</v>
      </c>
      <c r="E104">
        <v>1</v>
      </c>
      <c r="F104">
        <v>1</v>
      </c>
      <c r="G104">
        <v>1</v>
      </c>
      <c r="H104">
        <v>1</v>
      </c>
      <c r="I104" t="s">
        <v>36</v>
      </c>
      <c r="J104" t="s">
        <v>3</v>
      </c>
      <c r="K104" t="s">
        <v>785</v>
      </c>
      <c r="L104">
        <v>608254</v>
      </c>
      <c r="N104">
        <v>1013</v>
      </c>
      <c r="O104" t="s">
        <v>786</v>
      </c>
      <c r="P104" t="s">
        <v>786</v>
      </c>
      <c r="Q104">
        <v>1</v>
      </c>
      <c r="X104">
        <v>0.37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3</v>
      </c>
      <c r="AG104">
        <v>0.37</v>
      </c>
      <c r="AH104">
        <v>2</v>
      </c>
      <c r="AI104">
        <v>22720411</v>
      </c>
      <c r="AJ104">
        <v>110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ROW(Source!A78)</f>
        <v>78</v>
      </c>
      <c r="B105">
        <v>22720425</v>
      </c>
      <c r="C105">
        <v>22720409</v>
      </c>
      <c r="D105">
        <v>21315620</v>
      </c>
      <c r="E105">
        <v>1</v>
      </c>
      <c r="F105">
        <v>1</v>
      </c>
      <c r="G105">
        <v>1</v>
      </c>
      <c r="H105">
        <v>2</v>
      </c>
      <c r="I105" t="s">
        <v>889</v>
      </c>
      <c r="J105" t="s">
        <v>890</v>
      </c>
      <c r="K105" t="s">
        <v>891</v>
      </c>
      <c r="L105">
        <v>1368</v>
      </c>
      <c r="N105">
        <v>1011</v>
      </c>
      <c r="O105" t="s">
        <v>790</v>
      </c>
      <c r="P105" t="s">
        <v>790</v>
      </c>
      <c r="Q105">
        <v>1</v>
      </c>
      <c r="X105">
        <v>0.27</v>
      </c>
      <c r="Y105">
        <v>0</v>
      </c>
      <c r="Z105">
        <v>86.4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0.27</v>
      </c>
      <c r="AH105">
        <v>2</v>
      </c>
      <c r="AI105">
        <v>22720412</v>
      </c>
      <c r="AJ105">
        <v>111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ROW(Source!A78)</f>
        <v>78</v>
      </c>
      <c r="B106">
        <v>22720426</v>
      </c>
      <c r="C106">
        <v>22720409</v>
      </c>
      <c r="D106">
        <v>21280827</v>
      </c>
      <c r="E106">
        <v>1</v>
      </c>
      <c r="F106">
        <v>1</v>
      </c>
      <c r="G106">
        <v>1</v>
      </c>
      <c r="H106">
        <v>2</v>
      </c>
      <c r="I106" t="s">
        <v>787</v>
      </c>
      <c r="J106" t="s">
        <v>788</v>
      </c>
      <c r="K106" t="s">
        <v>789</v>
      </c>
      <c r="L106">
        <v>1368</v>
      </c>
      <c r="N106">
        <v>1011</v>
      </c>
      <c r="O106" t="s">
        <v>790</v>
      </c>
      <c r="P106" t="s">
        <v>790</v>
      </c>
      <c r="Q106">
        <v>1</v>
      </c>
      <c r="X106">
        <v>0.1</v>
      </c>
      <c r="Y106">
        <v>0</v>
      </c>
      <c r="Z106">
        <v>111.99</v>
      </c>
      <c r="AA106">
        <v>13.5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0.1</v>
      </c>
      <c r="AH106">
        <v>2</v>
      </c>
      <c r="AI106">
        <v>22720413</v>
      </c>
      <c r="AJ106">
        <v>112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ROW(Source!A78)</f>
        <v>78</v>
      </c>
      <c r="B107">
        <v>22720427</v>
      </c>
      <c r="C107">
        <v>22720409</v>
      </c>
      <c r="D107">
        <v>21288557</v>
      </c>
      <c r="E107">
        <v>1</v>
      </c>
      <c r="F107">
        <v>1</v>
      </c>
      <c r="G107">
        <v>1</v>
      </c>
      <c r="H107">
        <v>2</v>
      </c>
      <c r="I107" t="s">
        <v>797</v>
      </c>
      <c r="J107" t="s">
        <v>798</v>
      </c>
      <c r="K107" t="s">
        <v>799</v>
      </c>
      <c r="L107">
        <v>1368</v>
      </c>
      <c r="N107">
        <v>1011</v>
      </c>
      <c r="O107" t="s">
        <v>790</v>
      </c>
      <c r="P107" t="s">
        <v>790</v>
      </c>
      <c r="Q107">
        <v>1</v>
      </c>
      <c r="X107">
        <v>34.92</v>
      </c>
      <c r="Y107">
        <v>0</v>
      </c>
      <c r="Z107">
        <v>1.2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34.92</v>
      </c>
      <c r="AH107">
        <v>2</v>
      </c>
      <c r="AI107">
        <v>22720414</v>
      </c>
      <c r="AJ107">
        <v>113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ROW(Source!A78)</f>
        <v>78</v>
      </c>
      <c r="B108">
        <v>22720428</v>
      </c>
      <c r="C108">
        <v>22720409</v>
      </c>
      <c r="D108">
        <v>21280770</v>
      </c>
      <c r="E108">
        <v>1</v>
      </c>
      <c r="F108">
        <v>1</v>
      </c>
      <c r="G108">
        <v>1</v>
      </c>
      <c r="H108">
        <v>2</v>
      </c>
      <c r="I108" t="s">
        <v>850</v>
      </c>
      <c r="J108" t="s">
        <v>851</v>
      </c>
      <c r="K108" t="s">
        <v>852</v>
      </c>
      <c r="L108">
        <v>1368</v>
      </c>
      <c r="N108">
        <v>1011</v>
      </c>
      <c r="O108" t="s">
        <v>790</v>
      </c>
      <c r="P108" t="s">
        <v>790</v>
      </c>
      <c r="Q108">
        <v>1</v>
      </c>
      <c r="X108">
        <v>1.4</v>
      </c>
      <c r="Y108">
        <v>0</v>
      </c>
      <c r="Z108">
        <v>87.17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1.4</v>
      </c>
      <c r="AH108">
        <v>2</v>
      </c>
      <c r="AI108">
        <v>22720415</v>
      </c>
      <c r="AJ108">
        <v>114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ROW(Source!A78)</f>
        <v>78</v>
      </c>
      <c r="B109">
        <v>22720429</v>
      </c>
      <c r="C109">
        <v>22720409</v>
      </c>
      <c r="D109">
        <v>21288561</v>
      </c>
      <c r="E109">
        <v>1</v>
      </c>
      <c r="F109">
        <v>1</v>
      </c>
      <c r="G109">
        <v>1</v>
      </c>
      <c r="H109">
        <v>3</v>
      </c>
      <c r="I109" t="s">
        <v>815</v>
      </c>
      <c r="J109" t="s">
        <v>816</v>
      </c>
      <c r="K109" t="s">
        <v>817</v>
      </c>
      <c r="L109">
        <v>1339</v>
      </c>
      <c r="N109">
        <v>1007</v>
      </c>
      <c r="O109" t="s">
        <v>43</v>
      </c>
      <c r="P109" t="s">
        <v>43</v>
      </c>
      <c r="Q109">
        <v>1</v>
      </c>
      <c r="X109">
        <v>0.67</v>
      </c>
      <c r="Y109">
        <v>6.22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0.67</v>
      </c>
      <c r="AH109">
        <v>2</v>
      </c>
      <c r="AI109">
        <v>22720416</v>
      </c>
      <c r="AJ109">
        <v>115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ROW(Source!A78)</f>
        <v>78</v>
      </c>
      <c r="B110">
        <v>22720430</v>
      </c>
      <c r="C110">
        <v>22720409</v>
      </c>
      <c r="D110">
        <v>21335452</v>
      </c>
      <c r="E110">
        <v>1</v>
      </c>
      <c r="F110">
        <v>1</v>
      </c>
      <c r="G110">
        <v>1</v>
      </c>
      <c r="H110">
        <v>3</v>
      </c>
      <c r="I110" t="s">
        <v>953</v>
      </c>
      <c r="J110" t="s">
        <v>954</v>
      </c>
      <c r="K110" t="s">
        <v>955</v>
      </c>
      <c r="L110">
        <v>1348</v>
      </c>
      <c r="N110">
        <v>1009</v>
      </c>
      <c r="O110" t="s">
        <v>34</v>
      </c>
      <c r="P110" t="s">
        <v>34</v>
      </c>
      <c r="Q110">
        <v>1000</v>
      </c>
      <c r="X110">
        <v>5.0000000000000001E-4</v>
      </c>
      <c r="Y110">
        <v>13560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5.0000000000000001E-4</v>
      </c>
      <c r="AH110">
        <v>2</v>
      </c>
      <c r="AI110">
        <v>22720417</v>
      </c>
      <c r="AJ110">
        <v>116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ROW(Source!A78)</f>
        <v>78</v>
      </c>
      <c r="B111">
        <v>22720431</v>
      </c>
      <c r="C111">
        <v>22720409</v>
      </c>
      <c r="D111">
        <v>21299885</v>
      </c>
      <c r="E111">
        <v>1</v>
      </c>
      <c r="F111">
        <v>1</v>
      </c>
      <c r="G111">
        <v>1</v>
      </c>
      <c r="H111">
        <v>3</v>
      </c>
      <c r="I111" t="s">
        <v>830</v>
      </c>
      <c r="J111" t="s">
        <v>831</v>
      </c>
      <c r="K111" t="s">
        <v>832</v>
      </c>
      <c r="L111">
        <v>1339</v>
      </c>
      <c r="N111">
        <v>1007</v>
      </c>
      <c r="O111" t="s">
        <v>43</v>
      </c>
      <c r="P111" t="s">
        <v>43</v>
      </c>
      <c r="Q111">
        <v>1</v>
      </c>
      <c r="X111">
        <v>0.61</v>
      </c>
      <c r="Y111">
        <v>38.51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0.61</v>
      </c>
      <c r="AH111">
        <v>2</v>
      </c>
      <c r="AI111">
        <v>22720418</v>
      </c>
      <c r="AJ111">
        <v>117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ROW(Source!A78)</f>
        <v>78</v>
      </c>
      <c r="B112">
        <v>22720432</v>
      </c>
      <c r="C112">
        <v>22720409</v>
      </c>
      <c r="D112">
        <v>21362009</v>
      </c>
      <c r="E112">
        <v>1</v>
      </c>
      <c r="F112">
        <v>1</v>
      </c>
      <c r="G112">
        <v>1</v>
      </c>
      <c r="H112">
        <v>3</v>
      </c>
      <c r="I112" t="s">
        <v>1238</v>
      </c>
      <c r="J112" t="s">
        <v>1239</v>
      </c>
      <c r="K112" t="s">
        <v>1240</v>
      </c>
      <c r="L112">
        <v>1346</v>
      </c>
      <c r="N112">
        <v>1009</v>
      </c>
      <c r="O112" t="s">
        <v>870</v>
      </c>
      <c r="P112" t="s">
        <v>870</v>
      </c>
      <c r="Q112">
        <v>1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1</v>
      </c>
      <c r="AD112">
        <v>0</v>
      </c>
      <c r="AE112">
        <v>0</v>
      </c>
      <c r="AF112" t="s">
        <v>3</v>
      </c>
      <c r="AG112">
        <v>0</v>
      </c>
      <c r="AH112">
        <v>3</v>
      </c>
      <c r="AI112">
        <v>-1</v>
      </c>
      <c r="AJ112" t="s">
        <v>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ROW(Source!A78)</f>
        <v>78</v>
      </c>
      <c r="B113">
        <v>22720433</v>
      </c>
      <c r="C113">
        <v>22720409</v>
      </c>
      <c r="D113">
        <v>21815542</v>
      </c>
      <c r="E113">
        <v>1</v>
      </c>
      <c r="F113">
        <v>1</v>
      </c>
      <c r="G113">
        <v>1</v>
      </c>
      <c r="H113">
        <v>3</v>
      </c>
      <c r="I113" t="s">
        <v>171</v>
      </c>
      <c r="J113" t="s">
        <v>173</v>
      </c>
      <c r="K113" t="s">
        <v>172</v>
      </c>
      <c r="L113">
        <v>1301</v>
      </c>
      <c r="N113">
        <v>1003</v>
      </c>
      <c r="O113" t="s">
        <v>117</v>
      </c>
      <c r="P113" t="s">
        <v>117</v>
      </c>
      <c r="Q113">
        <v>1</v>
      </c>
      <c r="X113">
        <v>100</v>
      </c>
      <c r="Y113">
        <v>79.36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100</v>
      </c>
      <c r="AH113">
        <v>2</v>
      </c>
      <c r="AI113">
        <v>22720419</v>
      </c>
      <c r="AJ113">
        <v>120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ROW(Source!A78)</f>
        <v>78</v>
      </c>
      <c r="B114">
        <v>22720434</v>
      </c>
      <c r="C114">
        <v>22720409</v>
      </c>
      <c r="D114">
        <v>21311138</v>
      </c>
      <c r="E114">
        <v>1</v>
      </c>
      <c r="F114">
        <v>1</v>
      </c>
      <c r="G114">
        <v>1</v>
      </c>
      <c r="H114">
        <v>3</v>
      </c>
      <c r="I114" t="s">
        <v>956</v>
      </c>
      <c r="J114" t="s">
        <v>957</v>
      </c>
      <c r="K114" t="s">
        <v>958</v>
      </c>
      <c r="L114">
        <v>1339</v>
      </c>
      <c r="N114">
        <v>1007</v>
      </c>
      <c r="O114" t="s">
        <v>43</v>
      </c>
      <c r="P114" t="s">
        <v>43</v>
      </c>
      <c r="Q114">
        <v>1</v>
      </c>
      <c r="X114">
        <v>2.1000000000000001E-2</v>
      </c>
      <c r="Y114">
        <v>600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2.1000000000000001E-2</v>
      </c>
      <c r="AH114">
        <v>2</v>
      </c>
      <c r="AI114">
        <v>22720420</v>
      </c>
      <c r="AJ114">
        <v>121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ROW(Source!A78)</f>
        <v>78</v>
      </c>
      <c r="B115">
        <v>22720435</v>
      </c>
      <c r="C115">
        <v>22720409</v>
      </c>
      <c r="D115">
        <v>21361908</v>
      </c>
      <c r="E115">
        <v>1</v>
      </c>
      <c r="F115">
        <v>1</v>
      </c>
      <c r="G115">
        <v>1</v>
      </c>
      <c r="H115">
        <v>3</v>
      </c>
      <c r="I115" t="s">
        <v>959</v>
      </c>
      <c r="J115" t="s">
        <v>960</v>
      </c>
      <c r="K115" t="s">
        <v>961</v>
      </c>
      <c r="L115">
        <v>1346</v>
      </c>
      <c r="N115">
        <v>1009</v>
      </c>
      <c r="O115" t="s">
        <v>870</v>
      </c>
      <c r="P115" t="s">
        <v>870</v>
      </c>
      <c r="Q115">
        <v>1</v>
      </c>
      <c r="X115">
        <v>3.9300000000000002E-2</v>
      </c>
      <c r="Y115">
        <v>2.15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3.9300000000000002E-2</v>
      </c>
      <c r="AH115">
        <v>2</v>
      </c>
      <c r="AI115">
        <v>22720421</v>
      </c>
      <c r="AJ115">
        <v>122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ROW(Source!A78)</f>
        <v>78</v>
      </c>
      <c r="B116">
        <v>22720436</v>
      </c>
      <c r="C116">
        <v>22720409</v>
      </c>
      <c r="D116">
        <v>21281662</v>
      </c>
      <c r="E116">
        <v>1</v>
      </c>
      <c r="F116">
        <v>1</v>
      </c>
      <c r="G116">
        <v>1</v>
      </c>
      <c r="H116">
        <v>3</v>
      </c>
      <c r="I116" t="s">
        <v>877</v>
      </c>
      <c r="J116" t="s">
        <v>878</v>
      </c>
      <c r="K116" t="s">
        <v>879</v>
      </c>
      <c r="L116">
        <v>1339</v>
      </c>
      <c r="N116">
        <v>1007</v>
      </c>
      <c r="O116" t="s">
        <v>43</v>
      </c>
      <c r="P116" t="s">
        <v>43</v>
      </c>
      <c r="Q116">
        <v>1</v>
      </c>
      <c r="X116">
        <v>10.99</v>
      </c>
      <c r="Y116">
        <v>2.44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10.99</v>
      </c>
      <c r="AH116">
        <v>2</v>
      </c>
      <c r="AI116">
        <v>22720422</v>
      </c>
      <c r="AJ116">
        <v>123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ROW(Source!A81)</f>
        <v>81</v>
      </c>
      <c r="B117">
        <v>22720448</v>
      </c>
      <c r="C117">
        <v>22720441</v>
      </c>
      <c r="D117">
        <v>9699766</v>
      </c>
      <c r="E117">
        <v>1</v>
      </c>
      <c r="F117">
        <v>1</v>
      </c>
      <c r="G117">
        <v>1</v>
      </c>
      <c r="H117">
        <v>1</v>
      </c>
      <c r="I117" t="s">
        <v>949</v>
      </c>
      <c r="J117" t="s">
        <v>3</v>
      </c>
      <c r="K117" t="s">
        <v>950</v>
      </c>
      <c r="L117">
        <v>1369</v>
      </c>
      <c r="N117">
        <v>1013</v>
      </c>
      <c r="O117" t="s">
        <v>784</v>
      </c>
      <c r="P117" t="s">
        <v>784</v>
      </c>
      <c r="Q117">
        <v>1</v>
      </c>
      <c r="X117">
        <v>5.01</v>
      </c>
      <c r="Y117">
        <v>0</v>
      </c>
      <c r="Z117">
        <v>0</v>
      </c>
      <c r="AA117">
        <v>0</v>
      </c>
      <c r="AB117">
        <v>11.64</v>
      </c>
      <c r="AC117">
        <v>0</v>
      </c>
      <c r="AD117">
        <v>1</v>
      </c>
      <c r="AE117">
        <v>1</v>
      </c>
      <c r="AF117" t="s">
        <v>3</v>
      </c>
      <c r="AG117">
        <v>5.01</v>
      </c>
      <c r="AH117">
        <v>2</v>
      </c>
      <c r="AI117">
        <v>22720442</v>
      </c>
      <c r="AJ117">
        <v>124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ROW(Source!A81)</f>
        <v>81</v>
      </c>
      <c r="B118">
        <v>22720449</v>
      </c>
      <c r="C118">
        <v>22720441</v>
      </c>
      <c r="D118">
        <v>21330832</v>
      </c>
      <c r="E118">
        <v>1</v>
      </c>
      <c r="F118">
        <v>1</v>
      </c>
      <c r="G118">
        <v>1</v>
      </c>
      <c r="H118">
        <v>2</v>
      </c>
      <c r="I118" t="s">
        <v>861</v>
      </c>
      <c r="J118" t="s">
        <v>862</v>
      </c>
      <c r="K118" t="s">
        <v>863</v>
      </c>
      <c r="L118">
        <v>1368</v>
      </c>
      <c r="N118">
        <v>1011</v>
      </c>
      <c r="O118" t="s">
        <v>790</v>
      </c>
      <c r="P118" t="s">
        <v>790</v>
      </c>
      <c r="Q118">
        <v>1</v>
      </c>
      <c r="X118">
        <v>1.5</v>
      </c>
      <c r="Y118">
        <v>0</v>
      </c>
      <c r="Z118">
        <v>29.67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1.5</v>
      </c>
      <c r="AH118">
        <v>2</v>
      </c>
      <c r="AI118">
        <v>22720443</v>
      </c>
      <c r="AJ118">
        <v>125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ROW(Source!A81)</f>
        <v>81</v>
      </c>
      <c r="B119">
        <v>22720450</v>
      </c>
      <c r="C119">
        <v>22720441</v>
      </c>
      <c r="D119">
        <v>21288798</v>
      </c>
      <c r="E119">
        <v>1</v>
      </c>
      <c r="F119">
        <v>1</v>
      </c>
      <c r="G119">
        <v>1</v>
      </c>
      <c r="H119">
        <v>3</v>
      </c>
      <c r="I119" t="s">
        <v>818</v>
      </c>
      <c r="J119" t="s">
        <v>819</v>
      </c>
      <c r="K119" t="s">
        <v>820</v>
      </c>
      <c r="L119">
        <v>1348</v>
      </c>
      <c r="N119">
        <v>1009</v>
      </c>
      <c r="O119" t="s">
        <v>34</v>
      </c>
      <c r="P119" t="s">
        <v>34</v>
      </c>
      <c r="Q119">
        <v>1000</v>
      </c>
      <c r="X119">
        <v>5.0000000000000002E-5</v>
      </c>
      <c r="Y119">
        <v>15119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5.0000000000000002E-5</v>
      </c>
      <c r="AH119">
        <v>2</v>
      </c>
      <c r="AI119">
        <v>22720444</v>
      </c>
      <c r="AJ119">
        <v>126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ROW(Source!A81)</f>
        <v>81</v>
      </c>
      <c r="B120">
        <v>22720451</v>
      </c>
      <c r="C120">
        <v>22720441</v>
      </c>
      <c r="D120">
        <v>21362285</v>
      </c>
      <c r="E120">
        <v>1</v>
      </c>
      <c r="F120">
        <v>1</v>
      </c>
      <c r="G120">
        <v>1</v>
      </c>
      <c r="H120">
        <v>3</v>
      </c>
      <c r="I120" t="s">
        <v>864</v>
      </c>
      <c r="J120" t="s">
        <v>865</v>
      </c>
      <c r="K120" t="s">
        <v>866</v>
      </c>
      <c r="L120">
        <v>1348</v>
      </c>
      <c r="N120">
        <v>1009</v>
      </c>
      <c r="O120" t="s">
        <v>34</v>
      </c>
      <c r="P120" t="s">
        <v>34</v>
      </c>
      <c r="Q120">
        <v>1000</v>
      </c>
      <c r="X120">
        <v>2.0000000000000002E-5</v>
      </c>
      <c r="Y120">
        <v>16950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2.0000000000000002E-5</v>
      </c>
      <c r="AH120">
        <v>2</v>
      </c>
      <c r="AI120">
        <v>22720445</v>
      </c>
      <c r="AJ120">
        <v>127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ROW(Source!A81)</f>
        <v>81</v>
      </c>
      <c r="B121">
        <v>22720452</v>
      </c>
      <c r="C121">
        <v>22720441</v>
      </c>
      <c r="D121">
        <v>21288800</v>
      </c>
      <c r="E121">
        <v>1</v>
      </c>
      <c r="F121">
        <v>1</v>
      </c>
      <c r="G121">
        <v>1</v>
      </c>
      <c r="H121">
        <v>3</v>
      </c>
      <c r="I121" t="s">
        <v>867</v>
      </c>
      <c r="J121" t="s">
        <v>868</v>
      </c>
      <c r="K121" t="s">
        <v>869</v>
      </c>
      <c r="L121">
        <v>1346</v>
      </c>
      <c r="N121">
        <v>1009</v>
      </c>
      <c r="O121" t="s">
        <v>870</v>
      </c>
      <c r="P121" t="s">
        <v>870</v>
      </c>
      <c r="Q121">
        <v>1</v>
      </c>
      <c r="X121">
        <v>0.02</v>
      </c>
      <c r="Y121">
        <v>37.29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0.02</v>
      </c>
      <c r="AH121">
        <v>2</v>
      </c>
      <c r="AI121">
        <v>22720446</v>
      </c>
      <c r="AJ121">
        <v>128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ROW(Source!A81)</f>
        <v>81</v>
      </c>
      <c r="B122">
        <v>22720453</v>
      </c>
      <c r="C122">
        <v>22720441</v>
      </c>
      <c r="D122">
        <v>21281662</v>
      </c>
      <c r="E122">
        <v>1</v>
      </c>
      <c r="F122">
        <v>1</v>
      </c>
      <c r="G122">
        <v>1</v>
      </c>
      <c r="H122">
        <v>3</v>
      </c>
      <c r="I122" t="s">
        <v>877</v>
      </c>
      <c r="J122" t="s">
        <v>878</v>
      </c>
      <c r="K122" t="s">
        <v>879</v>
      </c>
      <c r="L122">
        <v>1339</v>
      </c>
      <c r="N122">
        <v>1007</v>
      </c>
      <c r="O122" t="s">
        <v>43</v>
      </c>
      <c r="P122" t="s">
        <v>43</v>
      </c>
      <c r="Q122">
        <v>1</v>
      </c>
      <c r="X122">
        <v>3.8</v>
      </c>
      <c r="Y122">
        <v>2.44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3.8</v>
      </c>
      <c r="AH122">
        <v>2</v>
      </c>
      <c r="AI122">
        <v>22720447</v>
      </c>
      <c r="AJ122">
        <v>129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ROW(Source!A82)</f>
        <v>82</v>
      </c>
      <c r="B123">
        <v>22720469</v>
      </c>
      <c r="C123">
        <v>22720454</v>
      </c>
      <c r="D123">
        <v>9416287</v>
      </c>
      <c r="E123">
        <v>1</v>
      </c>
      <c r="F123">
        <v>1</v>
      </c>
      <c r="G123">
        <v>1</v>
      </c>
      <c r="H123">
        <v>1</v>
      </c>
      <c r="I123" t="s">
        <v>962</v>
      </c>
      <c r="J123" t="s">
        <v>3</v>
      </c>
      <c r="K123" t="s">
        <v>963</v>
      </c>
      <c r="L123">
        <v>1369</v>
      </c>
      <c r="N123">
        <v>1013</v>
      </c>
      <c r="O123" t="s">
        <v>784</v>
      </c>
      <c r="P123" t="s">
        <v>784</v>
      </c>
      <c r="Q123">
        <v>1</v>
      </c>
      <c r="X123">
        <v>115.44</v>
      </c>
      <c r="Y123">
        <v>0</v>
      </c>
      <c r="Z123">
        <v>0</v>
      </c>
      <c r="AA123">
        <v>0</v>
      </c>
      <c r="AB123">
        <v>9.51</v>
      </c>
      <c r="AC123">
        <v>0</v>
      </c>
      <c r="AD123">
        <v>1</v>
      </c>
      <c r="AE123">
        <v>1</v>
      </c>
      <c r="AF123" t="s">
        <v>3</v>
      </c>
      <c r="AG123">
        <v>115.44</v>
      </c>
      <c r="AH123">
        <v>2</v>
      </c>
      <c r="AI123">
        <v>22720455</v>
      </c>
      <c r="AJ123">
        <v>130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ROW(Source!A82)</f>
        <v>82</v>
      </c>
      <c r="B124">
        <v>22720470</v>
      </c>
      <c r="C124">
        <v>22720454</v>
      </c>
      <c r="D124">
        <v>121548</v>
      </c>
      <c r="E124">
        <v>1</v>
      </c>
      <c r="F124">
        <v>1</v>
      </c>
      <c r="G124">
        <v>1</v>
      </c>
      <c r="H124">
        <v>1</v>
      </c>
      <c r="I124" t="s">
        <v>36</v>
      </c>
      <c r="J124" t="s">
        <v>3</v>
      </c>
      <c r="K124" t="s">
        <v>785</v>
      </c>
      <c r="L124">
        <v>608254</v>
      </c>
      <c r="N124">
        <v>1013</v>
      </c>
      <c r="O124" t="s">
        <v>786</v>
      </c>
      <c r="P124" t="s">
        <v>786</v>
      </c>
      <c r="Q124">
        <v>1</v>
      </c>
      <c r="X124">
        <v>0.65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2</v>
      </c>
      <c r="AF124" t="s">
        <v>3</v>
      </c>
      <c r="AG124">
        <v>0.65</v>
      </c>
      <c r="AH124">
        <v>2</v>
      </c>
      <c r="AI124">
        <v>22720456</v>
      </c>
      <c r="AJ124">
        <v>131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ROW(Source!A82)</f>
        <v>82</v>
      </c>
      <c r="B125">
        <v>22720471</v>
      </c>
      <c r="C125">
        <v>22720454</v>
      </c>
      <c r="D125">
        <v>21315620</v>
      </c>
      <c r="E125">
        <v>1</v>
      </c>
      <c r="F125">
        <v>1</v>
      </c>
      <c r="G125">
        <v>1</v>
      </c>
      <c r="H125">
        <v>2</v>
      </c>
      <c r="I125" t="s">
        <v>889</v>
      </c>
      <c r="J125" t="s">
        <v>890</v>
      </c>
      <c r="K125" t="s">
        <v>891</v>
      </c>
      <c r="L125">
        <v>1368</v>
      </c>
      <c r="N125">
        <v>1011</v>
      </c>
      <c r="O125" t="s">
        <v>790</v>
      </c>
      <c r="P125" t="s">
        <v>790</v>
      </c>
      <c r="Q125">
        <v>1</v>
      </c>
      <c r="X125">
        <v>0.5</v>
      </c>
      <c r="Y125">
        <v>0</v>
      </c>
      <c r="Z125">
        <v>86.4</v>
      </c>
      <c r="AA125">
        <v>13.5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0.5</v>
      </c>
      <c r="AH125">
        <v>2</v>
      </c>
      <c r="AI125">
        <v>22720457</v>
      </c>
      <c r="AJ125">
        <v>132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ROW(Source!A82)</f>
        <v>82</v>
      </c>
      <c r="B126">
        <v>22720472</v>
      </c>
      <c r="C126">
        <v>22720454</v>
      </c>
      <c r="D126">
        <v>21280827</v>
      </c>
      <c r="E126">
        <v>1</v>
      </c>
      <c r="F126">
        <v>1</v>
      </c>
      <c r="G126">
        <v>1</v>
      </c>
      <c r="H126">
        <v>2</v>
      </c>
      <c r="I126" t="s">
        <v>787</v>
      </c>
      <c r="J126" t="s">
        <v>788</v>
      </c>
      <c r="K126" t="s">
        <v>789</v>
      </c>
      <c r="L126">
        <v>1368</v>
      </c>
      <c r="N126">
        <v>1011</v>
      </c>
      <c r="O126" t="s">
        <v>790</v>
      </c>
      <c r="P126" t="s">
        <v>790</v>
      </c>
      <c r="Q126">
        <v>1</v>
      </c>
      <c r="X126">
        <v>0.15</v>
      </c>
      <c r="Y126">
        <v>0</v>
      </c>
      <c r="Z126">
        <v>111.99</v>
      </c>
      <c r="AA126">
        <v>13.5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0.15</v>
      </c>
      <c r="AH126">
        <v>2</v>
      </c>
      <c r="AI126">
        <v>22720458</v>
      </c>
      <c r="AJ126">
        <v>133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ROW(Source!A82)</f>
        <v>82</v>
      </c>
      <c r="B127">
        <v>22720473</v>
      </c>
      <c r="C127">
        <v>22720454</v>
      </c>
      <c r="D127">
        <v>21285419</v>
      </c>
      <c r="E127">
        <v>1</v>
      </c>
      <c r="F127">
        <v>1</v>
      </c>
      <c r="G127">
        <v>1</v>
      </c>
      <c r="H127">
        <v>2</v>
      </c>
      <c r="I127" t="s">
        <v>858</v>
      </c>
      <c r="J127" t="s">
        <v>859</v>
      </c>
      <c r="K127" t="s">
        <v>860</v>
      </c>
      <c r="L127">
        <v>1368</v>
      </c>
      <c r="N127">
        <v>1011</v>
      </c>
      <c r="O127" t="s">
        <v>790</v>
      </c>
      <c r="P127" t="s">
        <v>790</v>
      </c>
      <c r="Q127">
        <v>1</v>
      </c>
      <c r="X127">
        <v>1.66</v>
      </c>
      <c r="Y127">
        <v>0</v>
      </c>
      <c r="Z127">
        <v>8.1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1.66</v>
      </c>
      <c r="AH127">
        <v>2</v>
      </c>
      <c r="AI127">
        <v>22720459</v>
      </c>
      <c r="AJ127">
        <v>134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ROW(Source!A82)</f>
        <v>82</v>
      </c>
      <c r="B128">
        <v>22720474</v>
      </c>
      <c r="C128">
        <v>22720454</v>
      </c>
      <c r="D128">
        <v>21288557</v>
      </c>
      <c r="E128">
        <v>1</v>
      </c>
      <c r="F128">
        <v>1</v>
      </c>
      <c r="G128">
        <v>1</v>
      </c>
      <c r="H128">
        <v>2</v>
      </c>
      <c r="I128" t="s">
        <v>797</v>
      </c>
      <c r="J128" t="s">
        <v>798</v>
      </c>
      <c r="K128" t="s">
        <v>799</v>
      </c>
      <c r="L128">
        <v>1368</v>
      </c>
      <c r="N128">
        <v>1011</v>
      </c>
      <c r="O128" t="s">
        <v>790</v>
      </c>
      <c r="P128" t="s">
        <v>790</v>
      </c>
      <c r="Q128">
        <v>1</v>
      </c>
      <c r="X128">
        <v>49.42</v>
      </c>
      <c r="Y128">
        <v>0</v>
      </c>
      <c r="Z128">
        <v>1.2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49.42</v>
      </c>
      <c r="AH128">
        <v>2</v>
      </c>
      <c r="AI128">
        <v>22720460</v>
      </c>
      <c r="AJ128">
        <v>135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ROW(Source!A82)</f>
        <v>82</v>
      </c>
      <c r="B129">
        <v>22720475</v>
      </c>
      <c r="C129">
        <v>22720454</v>
      </c>
      <c r="D129">
        <v>21280770</v>
      </c>
      <c r="E129">
        <v>1</v>
      </c>
      <c r="F129">
        <v>1</v>
      </c>
      <c r="G129">
        <v>1</v>
      </c>
      <c r="H129">
        <v>2</v>
      </c>
      <c r="I129" t="s">
        <v>850</v>
      </c>
      <c r="J129" t="s">
        <v>851</v>
      </c>
      <c r="K129" t="s">
        <v>852</v>
      </c>
      <c r="L129">
        <v>1368</v>
      </c>
      <c r="N129">
        <v>1011</v>
      </c>
      <c r="O129" t="s">
        <v>790</v>
      </c>
      <c r="P129" t="s">
        <v>790</v>
      </c>
      <c r="Q129">
        <v>1</v>
      </c>
      <c r="X129">
        <v>1.56</v>
      </c>
      <c r="Y129">
        <v>0</v>
      </c>
      <c r="Z129">
        <v>87.17</v>
      </c>
      <c r="AA129">
        <v>11.6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1.56</v>
      </c>
      <c r="AH129">
        <v>2</v>
      </c>
      <c r="AI129">
        <v>22720461</v>
      </c>
      <c r="AJ129">
        <v>136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ROW(Source!A82)</f>
        <v>82</v>
      </c>
      <c r="B130">
        <v>22720476</v>
      </c>
      <c r="C130">
        <v>22720454</v>
      </c>
      <c r="D130">
        <v>21288561</v>
      </c>
      <c r="E130">
        <v>1</v>
      </c>
      <c r="F130">
        <v>1</v>
      </c>
      <c r="G130">
        <v>1</v>
      </c>
      <c r="H130">
        <v>3</v>
      </c>
      <c r="I130" t="s">
        <v>815</v>
      </c>
      <c r="J130" t="s">
        <v>816</v>
      </c>
      <c r="K130" t="s">
        <v>817</v>
      </c>
      <c r="L130">
        <v>1339</v>
      </c>
      <c r="N130">
        <v>1007</v>
      </c>
      <c r="O130" t="s">
        <v>43</v>
      </c>
      <c r="P130" t="s">
        <v>43</v>
      </c>
      <c r="Q130">
        <v>1</v>
      </c>
      <c r="X130">
        <v>1</v>
      </c>
      <c r="Y130">
        <v>6.22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1</v>
      </c>
      <c r="AH130">
        <v>2</v>
      </c>
      <c r="AI130">
        <v>22720462</v>
      </c>
      <c r="AJ130">
        <v>137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ROW(Source!A82)</f>
        <v>82</v>
      </c>
      <c r="B131">
        <v>22720477</v>
      </c>
      <c r="C131">
        <v>22720454</v>
      </c>
      <c r="D131">
        <v>21335452</v>
      </c>
      <c r="E131">
        <v>1</v>
      </c>
      <c r="F131">
        <v>1</v>
      </c>
      <c r="G131">
        <v>1</v>
      </c>
      <c r="H131">
        <v>3</v>
      </c>
      <c r="I131" t="s">
        <v>953</v>
      </c>
      <c r="J131" t="s">
        <v>954</v>
      </c>
      <c r="K131" t="s">
        <v>955</v>
      </c>
      <c r="L131">
        <v>1348</v>
      </c>
      <c r="N131">
        <v>1009</v>
      </c>
      <c r="O131" t="s">
        <v>34</v>
      </c>
      <c r="P131" t="s">
        <v>34</v>
      </c>
      <c r="Q131">
        <v>1000</v>
      </c>
      <c r="X131">
        <v>6.9999999999999999E-4</v>
      </c>
      <c r="Y131">
        <v>13560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6.9999999999999999E-4</v>
      </c>
      <c r="AH131">
        <v>2</v>
      </c>
      <c r="AI131">
        <v>22720463</v>
      </c>
      <c r="AJ131">
        <v>138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ROW(Source!A82)</f>
        <v>82</v>
      </c>
      <c r="B132">
        <v>22720478</v>
      </c>
      <c r="C132">
        <v>22720454</v>
      </c>
      <c r="D132">
        <v>21299885</v>
      </c>
      <c r="E132">
        <v>1</v>
      </c>
      <c r="F132">
        <v>1</v>
      </c>
      <c r="G132">
        <v>1</v>
      </c>
      <c r="H132">
        <v>3</v>
      </c>
      <c r="I132" t="s">
        <v>830</v>
      </c>
      <c r="J132" t="s">
        <v>831</v>
      </c>
      <c r="K132" t="s">
        <v>832</v>
      </c>
      <c r="L132">
        <v>1339</v>
      </c>
      <c r="N132">
        <v>1007</v>
      </c>
      <c r="O132" t="s">
        <v>43</v>
      </c>
      <c r="P132" t="s">
        <v>43</v>
      </c>
      <c r="Q132">
        <v>1</v>
      </c>
      <c r="X132">
        <v>0.91</v>
      </c>
      <c r="Y132">
        <v>38.51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0.91</v>
      </c>
      <c r="AH132">
        <v>2</v>
      </c>
      <c r="AI132">
        <v>22720464</v>
      </c>
      <c r="AJ132">
        <v>139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ROW(Source!A82)</f>
        <v>82</v>
      </c>
      <c r="B133">
        <v>22720479</v>
      </c>
      <c r="C133">
        <v>22720454</v>
      </c>
      <c r="D133">
        <v>21362009</v>
      </c>
      <c r="E133">
        <v>1</v>
      </c>
      <c r="F133">
        <v>1</v>
      </c>
      <c r="G133">
        <v>1</v>
      </c>
      <c r="H133">
        <v>3</v>
      </c>
      <c r="I133" t="s">
        <v>1238</v>
      </c>
      <c r="J133" t="s">
        <v>1239</v>
      </c>
      <c r="K133" t="s">
        <v>1240</v>
      </c>
      <c r="L133">
        <v>1346</v>
      </c>
      <c r="N133">
        <v>1009</v>
      </c>
      <c r="O133" t="s">
        <v>870</v>
      </c>
      <c r="P133" t="s">
        <v>870</v>
      </c>
      <c r="Q133">
        <v>1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1</v>
      </c>
      <c r="AD133">
        <v>0</v>
      </c>
      <c r="AE133">
        <v>0</v>
      </c>
      <c r="AF133" t="s">
        <v>3</v>
      </c>
      <c r="AG133">
        <v>0</v>
      </c>
      <c r="AH133">
        <v>3</v>
      </c>
      <c r="AI133">
        <v>-1</v>
      </c>
      <c r="AJ133" t="s">
        <v>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ROW(Source!A82)</f>
        <v>82</v>
      </c>
      <c r="B134">
        <v>22720480</v>
      </c>
      <c r="C134">
        <v>22720454</v>
      </c>
      <c r="D134">
        <v>21815543</v>
      </c>
      <c r="E134">
        <v>1</v>
      </c>
      <c r="F134">
        <v>1</v>
      </c>
      <c r="G134">
        <v>1</v>
      </c>
      <c r="H134">
        <v>3</v>
      </c>
      <c r="I134" t="s">
        <v>180</v>
      </c>
      <c r="J134" t="s">
        <v>182</v>
      </c>
      <c r="K134" t="s">
        <v>181</v>
      </c>
      <c r="L134">
        <v>1301</v>
      </c>
      <c r="N134">
        <v>1003</v>
      </c>
      <c r="O134" t="s">
        <v>117</v>
      </c>
      <c r="P134" t="s">
        <v>117</v>
      </c>
      <c r="Q134">
        <v>1</v>
      </c>
      <c r="X134">
        <v>100</v>
      </c>
      <c r="Y134">
        <v>103.04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100</v>
      </c>
      <c r="AH134">
        <v>2</v>
      </c>
      <c r="AI134">
        <v>22720465</v>
      </c>
      <c r="AJ134">
        <v>142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ROW(Source!A82)</f>
        <v>82</v>
      </c>
      <c r="B135">
        <v>22720481</v>
      </c>
      <c r="C135">
        <v>22720454</v>
      </c>
      <c r="D135">
        <v>21311138</v>
      </c>
      <c r="E135">
        <v>1</v>
      </c>
      <c r="F135">
        <v>1</v>
      </c>
      <c r="G135">
        <v>1</v>
      </c>
      <c r="H135">
        <v>3</v>
      </c>
      <c r="I135" t="s">
        <v>956</v>
      </c>
      <c r="J135" t="s">
        <v>957</v>
      </c>
      <c r="K135" t="s">
        <v>958</v>
      </c>
      <c r="L135">
        <v>1339</v>
      </c>
      <c r="N135">
        <v>1007</v>
      </c>
      <c r="O135" t="s">
        <v>43</v>
      </c>
      <c r="P135" t="s">
        <v>43</v>
      </c>
      <c r="Q135">
        <v>1</v>
      </c>
      <c r="X135">
        <v>0.114</v>
      </c>
      <c r="Y135">
        <v>600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0.114</v>
      </c>
      <c r="AH135">
        <v>2</v>
      </c>
      <c r="AI135">
        <v>22720466</v>
      </c>
      <c r="AJ135">
        <v>143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ROW(Source!A82)</f>
        <v>82</v>
      </c>
      <c r="B136">
        <v>22720482</v>
      </c>
      <c r="C136">
        <v>22720454</v>
      </c>
      <c r="D136">
        <v>21361908</v>
      </c>
      <c r="E136">
        <v>1</v>
      </c>
      <c r="F136">
        <v>1</v>
      </c>
      <c r="G136">
        <v>1</v>
      </c>
      <c r="H136">
        <v>3</v>
      </c>
      <c r="I136" t="s">
        <v>959</v>
      </c>
      <c r="J136" t="s">
        <v>960</v>
      </c>
      <c r="K136" t="s">
        <v>961</v>
      </c>
      <c r="L136">
        <v>1346</v>
      </c>
      <c r="N136">
        <v>1009</v>
      </c>
      <c r="O136" t="s">
        <v>870</v>
      </c>
      <c r="P136" t="s">
        <v>870</v>
      </c>
      <c r="Q136">
        <v>1</v>
      </c>
      <c r="X136">
        <v>6.1499999999999999E-2</v>
      </c>
      <c r="Y136">
        <v>2.15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6.1499999999999999E-2</v>
      </c>
      <c r="AH136">
        <v>2</v>
      </c>
      <c r="AI136">
        <v>22720467</v>
      </c>
      <c r="AJ136">
        <v>144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ROW(Source!A82)</f>
        <v>82</v>
      </c>
      <c r="B137">
        <v>22720483</v>
      </c>
      <c r="C137">
        <v>22720454</v>
      </c>
      <c r="D137">
        <v>21281662</v>
      </c>
      <c r="E137">
        <v>1</v>
      </c>
      <c r="F137">
        <v>1</v>
      </c>
      <c r="G137">
        <v>1</v>
      </c>
      <c r="H137">
        <v>3</v>
      </c>
      <c r="I137" t="s">
        <v>877</v>
      </c>
      <c r="J137" t="s">
        <v>878</v>
      </c>
      <c r="K137" t="s">
        <v>879</v>
      </c>
      <c r="L137">
        <v>1339</v>
      </c>
      <c r="N137">
        <v>1007</v>
      </c>
      <c r="O137" t="s">
        <v>43</v>
      </c>
      <c r="P137" t="s">
        <v>43</v>
      </c>
      <c r="Q137">
        <v>1</v>
      </c>
      <c r="X137">
        <v>17.170000000000002</v>
      </c>
      <c r="Y137">
        <v>2.44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17.170000000000002</v>
      </c>
      <c r="AH137">
        <v>2</v>
      </c>
      <c r="AI137">
        <v>22720468</v>
      </c>
      <c r="AJ137">
        <v>145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ROW(Source!A85)</f>
        <v>85</v>
      </c>
      <c r="B138">
        <v>22720502</v>
      </c>
      <c r="C138">
        <v>22720488</v>
      </c>
      <c r="D138">
        <v>9416287</v>
      </c>
      <c r="E138">
        <v>1</v>
      </c>
      <c r="F138">
        <v>1</v>
      </c>
      <c r="G138">
        <v>1</v>
      </c>
      <c r="H138">
        <v>1</v>
      </c>
      <c r="I138" t="s">
        <v>962</v>
      </c>
      <c r="J138" t="s">
        <v>3</v>
      </c>
      <c r="K138" t="s">
        <v>963</v>
      </c>
      <c r="L138">
        <v>1369</v>
      </c>
      <c r="N138">
        <v>1013</v>
      </c>
      <c r="O138" t="s">
        <v>784</v>
      </c>
      <c r="P138" t="s">
        <v>784</v>
      </c>
      <c r="Q138">
        <v>1</v>
      </c>
      <c r="X138">
        <v>115.44</v>
      </c>
      <c r="Y138">
        <v>0</v>
      </c>
      <c r="Z138">
        <v>0</v>
      </c>
      <c r="AA138">
        <v>0</v>
      </c>
      <c r="AB138">
        <v>9.51</v>
      </c>
      <c r="AC138">
        <v>0</v>
      </c>
      <c r="AD138">
        <v>1</v>
      </c>
      <c r="AE138">
        <v>1</v>
      </c>
      <c r="AF138" t="s">
        <v>3</v>
      </c>
      <c r="AG138">
        <v>115.44</v>
      </c>
      <c r="AH138">
        <v>2</v>
      </c>
      <c r="AI138">
        <v>22720489</v>
      </c>
      <c r="AJ138">
        <v>146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ROW(Source!A85)</f>
        <v>85</v>
      </c>
      <c r="B139">
        <v>22720503</v>
      </c>
      <c r="C139">
        <v>22720488</v>
      </c>
      <c r="D139">
        <v>121548</v>
      </c>
      <c r="E139">
        <v>1</v>
      </c>
      <c r="F139">
        <v>1</v>
      </c>
      <c r="G139">
        <v>1</v>
      </c>
      <c r="H139">
        <v>1</v>
      </c>
      <c r="I139" t="s">
        <v>36</v>
      </c>
      <c r="J139" t="s">
        <v>3</v>
      </c>
      <c r="K139" t="s">
        <v>785</v>
      </c>
      <c r="L139">
        <v>608254</v>
      </c>
      <c r="N139">
        <v>1013</v>
      </c>
      <c r="O139" t="s">
        <v>786</v>
      </c>
      <c r="P139" t="s">
        <v>786</v>
      </c>
      <c r="Q139">
        <v>1</v>
      </c>
      <c r="X139">
        <v>0.65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2</v>
      </c>
      <c r="AF139" t="s">
        <v>3</v>
      </c>
      <c r="AG139">
        <v>0.65</v>
      </c>
      <c r="AH139">
        <v>2</v>
      </c>
      <c r="AI139">
        <v>22720490</v>
      </c>
      <c r="AJ139">
        <v>147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ROW(Source!A85)</f>
        <v>85</v>
      </c>
      <c r="B140">
        <v>22720504</v>
      </c>
      <c r="C140">
        <v>22720488</v>
      </c>
      <c r="D140">
        <v>21315620</v>
      </c>
      <c r="E140">
        <v>1</v>
      </c>
      <c r="F140">
        <v>1</v>
      </c>
      <c r="G140">
        <v>1</v>
      </c>
      <c r="H140">
        <v>2</v>
      </c>
      <c r="I140" t="s">
        <v>889</v>
      </c>
      <c r="J140" t="s">
        <v>890</v>
      </c>
      <c r="K140" t="s">
        <v>891</v>
      </c>
      <c r="L140">
        <v>1368</v>
      </c>
      <c r="N140">
        <v>1011</v>
      </c>
      <c r="O140" t="s">
        <v>790</v>
      </c>
      <c r="P140" t="s">
        <v>790</v>
      </c>
      <c r="Q140">
        <v>1</v>
      </c>
      <c r="X140">
        <v>0.5</v>
      </c>
      <c r="Y140">
        <v>0</v>
      </c>
      <c r="Z140">
        <v>86.4</v>
      </c>
      <c r="AA140">
        <v>13.5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0.5</v>
      </c>
      <c r="AH140">
        <v>2</v>
      </c>
      <c r="AI140">
        <v>22720491</v>
      </c>
      <c r="AJ140">
        <v>148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ROW(Source!A85)</f>
        <v>85</v>
      </c>
      <c r="B141">
        <v>22720505</v>
      </c>
      <c r="C141">
        <v>22720488</v>
      </c>
      <c r="D141">
        <v>21280827</v>
      </c>
      <c r="E141">
        <v>1</v>
      </c>
      <c r="F141">
        <v>1</v>
      </c>
      <c r="G141">
        <v>1</v>
      </c>
      <c r="H141">
        <v>2</v>
      </c>
      <c r="I141" t="s">
        <v>787</v>
      </c>
      <c r="J141" t="s">
        <v>788</v>
      </c>
      <c r="K141" t="s">
        <v>789</v>
      </c>
      <c r="L141">
        <v>1368</v>
      </c>
      <c r="N141">
        <v>1011</v>
      </c>
      <c r="O141" t="s">
        <v>790</v>
      </c>
      <c r="P141" t="s">
        <v>790</v>
      </c>
      <c r="Q141">
        <v>1</v>
      </c>
      <c r="X141">
        <v>0.15</v>
      </c>
      <c r="Y141">
        <v>0</v>
      </c>
      <c r="Z141">
        <v>111.99</v>
      </c>
      <c r="AA141">
        <v>13.5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0.15</v>
      </c>
      <c r="AH141">
        <v>2</v>
      </c>
      <c r="AI141">
        <v>22720492</v>
      </c>
      <c r="AJ141">
        <v>149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ROW(Source!A85)</f>
        <v>85</v>
      </c>
      <c r="B142">
        <v>22720506</v>
      </c>
      <c r="C142">
        <v>22720488</v>
      </c>
      <c r="D142">
        <v>21288557</v>
      </c>
      <c r="E142">
        <v>1</v>
      </c>
      <c r="F142">
        <v>1</v>
      </c>
      <c r="G142">
        <v>1</v>
      </c>
      <c r="H142">
        <v>2</v>
      </c>
      <c r="I142" t="s">
        <v>797</v>
      </c>
      <c r="J142" t="s">
        <v>798</v>
      </c>
      <c r="K142" t="s">
        <v>799</v>
      </c>
      <c r="L142">
        <v>1368</v>
      </c>
      <c r="N142">
        <v>1011</v>
      </c>
      <c r="O142" t="s">
        <v>790</v>
      </c>
      <c r="P142" t="s">
        <v>790</v>
      </c>
      <c r="Q142">
        <v>1</v>
      </c>
      <c r="X142">
        <v>49.42</v>
      </c>
      <c r="Y142">
        <v>0</v>
      </c>
      <c r="Z142">
        <v>1.2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49.42</v>
      </c>
      <c r="AH142">
        <v>2</v>
      </c>
      <c r="AI142">
        <v>22720493</v>
      </c>
      <c r="AJ142">
        <v>150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ROW(Source!A85)</f>
        <v>85</v>
      </c>
      <c r="B143">
        <v>22720507</v>
      </c>
      <c r="C143">
        <v>22720488</v>
      </c>
      <c r="D143">
        <v>21280770</v>
      </c>
      <c r="E143">
        <v>1</v>
      </c>
      <c r="F143">
        <v>1</v>
      </c>
      <c r="G143">
        <v>1</v>
      </c>
      <c r="H143">
        <v>2</v>
      </c>
      <c r="I143" t="s">
        <v>850</v>
      </c>
      <c r="J143" t="s">
        <v>851</v>
      </c>
      <c r="K143" t="s">
        <v>852</v>
      </c>
      <c r="L143">
        <v>1368</v>
      </c>
      <c r="N143">
        <v>1011</v>
      </c>
      <c r="O143" t="s">
        <v>790</v>
      </c>
      <c r="P143" t="s">
        <v>790</v>
      </c>
      <c r="Q143">
        <v>1</v>
      </c>
      <c r="X143">
        <v>1.56</v>
      </c>
      <c r="Y143">
        <v>0</v>
      </c>
      <c r="Z143">
        <v>87.17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1.56</v>
      </c>
      <c r="AH143">
        <v>2</v>
      </c>
      <c r="AI143">
        <v>22720494</v>
      </c>
      <c r="AJ143">
        <v>151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ROW(Source!A85)</f>
        <v>85</v>
      </c>
      <c r="B144">
        <v>22720508</v>
      </c>
      <c r="C144">
        <v>22720488</v>
      </c>
      <c r="D144">
        <v>21288561</v>
      </c>
      <c r="E144">
        <v>1</v>
      </c>
      <c r="F144">
        <v>1</v>
      </c>
      <c r="G144">
        <v>1</v>
      </c>
      <c r="H144">
        <v>3</v>
      </c>
      <c r="I144" t="s">
        <v>815</v>
      </c>
      <c r="J144" t="s">
        <v>816</v>
      </c>
      <c r="K144" t="s">
        <v>817</v>
      </c>
      <c r="L144">
        <v>1339</v>
      </c>
      <c r="N144">
        <v>1007</v>
      </c>
      <c r="O144" t="s">
        <v>43</v>
      </c>
      <c r="P144" t="s">
        <v>43</v>
      </c>
      <c r="Q144">
        <v>1</v>
      </c>
      <c r="X144">
        <v>1</v>
      </c>
      <c r="Y144">
        <v>6.22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1</v>
      </c>
      <c r="AH144">
        <v>2</v>
      </c>
      <c r="AI144">
        <v>22720495</v>
      </c>
      <c r="AJ144">
        <v>152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ROW(Source!A85)</f>
        <v>85</v>
      </c>
      <c r="B145">
        <v>22720509</v>
      </c>
      <c r="C145">
        <v>22720488</v>
      </c>
      <c r="D145">
        <v>21335452</v>
      </c>
      <c r="E145">
        <v>1</v>
      </c>
      <c r="F145">
        <v>1</v>
      </c>
      <c r="G145">
        <v>1</v>
      </c>
      <c r="H145">
        <v>3</v>
      </c>
      <c r="I145" t="s">
        <v>953</v>
      </c>
      <c r="J145" t="s">
        <v>954</v>
      </c>
      <c r="K145" t="s">
        <v>955</v>
      </c>
      <c r="L145">
        <v>1348</v>
      </c>
      <c r="N145">
        <v>1009</v>
      </c>
      <c r="O145" t="s">
        <v>34</v>
      </c>
      <c r="P145" t="s">
        <v>34</v>
      </c>
      <c r="Q145">
        <v>1000</v>
      </c>
      <c r="X145">
        <v>6.9999999999999999E-4</v>
      </c>
      <c r="Y145">
        <v>13560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6.9999999999999999E-4</v>
      </c>
      <c r="AH145">
        <v>2</v>
      </c>
      <c r="AI145">
        <v>22720496</v>
      </c>
      <c r="AJ145">
        <v>153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ROW(Source!A85)</f>
        <v>85</v>
      </c>
      <c r="B146">
        <v>22720510</v>
      </c>
      <c r="C146">
        <v>22720488</v>
      </c>
      <c r="D146">
        <v>21299885</v>
      </c>
      <c r="E146">
        <v>1</v>
      </c>
      <c r="F146">
        <v>1</v>
      </c>
      <c r="G146">
        <v>1</v>
      </c>
      <c r="H146">
        <v>3</v>
      </c>
      <c r="I146" t="s">
        <v>830</v>
      </c>
      <c r="J146" t="s">
        <v>831</v>
      </c>
      <c r="K146" t="s">
        <v>832</v>
      </c>
      <c r="L146">
        <v>1339</v>
      </c>
      <c r="N146">
        <v>1007</v>
      </c>
      <c r="O146" t="s">
        <v>43</v>
      </c>
      <c r="P146" t="s">
        <v>43</v>
      </c>
      <c r="Q146">
        <v>1</v>
      </c>
      <c r="X146">
        <v>0.91</v>
      </c>
      <c r="Y146">
        <v>38.51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0.91</v>
      </c>
      <c r="AH146">
        <v>2</v>
      </c>
      <c r="AI146">
        <v>22720497</v>
      </c>
      <c r="AJ146">
        <v>154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ROW(Source!A85)</f>
        <v>85</v>
      </c>
      <c r="B147">
        <v>22720511</v>
      </c>
      <c r="C147">
        <v>22720488</v>
      </c>
      <c r="D147">
        <v>21362009</v>
      </c>
      <c r="E147">
        <v>1</v>
      </c>
      <c r="F147">
        <v>1</v>
      </c>
      <c r="G147">
        <v>1</v>
      </c>
      <c r="H147">
        <v>3</v>
      </c>
      <c r="I147" t="s">
        <v>1238</v>
      </c>
      <c r="J147" t="s">
        <v>1239</v>
      </c>
      <c r="K147" t="s">
        <v>1240</v>
      </c>
      <c r="L147">
        <v>1346</v>
      </c>
      <c r="N147">
        <v>1009</v>
      </c>
      <c r="O147" t="s">
        <v>870</v>
      </c>
      <c r="P147" t="s">
        <v>870</v>
      </c>
      <c r="Q147">
        <v>1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1</v>
      </c>
      <c r="AD147">
        <v>0</v>
      </c>
      <c r="AE147">
        <v>0</v>
      </c>
      <c r="AF147" t="s">
        <v>3</v>
      </c>
      <c r="AG147">
        <v>0</v>
      </c>
      <c r="AH147">
        <v>3</v>
      </c>
      <c r="AI147">
        <v>-1</v>
      </c>
      <c r="AJ147" t="s">
        <v>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ROW(Source!A85)</f>
        <v>85</v>
      </c>
      <c r="B148">
        <v>22720512</v>
      </c>
      <c r="C148">
        <v>22720488</v>
      </c>
      <c r="D148">
        <v>21815544</v>
      </c>
      <c r="E148">
        <v>1</v>
      </c>
      <c r="F148">
        <v>1</v>
      </c>
      <c r="G148">
        <v>1</v>
      </c>
      <c r="H148">
        <v>3</v>
      </c>
      <c r="I148" t="s">
        <v>189</v>
      </c>
      <c r="J148" t="s">
        <v>191</v>
      </c>
      <c r="K148" t="s">
        <v>190</v>
      </c>
      <c r="L148">
        <v>1301</v>
      </c>
      <c r="N148">
        <v>1003</v>
      </c>
      <c r="O148" t="s">
        <v>117</v>
      </c>
      <c r="P148" t="s">
        <v>117</v>
      </c>
      <c r="Q148">
        <v>1</v>
      </c>
      <c r="X148">
        <v>100</v>
      </c>
      <c r="Y148">
        <v>132.80000000000001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100</v>
      </c>
      <c r="AH148">
        <v>2</v>
      </c>
      <c r="AI148">
        <v>22720498</v>
      </c>
      <c r="AJ148">
        <v>157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ROW(Source!A85)</f>
        <v>85</v>
      </c>
      <c r="B149">
        <v>22720513</v>
      </c>
      <c r="C149">
        <v>22720488</v>
      </c>
      <c r="D149">
        <v>21311138</v>
      </c>
      <c r="E149">
        <v>1</v>
      </c>
      <c r="F149">
        <v>1</v>
      </c>
      <c r="G149">
        <v>1</v>
      </c>
      <c r="H149">
        <v>3</v>
      </c>
      <c r="I149" t="s">
        <v>956</v>
      </c>
      <c r="J149" t="s">
        <v>957</v>
      </c>
      <c r="K149" t="s">
        <v>958</v>
      </c>
      <c r="L149">
        <v>1339</v>
      </c>
      <c r="N149">
        <v>1007</v>
      </c>
      <c r="O149" t="s">
        <v>43</v>
      </c>
      <c r="P149" t="s">
        <v>43</v>
      </c>
      <c r="Q149">
        <v>1</v>
      </c>
      <c r="X149">
        <v>0.114</v>
      </c>
      <c r="Y149">
        <v>600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0.114</v>
      </c>
      <c r="AH149">
        <v>2</v>
      </c>
      <c r="AI149">
        <v>22720499</v>
      </c>
      <c r="AJ149">
        <v>158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ROW(Source!A85)</f>
        <v>85</v>
      </c>
      <c r="B150">
        <v>22720514</v>
      </c>
      <c r="C150">
        <v>22720488</v>
      </c>
      <c r="D150">
        <v>21361908</v>
      </c>
      <c r="E150">
        <v>1</v>
      </c>
      <c r="F150">
        <v>1</v>
      </c>
      <c r="G150">
        <v>1</v>
      </c>
      <c r="H150">
        <v>3</v>
      </c>
      <c r="I150" t="s">
        <v>959</v>
      </c>
      <c r="J150" t="s">
        <v>960</v>
      </c>
      <c r="K150" t="s">
        <v>961</v>
      </c>
      <c r="L150">
        <v>1346</v>
      </c>
      <c r="N150">
        <v>1009</v>
      </c>
      <c r="O150" t="s">
        <v>870</v>
      </c>
      <c r="P150" t="s">
        <v>870</v>
      </c>
      <c r="Q150">
        <v>1</v>
      </c>
      <c r="X150">
        <v>0.09</v>
      </c>
      <c r="Y150">
        <v>2.15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0.09</v>
      </c>
      <c r="AH150">
        <v>2</v>
      </c>
      <c r="AI150">
        <v>22720500</v>
      </c>
      <c r="AJ150">
        <v>159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ROW(Source!A85)</f>
        <v>85</v>
      </c>
      <c r="B151">
        <v>22720515</v>
      </c>
      <c r="C151">
        <v>22720488</v>
      </c>
      <c r="D151">
        <v>21281662</v>
      </c>
      <c r="E151">
        <v>1</v>
      </c>
      <c r="F151">
        <v>1</v>
      </c>
      <c r="G151">
        <v>1</v>
      </c>
      <c r="H151">
        <v>3</v>
      </c>
      <c r="I151" t="s">
        <v>877</v>
      </c>
      <c r="J151" t="s">
        <v>878</v>
      </c>
      <c r="K151" t="s">
        <v>879</v>
      </c>
      <c r="L151">
        <v>1339</v>
      </c>
      <c r="N151">
        <v>1007</v>
      </c>
      <c r="O151" t="s">
        <v>43</v>
      </c>
      <c r="P151" t="s">
        <v>43</v>
      </c>
      <c r="Q151">
        <v>1</v>
      </c>
      <c r="X151">
        <v>24.73</v>
      </c>
      <c r="Y151">
        <v>2.44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24.73</v>
      </c>
      <c r="AH151">
        <v>2</v>
      </c>
      <c r="AI151">
        <v>22720501</v>
      </c>
      <c r="AJ151">
        <v>160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ROW(Source!A88)</f>
        <v>88</v>
      </c>
      <c r="B152">
        <v>22720533</v>
      </c>
      <c r="C152">
        <v>22720520</v>
      </c>
      <c r="D152">
        <v>9416287</v>
      </c>
      <c r="E152">
        <v>1</v>
      </c>
      <c r="F152">
        <v>1</v>
      </c>
      <c r="G152">
        <v>1</v>
      </c>
      <c r="H152">
        <v>1</v>
      </c>
      <c r="I152" t="s">
        <v>962</v>
      </c>
      <c r="J152" t="s">
        <v>3</v>
      </c>
      <c r="K152" t="s">
        <v>963</v>
      </c>
      <c r="L152">
        <v>1369</v>
      </c>
      <c r="N152">
        <v>1013</v>
      </c>
      <c r="O152" t="s">
        <v>784</v>
      </c>
      <c r="P152" t="s">
        <v>784</v>
      </c>
      <c r="Q152">
        <v>1</v>
      </c>
      <c r="X152">
        <v>185.92</v>
      </c>
      <c r="Y152">
        <v>0</v>
      </c>
      <c r="Z152">
        <v>0</v>
      </c>
      <c r="AA152">
        <v>0</v>
      </c>
      <c r="AB152">
        <v>9.51</v>
      </c>
      <c r="AC152">
        <v>0</v>
      </c>
      <c r="AD152">
        <v>1</v>
      </c>
      <c r="AE152">
        <v>1</v>
      </c>
      <c r="AF152" t="s">
        <v>3</v>
      </c>
      <c r="AG152">
        <v>185.92</v>
      </c>
      <c r="AH152">
        <v>2</v>
      </c>
      <c r="AI152">
        <v>22720521</v>
      </c>
      <c r="AJ152">
        <v>161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ROW(Source!A88)</f>
        <v>88</v>
      </c>
      <c r="B153">
        <v>22720534</v>
      </c>
      <c r="C153">
        <v>22720520</v>
      </c>
      <c r="D153">
        <v>121548</v>
      </c>
      <c r="E153">
        <v>1</v>
      </c>
      <c r="F153">
        <v>1</v>
      </c>
      <c r="G153">
        <v>1</v>
      </c>
      <c r="H153">
        <v>1</v>
      </c>
      <c r="I153" t="s">
        <v>36</v>
      </c>
      <c r="J153" t="s">
        <v>3</v>
      </c>
      <c r="K153" t="s">
        <v>785</v>
      </c>
      <c r="L153">
        <v>608254</v>
      </c>
      <c r="N153">
        <v>1013</v>
      </c>
      <c r="O153" t="s">
        <v>786</v>
      </c>
      <c r="P153" t="s">
        <v>786</v>
      </c>
      <c r="Q153">
        <v>1</v>
      </c>
      <c r="X153">
        <v>1.03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2</v>
      </c>
      <c r="AF153" t="s">
        <v>3</v>
      </c>
      <c r="AG153">
        <v>1.03</v>
      </c>
      <c r="AH153">
        <v>2</v>
      </c>
      <c r="AI153">
        <v>22720522</v>
      </c>
      <c r="AJ153">
        <v>162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ROW(Source!A88)</f>
        <v>88</v>
      </c>
      <c r="B154">
        <v>22720535</v>
      </c>
      <c r="C154">
        <v>22720520</v>
      </c>
      <c r="D154">
        <v>21315620</v>
      </c>
      <c r="E154">
        <v>1</v>
      </c>
      <c r="F154">
        <v>1</v>
      </c>
      <c r="G154">
        <v>1</v>
      </c>
      <c r="H154">
        <v>2</v>
      </c>
      <c r="I154" t="s">
        <v>889</v>
      </c>
      <c r="J154" t="s">
        <v>890</v>
      </c>
      <c r="K154" t="s">
        <v>891</v>
      </c>
      <c r="L154">
        <v>1368</v>
      </c>
      <c r="N154">
        <v>1011</v>
      </c>
      <c r="O154" t="s">
        <v>790</v>
      </c>
      <c r="P154" t="s">
        <v>790</v>
      </c>
      <c r="Q154">
        <v>1</v>
      </c>
      <c r="X154">
        <v>0.82</v>
      </c>
      <c r="Y154">
        <v>0</v>
      </c>
      <c r="Z154">
        <v>86.4</v>
      </c>
      <c r="AA154">
        <v>13.5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0.82</v>
      </c>
      <c r="AH154">
        <v>2</v>
      </c>
      <c r="AI154">
        <v>22720523</v>
      </c>
      <c r="AJ154">
        <v>163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ROW(Source!A88)</f>
        <v>88</v>
      </c>
      <c r="B155">
        <v>22720536</v>
      </c>
      <c r="C155">
        <v>22720520</v>
      </c>
      <c r="D155">
        <v>21280827</v>
      </c>
      <c r="E155">
        <v>1</v>
      </c>
      <c r="F155">
        <v>1</v>
      </c>
      <c r="G155">
        <v>1</v>
      </c>
      <c r="H155">
        <v>2</v>
      </c>
      <c r="I155" t="s">
        <v>787</v>
      </c>
      <c r="J155" t="s">
        <v>788</v>
      </c>
      <c r="K155" t="s">
        <v>789</v>
      </c>
      <c r="L155">
        <v>1368</v>
      </c>
      <c r="N155">
        <v>1011</v>
      </c>
      <c r="O155" t="s">
        <v>790</v>
      </c>
      <c r="P155" t="s">
        <v>790</v>
      </c>
      <c r="Q155">
        <v>1</v>
      </c>
      <c r="X155">
        <v>0.21</v>
      </c>
      <c r="Y155">
        <v>0</v>
      </c>
      <c r="Z155">
        <v>111.99</v>
      </c>
      <c r="AA155">
        <v>13.5</v>
      </c>
      <c r="AB155">
        <v>0</v>
      </c>
      <c r="AC155">
        <v>0</v>
      </c>
      <c r="AD155">
        <v>1</v>
      </c>
      <c r="AE155">
        <v>0</v>
      </c>
      <c r="AF155" t="s">
        <v>3</v>
      </c>
      <c r="AG155">
        <v>0.21</v>
      </c>
      <c r="AH155">
        <v>2</v>
      </c>
      <c r="AI155">
        <v>22720524</v>
      </c>
      <c r="AJ155">
        <v>164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ROW(Source!A88)</f>
        <v>88</v>
      </c>
      <c r="B156">
        <v>22720537</v>
      </c>
      <c r="C156">
        <v>22720520</v>
      </c>
      <c r="D156">
        <v>21285419</v>
      </c>
      <c r="E156">
        <v>1</v>
      </c>
      <c r="F156">
        <v>1</v>
      </c>
      <c r="G156">
        <v>1</v>
      </c>
      <c r="H156">
        <v>2</v>
      </c>
      <c r="I156" t="s">
        <v>858</v>
      </c>
      <c r="J156" t="s">
        <v>859</v>
      </c>
      <c r="K156" t="s">
        <v>860</v>
      </c>
      <c r="L156">
        <v>1368</v>
      </c>
      <c r="N156">
        <v>1011</v>
      </c>
      <c r="O156" t="s">
        <v>790</v>
      </c>
      <c r="P156" t="s">
        <v>790</v>
      </c>
      <c r="Q156">
        <v>1</v>
      </c>
      <c r="X156">
        <v>27.14</v>
      </c>
      <c r="Y156">
        <v>0</v>
      </c>
      <c r="Z156">
        <v>8.1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</v>
      </c>
      <c r="AG156">
        <v>27.14</v>
      </c>
      <c r="AH156">
        <v>2</v>
      </c>
      <c r="AI156">
        <v>22720525</v>
      </c>
      <c r="AJ156">
        <v>165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ROW(Source!A88)</f>
        <v>88</v>
      </c>
      <c r="B157">
        <v>22720538</v>
      </c>
      <c r="C157">
        <v>22720520</v>
      </c>
      <c r="D157">
        <v>21280770</v>
      </c>
      <c r="E157">
        <v>1</v>
      </c>
      <c r="F157">
        <v>1</v>
      </c>
      <c r="G157">
        <v>1</v>
      </c>
      <c r="H157">
        <v>2</v>
      </c>
      <c r="I157" t="s">
        <v>850</v>
      </c>
      <c r="J157" t="s">
        <v>851</v>
      </c>
      <c r="K157" t="s">
        <v>852</v>
      </c>
      <c r="L157">
        <v>1368</v>
      </c>
      <c r="N157">
        <v>1011</v>
      </c>
      <c r="O157" t="s">
        <v>790</v>
      </c>
      <c r="P157" t="s">
        <v>790</v>
      </c>
      <c r="Q157">
        <v>1</v>
      </c>
      <c r="X157">
        <v>1.24</v>
      </c>
      <c r="Y157">
        <v>0</v>
      </c>
      <c r="Z157">
        <v>87.17</v>
      </c>
      <c r="AA157">
        <v>11.6</v>
      </c>
      <c r="AB157">
        <v>0</v>
      </c>
      <c r="AC157">
        <v>0</v>
      </c>
      <c r="AD157">
        <v>1</v>
      </c>
      <c r="AE157">
        <v>0</v>
      </c>
      <c r="AF157" t="s">
        <v>3</v>
      </c>
      <c r="AG157">
        <v>1.24</v>
      </c>
      <c r="AH157">
        <v>2</v>
      </c>
      <c r="AI157">
        <v>22720526</v>
      </c>
      <c r="AJ157">
        <v>166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ROW(Source!A88)</f>
        <v>88</v>
      </c>
      <c r="B158">
        <v>22720539</v>
      </c>
      <c r="C158">
        <v>22720520</v>
      </c>
      <c r="D158">
        <v>21304502</v>
      </c>
      <c r="E158">
        <v>1</v>
      </c>
      <c r="F158">
        <v>1</v>
      </c>
      <c r="G158">
        <v>1</v>
      </c>
      <c r="H158">
        <v>3</v>
      </c>
      <c r="I158" t="s">
        <v>827</v>
      </c>
      <c r="J158" t="s">
        <v>828</v>
      </c>
      <c r="K158" t="s">
        <v>829</v>
      </c>
      <c r="L158">
        <v>1348</v>
      </c>
      <c r="N158">
        <v>1009</v>
      </c>
      <c r="O158" t="s">
        <v>34</v>
      </c>
      <c r="P158" t="s">
        <v>34</v>
      </c>
      <c r="Q158">
        <v>1000</v>
      </c>
      <c r="X158">
        <v>4.0000000000000001E-3</v>
      </c>
      <c r="Y158">
        <v>10362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4.0000000000000001E-3</v>
      </c>
      <c r="AH158">
        <v>2</v>
      </c>
      <c r="AI158">
        <v>22720527</v>
      </c>
      <c r="AJ158">
        <v>167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ROW(Source!A88)</f>
        <v>88</v>
      </c>
      <c r="B159">
        <v>22720540</v>
      </c>
      <c r="C159">
        <v>22720520</v>
      </c>
      <c r="D159">
        <v>21779458</v>
      </c>
      <c r="E159">
        <v>1</v>
      </c>
      <c r="F159">
        <v>1</v>
      </c>
      <c r="G159">
        <v>1</v>
      </c>
      <c r="H159">
        <v>3</v>
      </c>
      <c r="I159" t="s">
        <v>964</v>
      </c>
      <c r="J159" t="s">
        <v>965</v>
      </c>
      <c r="K159" t="s">
        <v>966</v>
      </c>
      <c r="L159">
        <v>1301</v>
      </c>
      <c r="N159">
        <v>1003</v>
      </c>
      <c r="O159" t="s">
        <v>117</v>
      </c>
      <c r="P159" t="s">
        <v>117</v>
      </c>
      <c r="Q159">
        <v>1</v>
      </c>
      <c r="X159">
        <v>93</v>
      </c>
      <c r="Y159">
        <v>198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93</v>
      </c>
      <c r="AH159">
        <v>2</v>
      </c>
      <c r="AI159">
        <v>22720528</v>
      </c>
      <c r="AJ159">
        <v>168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ROW(Source!A88)</f>
        <v>88</v>
      </c>
      <c r="B160">
        <v>22720541</v>
      </c>
      <c r="C160">
        <v>22720520</v>
      </c>
      <c r="D160">
        <v>21362009</v>
      </c>
      <c r="E160">
        <v>1</v>
      </c>
      <c r="F160">
        <v>1</v>
      </c>
      <c r="G160">
        <v>1</v>
      </c>
      <c r="H160">
        <v>3</v>
      </c>
      <c r="I160" t="s">
        <v>1238</v>
      </c>
      <c r="J160" t="s">
        <v>1239</v>
      </c>
      <c r="K160" t="s">
        <v>1240</v>
      </c>
      <c r="L160">
        <v>1346</v>
      </c>
      <c r="N160">
        <v>1009</v>
      </c>
      <c r="O160" t="s">
        <v>870</v>
      </c>
      <c r="P160" t="s">
        <v>870</v>
      </c>
      <c r="Q160">
        <v>1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 t="s">
        <v>3</v>
      </c>
      <c r="AG160">
        <v>0</v>
      </c>
      <c r="AH160">
        <v>3</v>
      </c>
      <c r="AI160">
        <v>-1</v>
      </c>
      <c r="AJ160" t="s">
        <v>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ROW(Source!A88)</f>
        <v>88</v>
      </c>
      <c r="B161">
        <v>22720542</v>
      </c>
      <c r="C161">
        <v>22720520</v>
      </c>
      <c r="D161">
        <v>21311138</v>
      </c>
      <c r="E161">
        <v>1</v>
      </c>
      <c r="F161">
        <v>1</v>
      </c>
      <c r="G161">
        <v>1</v>
      </c>
      <c r="H161">
        <v>3</v>
      </c>
      <c r="I161" t="s">
        <v>956</v>
      </c>
      <c r="J161" t="s">
        <v>957</v>
      </c>
      <c r="K161" t="s">
        <v>958</v>
      </c>
      <c r="L161">
        <v>1339</v>
      </c>
      <c r="N161">
        <v>1007</v>
      </c>
      <c r="O161" t="s">
        <v>43</v>
      </c>
      <c r="P161" t="s">
        <v>43</v>
      </c>
      <c r="Q161">
        <v>1</v>
      </c>
      <c r="X161">
        <v>0.126</v>
      </c>
      <c r="Y161">
        <v>600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0.126</v>
      </c>
      <c r="AH161">
        <v>2</v>
      </c>
      <c r="AI161">
        <v>22720529</v>
      </c>
      <c r="AJ161">
        <v>171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ROW(Source!A88)</f>
        <v>88</v>
      </c>
      <c r="B162">
        <v>22720543</v>
      </c>
      <c r="C162">
        <v>22720520</v>
      </c>
      <c r="D162">
        <v>21361908</v>
      </c>
      <c r="E162">
        <v>1</v>
      </c>
      <c r="F162">
        <v>1</v>
      </c>
      <c r="G162">
        <v>1</v>
      </c>
      <c r="H162">
        <v>3</v>
      </c>
      <c r="I162" t="s">
        <v>959</v>
      </c>
      <c r="J162" t="s">
        <v>960</v>
      </c>
      <c r="K162" t="s">
        <v>961</v>
      </c>
      <c r="L162">
        <v>1346</v>
      </c>
      <c r="N162">
        <v>1009</v>
      </c>
      <c r="O162" t="s">
        <v>870</v>
      </c>
      <c r="P162" t="s">
        <v>870</v>
      </c>
      <c r="Q162">
        <v>1</v>
      </c>
      <c r="X162">
        <v>0.157</v>
      </c>
      <c r="Y162">
        <v>2.15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0.157</v>
      </c>
      <c r="AH162">
        <v>2</v>
      </c>
      <c r="AI162">
        <v>22720530</v>
      </c>
      <c r="AJ162">
        <v>172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ROW(Source!A88)</f>
        <v>88</v>
      </c>
      <c r="B163">
        <v>22720544</v>
      </c>
      <c r="C163">
        <v>22720520</v>
      </c>
      <c r="D163">
        <v>21281662</v>
      </c>
      <c r="E163">
        <v>1</v>
      </c>
      <c r="F163">
        <v>1</v>
      </c>
      <c r="G163">
        <v>1</v>
      </c>
      <c r="H163">
        <v>3</v>
      </c>
      <c r="I163" t="s">
        <v>877</v>
      </c>
      <c r="J163" t="s">
        <v>878</v>
      </c>
      <c r="K163" t="s">
        <v>879</v>
      </c>
      <c r="L163">
        <v>1339</v>
      </c>
      <c r="N163">
        <v>1007</v>
      </c>
      <c r="O163" t="s">
        <v>43</v>
      </c>
      <c r="P163" t="s">
        <v>43</v>
      </c>
      <c r="Q163">
        <v>1</v>
      </c>
      <c r="X163">
        <v>43.96</v>
      </c>
      <c r="Y163">
        <v>2.44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43.96</v>
      </c>
      <c r="AH163">
        <v>2</v>
      </c>
      <c r="AI163">
        <v>22720531</v>
      </c>
      <c r="AJ163">
        <v>173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ROW(Source!A88)</f>
        <v>88</v>
      </c>
      <c r="B164">
        <v>22720545</v>
      </c>
      <c r="C164">
        <v>22720520</v>
      </c>
      <c r="D164">
        <v>21362773</v>
      </c>
      <c r="E164">
        <v>1</v>
      </c>
      <c r="F164">
        <v>1</v>
      </c>
      <c r="G164">
        <v>1</v>
      </c>
      <c r="H164">
        <v>3</v>
      </c>
      <c r="I164" t="s">
        <v>967</v>
      </c>
      <c r="J164" t="s">
        <v>968</v>
      </c>
      <c r="K164" t="s">
        <v>969</v>
      </c>
      <c r="L164">
        <v>1354</v>
      </c>
      <c r="N164">
        <v>1010</v>
      </c>
      <c r="O164" t="s">
        <v>28</v>
      </c>
      <c r="P164" t="s">
        <v>28</v>
      </c>
      <c r="Q164">
        <v>1</v>
      </c>
      <c r="X164">
        <v>13</v>
      </c>
      <c r="Y164">
        <v>231.04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13</v>
      </c>
      <c r="AH164">
        <v>2</v>
      </c>
      <c r="AI164">
        <v>22720532</v>
      </c>
      <c r="AJ164">
        <v>174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ROW(Source!A91)</f>
        <v>91</v>
      </c>
      <c r="B165">
        <v>22720557</v>
      </c>
      <c r="C165">
        <v>22720550</v>
      </c>
      <c r="D165">
        <v>9699766</v>
      </c>
      <c r="E165">
        <v>1</v>
      </c>
      <c r="F165">
        <v>1</v>
      </c>
      <c r="G165">
        <v>1</v>
      </c>
      <c r="H165">
        <v>1</v>
      </c>
      <c r="I165" t="s">
        <v>949</v>
      </c>
      <c r="J165" t="s">
        <v>3</v>
      </c>
      <c r="K165" t="s">
        <v>950</v>
      </c>
      <c r="L165">
        <v>1369</v>
      </c>
      <c r="N165">
        <v>1013</v>
      </c>
      <c r="O165" t="s">
        <v>784</v>
      </c>
      <c r="P165" t="s">
        <v>784</v>
      </c>
      <c r="Q165">
        <v>1</v>
      </c>
      <c r="X165">
        <v>5.01</v>
      </c>
      <c r="Y165">
        <v>0</v>
      </c>
      <c r="Z165">
        <v>0</v>
      </c>
      <c r="AA165">
        <v>0</v>
      </c>
      <c r="AB165">
        <v>11.64</v>
      </c>
      <c r="AC165">
        <v>0</v>
      </c>
      <c r="AD165">
        <v>1</v>
      </c>
      <c r="AE165">
        <v>1</v>
      </c>
      <c r="AF165" t="s">
        <v>3</v>
      </c>
      <c r="AG165">
        <v>5.01</v>
      </c>
      <c r="AH165">
        <v>2</v>
      </c>
      <c r="AI165">
        <v>22720551</v>
      </c>
      <c r="AJ165">
        <v>175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ROW(Source!A91)</f>
        <v>91</v>
      </c>
      <c r="B166">
        <v>22720558</v>
      </c>
      <c r="C166">
        <v>22720550</v>
      </c>
      <c r="D166">
        <v>21330832</v>
      </c>
      <c r="E166">
        <v>1</v>
      </c>
      <c r="F166">
        <v>1</v>
      </c>
      <c r="G166">
        <v>1</v>
      </c>
      <c r="H166">
        <v>2</v>
      </c>
      <c r="I166" t="s">
        <v>861</v>
      </c>
      <c r="J166" t="s">
        <v>862</v>
      </c>
      <c r="K166" t="s">
        <v>863</v>
      </c>
      <c r="L166">
        <v>1368</v>
      </c>
      <c r="N166">
        <v>1011</v>
      </c>
      <c r="O166" t="s">
        <v>790</v>
      </c>
      <c r="P166" t="s">
        <v>790</v>
      </c>
      <c r="Q166">
        <v>1</v>
      </c>
      <c r="X166">
        <v>1.5</v>
      </c>
      <c r="Y166">
        <v>0</v>
      </c>
      <c r="Z166">
        <v>29.67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1.5</v>
      </c>
      <c r="AH166">
        <v>2</v>
      </c>
      <c r="AI166">
        <v>22720552</v>
      </c>
      <c r="AJ166">
        <v>176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ROW(Source!A91)</f>
        <v>91</v>
      </c>
      <c r="B167">
        <v>22720559</v>
      </c>
      <c r="C167">
        <v>22720550</v>
      </c>
      <c r="D167">
        <v>21288798</v>
      </c>
      <c r="E167">
        <v>1</v>
      </c>
      <c r="F167">
        <v>1</v>
      </c>
      <c r="G167">
        <v>1</v>
      </c>
      <c r="H167">
        <v>3</v>
      </c>
      <c r="I167" t="s">
        <v>818</v>
      </c>
      <c r="J167" t="s">
        <v>819</v>
      </c>
      <c r="K167" t="s">
        <v>820</v>
      </c>
      <c r="L167">
        <v>1348</v>
      </c>
      <c r="N167">
        <v>1009</v>
      </c>
      <c r="O167" t="s">
        <v>34</v>
      </c>
      <c r="P167" t="s">
        <v>34</v>
      </c>
      <c r="Q167">
        <v>1000</v>
      </c>
      <c r="X167">
        <v>5.0000000000000002E-5</v>
      </c>
      <c r="Y167">
        <v>15119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5.0000000000000002E-5</v>
      </c>
      <c r="AH167">
        <v>2</v>
      </c>
      <c r="AI167">
        <v>22720553</v>
      </c>
      <c r="AJ167">
        <v>177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ROW(Source!A91)</f>
        <v>91</v>
      </c>
      <c r="B168">
        <v>22720560</v>
      </c>
      <c r="C168">
        <v>22720550</v>
      </c>
      <c r="D168">
        <v>21362285</v>
      </c>
      <c r="E168">
        <v>1</v>
      </c>
      <c r="F168">
        <v>1</v>
      </c>
      <c r="G168">
        <v>1</v>
      </c>
      <c r="H168">
        <v>3</v>
      </c>
      <c r="I168" t="s">
        <v>864</v>
      </c>
      <c r="J168" t="s">
        <v>865</v>
      </c>
      <c r="K168" t="s">
        <v>866</v>
      </c>
      <c r="L168">
        <v>1348</v>
      </c>
      <c r="N168">
        <v>1009</v>
      </c>
      <c r="O168" t="s">
        <v>34</v>
      </c>
      <c r="P168" t="s">
        <v>34</v>
      </c>
      <c r="Q168">
        <v>1000</v>
      </c>
      <c r="X168">
        <v>2.0000000000000002E-5</v>
      </c>
      <c r="Y168">
        <v>16950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2.0000000000000002E-5</v>
      </c>
      <c r="AH168">
        <v>2</v>
      </c>
      <c r="AI168">
        <v>22720554</v>
      </c>
      <c r="AJ168">
        <v>178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ROW(Source!A91)</f>
        <v>91</v>
      </c>
      <c r="B169">
        <v>22720561</v>
      </c>
      <c r="C169">
        <v>22720550</v>
      </c>
      <c r="D169">
        <v>21288800</v>
      </c>
      <c r="E169">
        <v>1</v>
      </c>
      <c r="F169">
        <v>1</v>
      </c>
      <c r="G169">
        <v>1</v>
      </c>
      <c r="H169">
        <v>3</v>
      </c>
      <c r="I169" t="s">
        <v>867</v>
      </c>
      <c r="J169" t="s">
        <v>868</v>
      </c>
      <c r="K169" t="s">
        <v>869</v>
      </c>
      <c r="L169">
        <v>1346</v>
      </c>
      <c r="N169">
        <v>1009</v>
      </c>
      <c r="O169" t="s">
        <v>870</v>
      </c>
      <c r="P169" t="s">
        <v>870</v>
      </c>
      <c r="Q169">
        <v>1</v>
      </c>
      <c r="X169">
        <v>0.02</v>
      </c>
      <c r="Y169">
        <v>37.29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0.02</v>
      </c>
      <c r="AH169">
        <v>2</v>
      </c>
      <c r="AI169">
        <v>22720555</v>
      </c>
      <c r="AJ169">
        <v>179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ROW(Source!A91)</f>
        <v>91</v>
      </c>
      <c r="B170">
        <v>22720562</v>
      </c>
      <c r="C170">
        <v>22720550</v>
      </c>
      <c r="D170">
        <v>21281662</v>
      </c>
      <c r="E170">
        <v>1</v>
      </c>
      <c r="F170">
        <v>1</v>
      </c>
      <c r="G170">
        <v>1</v>
      </c>
      <c r="H170">
        <v>3</v>
      </c>
      <c r="I170" t="s">
        <v>877</v>
      </c>
      <c r="J170" t="s">
        <v>878</v>
      </c>
      <c r="K170" t="s">
        <v>879</v>
      </c>
      <c r="L170">
        <v>1339</v>
      </c>
      <c r="N170">
        <v>1007</v>
      </c>
      <c r="O170" t="s">
        <v>43</v>
      </c>
      <c r="P170" t="s">
        <v>43</v>
      </c>
      <c r="Q170">
        <v>1</v>
      </c>
      <c r="X170">
        <v>16.3</v>
      </c>
      <c r="Y170">
        <v>2.44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16.3</v>
      </c>
      <c r="AH170">
        <v>2</v>
      </c>
      <c r="AI170">
        <v>22720556</v>
      </c>
      <c r="AJ170">
        <v>180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ROW(Source!A92)</f>
        <v>92</v>
      </c>
      <c r="B171">
        <v>22720571</v>
      </c>
      <c r="C171">
        <v>22720563</v>
      </c>
      <c r="D171">
        <v>9415735</v>
      </c>
      <c r="E171">
        <v>1</v>
      </c>
      <c r="F171">
        <v>1</v>
      </c>
      <c r="G171">
        <v>1</v>
      </c>
      <c r="H171">
        <v>1</v>
      </c>
      <c r="I171" t="s">
        <v>970</v>
      </c>
      <c r="J171" t="s">
        <v>3</v>
      </c>
      <c r="K171" t="s">
        <v>971</v>
      </c>
      <c r="L171">
        <v>1369</v>
      </c>
      <c r="N171">
        <v>1013</v>
      </c>
      <c r="O171" t="s">
        <v>784</v>
      </c>
      <c r="P171" t="s">
        <v>784</v>
      </c>
      <c r="Q171">
        <v>1</v>
      </c>
      <c r="X171">
        <v>1.47</v>
      </c>
      <c r="Y171">
        <v>0</v>
      </c>
      <c r="Z171">
        <v>0</v>
      </c>
      <c r="AA171">
        <v>0</v>
      </c>
      <c r="AB171">
        <v>9.07</v>
      </c>
      <c r="AC171">
        <v>0</v>
      </c>
      <c r="AD171">
        <v>1</v>
      </c>
      <c r="AE171">
        <v>1</v>
      </c>
      <c r="AF171" t="s">
        <v>3</v>
      </c>
      <c r="AG171">
        <v>1.47</v>
      </c>
      <c r="AH171">
        <v>2</v>
      </c>
      <c r="AI171">
        <v>22720564</v>
      </c>
      <c r="AJ171">
        <v>181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ROW(Source!A92)</f>
        <v>92</v>
      </c>
      <c r="B172">
        <v>22720572</v>
      </c>
      <c r="C172">
        <v>22720563</v>
      </c>
      <c r="D172">
        <v>21285419</v>
      </c>
      <c r="E172">
        <v>1</v>
      </c>
      <c r="F172">
        <v>1</v>
      </c>
      <c r="G172">
        <v>1</v>
      </c>
      <c r="H172">
        <v>2</v>
      </c>
      <c r="I172" t="s">
        <v>858</v>
      </c>
      <c r="J172" t="s">
        <v>859</v>
      </c>
      <c r="K172" t="s">
        <v>860</v>
      </c>
      <c r="L172">
        <v>1368</v>
      </c>
      <c r="N172">
        <v>1011</v>
      </c>
      <c r="O172" t="s">
        <v>790</v>
      </c>
      <c r="P172" t="s">
        <v>790</v>
      </c>
      <c r="Q172">
        <v>1</v>
      </c>
      <c r="X172">
        <v>0.35</v>
      </c>
      <c r="Y172">
        <v>0</v>
      </c>
      <c r="Z172">
        <v>8.1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0.35</v>
      </c>
      <c r="AH172">
        <v>2</v>
      </c>
      <c r="AI172">
        <v>22720565</v>
      </c>
      <c r="AJ172">
        <v>182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ROW(Source!A92)</f>
        <v>92</v>
      </c>
      <c r="B173">
        <v>22720573</v>
      </c>
      <c r="C173">
        <v>22720563</v>
      </c>
      <c r="D173">
        <v>21280770</v>
      </c>
      <c r="E173">
        <v>1</v>
      </c>
      <c r="F173">
        <v>1</v>
      </c>
      <c r="G173">
        <v>1</v>
      </c>
      <c r="H173">
        <v>2</v>
      </c>
      <c r="I173" t="s">
        <v>850</v>
      </c>
      <c r="J173" t="s">
        <v>851</v>
      </c>
      <c r="K173" t="s">
        <v>852</v>
      </c>
      <c r="L173">
        <v>1368</v>
      </c>
      <c r="N173">
        <v>1011</v>
      </c>
      <c r="O173" t="s">
        <v>790</v>
      </c>
      <c r="P173" t="s">
        <v>790</v>
      </c>
      <c r="Q173">
        <v>1</v>
      </c>
      <c r="X173">
        <v>0.02</v>
      </c>
      <c r="Y173">
        <v>0</v>
      </c>
      <c r="Z173">
        <v>87.17</v>
      </c>
      <c r="AA173">
        <v>11.6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0.02</v>
      </c>
      <c r="AH173">
        <v>2</v>
      </c>
      <c r="AI173">
        <v>22720566</v>
      </c>
      <c r="AJ173">
        <v>183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ROW(Source!A92)</f>
        <v>92</v>
      </c>
      <c r="B174">
        <v>22720574</v>
      </c>
      <c r="C174">
        <v>22720563</v>
      </c>
      <c r="D174">
        <v>21304502</v>
      </c>
      <c r="E174">
        <v>1</v>
      </c>
      <c r="F174">
        <v>1</v>
      </c>
      <c r="G174">
        <v>1</v>
      </c>
      <c r="H174">
        <v>3</v>
      </c>
      <c r="I174" t="s">
        <v>827</v>
      </c>
      <c r="J174" t="s">
        <v>828</v>
      </c>
      <c r="K174" t="s">
        <v>829</v>
      </c>
      <c r="L174">
        <v>1348</v>
      </c>
      <c r="N174">
        <v>1009</v>
      </c>
      <c r="O174" t="s">
        <v>34</v>
      </c>
      <c r="P174" t="s">
        <v>34</v>
      </c>
      <c r="Q174">
        <v>1000</v>
      </c>
      <c r="X174">
        <v>1.3999999999999999E-4</v>
      </c>
      <c r="Y174">
        <v>10362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1.3999999999999999E-4</v>
      </c>
      <c r="AH174">
        <v>2</v>
      </c>
      <c r="AI174">
        <v>22720567</v>
      </c>
      <c r="AJ174">
        <v>184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ROW(Source!A92)</f>
        <v>92</v>
      </c>
      <c r="B175">
        <v>22720575</v>
      </c>
      <c r="C175">
        <v>22720563</v>
      </c>
      <c r="D175">
        <v>21288802</v>
      </c>
      <c r="E175">
        <v>1</v>
      </c>
      <c r="F175">
        <v>1</v>
      </c>
      <c r="G175">
        <v>1</v>
      </c>
      <c r="H175">
        <v>3</v>
      </c>
      <c r="I175" t="s">
        <v>972</v>
      </c>
      <c r="J175" t="s">
        <v>973</v>
      </c>
      <c r="K175" t="s">
        <v>974</v>
      </c>
      <c r="L175">
        <v>1348</v>
      </c>
      <c r="N175">
        <v>1009</v>
      </c>
      <c r="O175" t="s">
        <v>34</v>
      </c>
      <c r="P175" t="s">
        <v>34</v>
      </c>
      <c r="Q175">
        <v>1000</v>
      </c>
      <c r="X175">
        <v>1.1000000000000001E-3</v>
      </c>
      <c r="Y175">
        <v>14830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1.1000000000000001E-3</v>
      </c>
      <c r="AH175">
        <v>2</v>
      </c>
      <c r="AI175">
        <v>22720568</v>
      </c>
      <c r="AJ175">
        <v>185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ROW(Source!A92)</f>
        <v>92</v>
      </c>
      <c r="B176">
        <v>22720576</v>
      </c>
      <c r="C176">
        <v>22720563</v>
      </c>
      <c r="D176">
        <v>21363620</v>
      </c>
      <c r="E176">
        <v>1</v>
      </c>
      <c r="F176">
        <v>1</v>
      </c>
      <c r="G176">
        <v>1</v>
      </c>
      <c r="H176">
        <v>3</v>
      </c>
      <c r="I176" t="s">
        <v>225</v>
      </c>
      <c r="J176" t="s">
        <v>227</v>
      </c>
      <c r="K176" t="s">
        <v>226</v>
      </c>
      <c r="L176">
        <v>1354</v>
      </c>
      <c r="N176">
        <v>1010</v>
      </c>
      <c r="O176" t="s">
        <v>28</v>
      </c>
      <c r="P176" t="s">
        <v>28</v>
      </c>
      <c r="Q176">
        <v>1</v>
      </c>
      <c r="X176">
        <v>1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3</v>
      </c>
      <c r="AG176">
        <v>1</v>
      </c>
      <c r="AH176">
        <v>2</v>
      </c>
      <c r="AI176">
        <v>22720590</v>
      </c>
      <c r="AJ176">
        <v>191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ROW(Source!A92)</f>
        <v>92</v>
      </c>
      <c r="B177">
        <v>22720577</v>
      </c>
      <c r="C177">
        <v>22720563</v>
      </c>
      <c r="D177">
        <v>21840914</v>
      </c>
      <c r="E177">
        <v>1</v>
      </c>
      <c r="F177">
        <v>1</v>
      </c>
      <c r="G177">
        <v>1</v>
      </c>
      <c r="H177">
        <v>3</v>
      </c>
      <c r="I177" t="s">
        <v>975</v>
      </c>
      <c r="J177" t="s">
        <v>976</v>
      </c>
      <c r="K177" t="s">
        <v>977</v>
      </c>
      <c r="L177">
        <v>1354</v>
      </c>
      <c r="N177">
        <v>1010</v>
      </c>
      <c r="O177" t="s">
        <v>28</v>
      </c>
      <c r="P177" t="s">
        <v>28</v>
      </c>
      <c r="Q177">
        <v>1</v>
      </c>
      <c r="X177">
        <v>2</v>
      </c>
      <c r="Y177">
        <v>28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2</v>
      </c>
      <c r="AH177">
        <v>2</v>
      </c>
      <c r="AI177">
        <v>22720569</v>
      </c>
      <c r="AJ177">
        <v>192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ROW(Source!A92)</f>
        <v>92</v>
      </c>
      <c r="B178">
        <v>22720578</v>
      </c>
      <c r="C178">
        <v>22720563</v>
      </c>
      <c r="D178">
        <v>21363100</v>
      </c>
      <c r="E178">
        <v>1</v>
      </c>
      <c r="F178">
        <v>1</v>
      </c>
      <c r="G178">
        <v>1</v>
      </c>
      <c r="H178">
        <v>3</v>
      </c>
      <c r="I178" t="s">
        <v>978</v>
      </c>
      <c r="J178" t="s">
        <v>979</v>
      </c>
      <c r="K178" t="s">
        <v>980</v>
      </c>
      <c r="L178">
        <v>1356</v>
      </c>
      <c r="N178">
        <v>1010</v>
      </c>
      <c r="O178" t="s">
        <v>886</v>
      </c>
      <c r="P178" t="s">
        <v>886</v>
      </c>
      <c r="Q178">
        <v>1000</v>
      </c>
      <c r="X178">
        <v>2E-3</v>
      </c>
      <c r="Y178">
        <v>3450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2E-3</v>
      </c>
      <c r="AH178">
        <v>2</v>
      </c>
      <c r="AI178">
        <v>22720570</v>
      </c>
      <c r="AJ178">
        <v>193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ROW(Source!A99)</f>
        <v>99</v>
      </c>
      <c r="B179">
        <v>22720602</v>
      </c>
      <c r="C179">
        <v>22720591</v>
      </c>
      <c r="D179">
        <v>9415735</v>
      </c>
      <c r="E179">
        <v>1</v>
      </c>
      <c r="F179">
        <v>1</v>
      </c>
      <c r="G179">
        <v>1</v>
      </c>
      <c r="H179">
        <v>1</v>
      </c>
      <c r="I179" t="s">
        <v>970</v>
      </c>
      <c r="J179" t="s">
        <v>3</v>
      </c>
      <c r="K179" t="s">
        <v>971</v>
      </c>
      <c r="L179">
        <v>1369</v>
      </c>
      <c r="N179">
        <v>1013</v>
      </c>
      <c r="O179" t="s">
        <v>784</v>
      </c>
      <c r="P179" t="s">
        <v>784</v>
      </c>
      <c r="Q179">
        <v>1</v>
      </c>
      <c r="X179">
        <v>2.91</v>
      </c>
      <c r="Y179">
        <v>0</v>
      </c>
      <c r="Z179">
        <v>0</v>
      </c>
      <c r="AA179">
        <v>0</v>
      </c>
      <c r="AB179">
        <v>9.07</v>
      </c>
      <c r="AC179">
        <v>0</v>
      </c>
      <c r="AD179">
        <v>1</v>
      </c>
      <c r="AE179">
        <v>1</v>
      </c>
      <c r="AF179" t="s">
        <v>3</v>
      </c>
      <c r="AG179">
        <v>2.91</v>
      </c>
      <c r="AH179">
        <v>2</v>
      </c>
      <c r="AI179">
        <v>22720592</v>
      </c>
      <c r="AJ179">
        <v>194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ROW(Source!A99)</f>
        <v>99</v>
      </c>
      <c r="B180">
        <v>22720603</v>
      </c>
      <c r="C180">
        <v>22720591</v>
      </c>
      <c r="D180">
        <v>121548</v>
      </c>
      <c r="E180">
        <v>1</v>
      </c>
      <c r="F180">
        <v>1</v>
      </c>
      <c r="G180">
        <v>1</v>
      </c>
      <c r="H180">
        <v>1</v>
      </c>
      <c r="I180" t="s">
        <v>36</v>
      </c>
      <c r="J180" t="s">
        <v>3</v>
      </c>
      <c r="K180" t="s">
        <v>785</v>
      </c>
      <c r="L180">
        <v>608254</v>
      </c>
      <c r="N180">
        <v>1013</v>
      </c>
      <c r="O180" t="s">
        <v>786</v>
      </c>
      <c r="P180" t="s">
        <v>786</v>
      </c>
      <c r="Q180">
        <v>1</v>
      </c>
      <c r="X180">
        <v>0.02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2</v>
      </c>
      <c r="AF180" t="s">
        <v>3</v>
      </c>
      <c r="AG180">
        <v>0.02</v>
      </c>
      <c r="AH180">
        <v>2</v>
      </c>
      <c r="AI180">
        <v>22720593</v>
      </c>
      <c r="AJ180">
        <v>195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ROW(Source!A99)</f>
        <v>99</v>
      </c>
      <c r="B181">
        <v>22720604</v>
      </c>
      <c r="C181">
        <v>22720591</v>
      </c>
      <c r="D181">
        <v>21315620</v>
      </c>
      <c r="E181">
        <v>1</v>
      </c>
      <c r="F181">
        <v>1</v>
      </c>
      <c r="G181">
        <v>1</v>
      </c>
      <c r="H181">
        <v>2</v>
      </c>
      <c r="I181" t="s">
        <v>889</v>
      </c>
      <c r="J181" t="s">
        <v>890</v>
      </c>
      <c r="K181" t="s">
        <v>891</v>
      </c>
      <c r="L181">
        <v>1368</v>
      </c>
      <c r="N181">
        <v>1011</v>
      </c>
      <c r="O181" t="s">
        <v>790</v>
      </c>
      <c r="P181" t="s">
        <v>790</v>
      </c>
      <c r="Q181">
        <v>1</v>
      </c>
      <c r="X181">
        <v>0.01</v>
      </c>
      <c r="Y181">
        <v>0</v>
      </c>
      <c r="Z181">
        <v>86.4</v>
      </c>
      <c r="AA181">
        <v>13.5</v>
      </c>
      <c r="AB181">
        <v>0</v>
      </c>
      <c r="AC181">
        <v>0</v>
      </c>
      <c r="AD181">
        <v>1</v>
      </c>
      <c r="AE181">
        <v>0</v>
      </c>
      <c r="AF181" t="s">
        <v>3</v>
      </c>
      <c r="AG181">
        <v>0.01</v>
      </c>
      <c r="AH181">
        <v>2</v>
      </c>
      <c r="AI181">
        <v>22720594</v>
      </c>
      <c r="AJ181">
        <v>196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ROW(Source!A99)</f>
        <v>99</v>
      </c>
      <c r="B182">
        <v>22720605</v>
      </c>
      <c r="C182">
        <v>22720591</v>
      </c>
      <c r="D182">
        <v>21280827</v>
      </c>
      <c r="E182">
        <v>1</v>
      </c>
      <c r="F182">
        <v>1</v>
      </c>
      <c r="G182">
        <v>1</v>
      </c>
      <c r="H182">
        <v>2</v>
      </c>
      <c r="I182" t="s">
        <v>787</v>
      </c>
      <c r="J182" t="s">
        <v>788</v>
      </c>
      <c r="K182" t="s">
        <v>789</v>
      </c>
      <c r="L182">
        <v>1368</v>
      </c>
      <c r="N182">
        <v>1011</v>
      </c>
      <c r="O182" t="s">
        <v>790</v>
      </c>
      <c r="P182" t="s">
        <v>790</v>
      </c>
      <c r="Q182">
        <v>1</v>
      </c>
      <c r="X182">
        <v>0.01</v>
      </c>
      <c r="Y182">
        <v>0</v>
      </c>
      <c r="Z182">
        <v>111.99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0.01</v>
      </c>
      <c r="AH182">
        <v>2</v>
      </c>
      <c r="AI182">
        <v>22720595</v>
      </c>
      <c r="AJ182">
        <v>197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ROW(Source!A99)</f>
        <v>99</v>
      </c>
      <c r="B183">
        <v>22720606</v>
      </c>
      <c r="C183">
        <v>22720591</v>
      </c>
      <c r="D183">
        <v>21285419</v>
      </c>
      <c r="E183">
        <v>1</v>
      </c>
      <c r="F183">
        <v>1</v>
      </c>
      <c r="G183">
        <v>1</v>
      </c>
      <c r="H183">
        <v>2</v>
      </c>
      <c r="I183" t="s">
        <v>858</v>
      </c>
      <c r="J183" t="s">
        <v>859</v>
      </c>
      <c r="K183" t="s">
        <v>860</v>
      </c>
      <c r="L183">
        <v>1368</v>
      </c>
      <c r="N183">
        <v>1011</v>
      </c>
      <c r="O183" t="s">
        <v>790</v>
      </c>
      <c r="P183" t="s">
        <v>790</v>
      </c>
      <c r="Q183">
        <v>1</v>
      </c>
      <c r="X183">
        <v>0.63</v>
      </c>
      <c r="Y183">
        <v>0</v>
      </c>
      <c r="Z183">
        <v>8.1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0.63</v>
      </c>
      <c r="AH183">
        <v>2</v>
      </c>
      <c r="AI183">
        <v>22720596</v>
      </c>
      <c r="AJ183">
        <v>198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ROW(Source!A99)</f>
        <v>99</v>
      </c>
      <c r="B184">
        <v>22720607</v>
      </c>
      <c r="C184">
        <v>22720591</v>
      </c>
      <c r="D184">
        <v>21280770</v>
      </c>
      <c r="E184">
        <v>1</v>
      </c>
      <c r="F184">
        <v>1</v>
      </c>
      <c r="G184">
        <v>1</v>
      </c>
      <c r="H184">
        <v>2</v>
      </c>
      <c r="I184" t="s">
        <v>850</v>
      </c>
      <c r="J184" t="s">
        <v>851</v>
      </c>
      <c r="K184" t="s">
        <v>852</v>
      </c>
      <c r="L184">
        <v>1368</v>
      </c>
      <c r="N184">
        <v>1011</v>
      </c>
      <c r="O184" t="s">
        <v>790</v>
      </c>
      <c r="P184" t="s">
        <v>790</v>
      </c>
      <c r="Q184">
        <v>1</v>
      </c>
      <c r="X184">
        <v>0.02</v>
      </c>
      <c r="Y184">
        <v>0</v>
      </c>
      <c r="Z184">
        <v>87.17</v>
      </c>
      <c r="AA184">
        <v>11.6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0.02</v>
      </c>
      <c r="AH184">
        <v>2</v>
      </c>
      <c r="AI184">
        <v>22720597</v>
      </c>
      <c r="AJ184">
        <v>199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ROW(Source!A99)</f>
        <v>99</v>
      </c>
      <c r="B185">
        <v>22720608</v>
      </c>
      <c r="C185">
        <v>22720591</v>
      </c>
      <c r="D185">
        <v>21304502</v>
      </c>
      <c r="E185">
        <v>1</v>
      </c>
      <c r="F185">
        <v>1</v>
      </c>
      <c r="G185">
        <v>1</v>
      </c>
      <c r="H185">
        <v>3</v>
      </c>
      <c r="I185" t="s">
        <v>827</v>
      </c>
      <c r="J185" t="s">
        <v>828</v>
      </c>
      <c r="K185" t="s">
        <v>829</v>
      </c>
      <c r="L185">
        <v>1348</v>
      </c>
      <c r="N185">
        <v>1009</v>
      </c>
      <c r="O185" t="s">
        <v>34</v>
      </c>
      <c r="P185" t="s">
        <v>34</v>
      </c>
      <c r="Q185">
        <v>1000</v>
      </c>
      <c r="X185">
        <v>3.3E-4</v>
      </c>
      <c r="Y185">
        <v>10362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3.3E-4</v>
      </c>
      <c r="AH185">
        <v>2</v>
      </c>
      <c r="AI185">
        <v>22720598</v>
      </c>
      <c r="AJ185">
        <v>200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ROW(Source!A99)</f>
        <v>99</v>
      </c>
      <c r="B186">
        <v>22720609</v>
      </c>
      <c r="C186">
        <v>22720591</v>
      </c>
      <c r="D186">
        <v>21288802</v>
      </c>
      <c r="E186">
        <v>1</v>
      </c>
      <c r="F186">
        <v>1</v>
      </c>
      <c r="G186">
        <v>1</v>
      </c>
      <c r="H186">
        <v>3</v>
      </c>
      <c r="I186" t="s">
        <v>972</v>
      </c>
      <c r="J186" t="s">
        <v>973</v>
      </c>
      <c r="K186" t="s">
        <v>974</v>
      </c>
      <c r="L186">
        <v>1348</v>
      </c>
      <c r="N186">
        <v>1009</v>
      </c>
      <c r="O186" t="s">
        <v>34</v>
      </c>
      <c r="P186" t="s">
        <v>34</v>
      </c>
      <c r="Q186">
        <v>1000</v>
      </c>
      <c r="X186">
        <v>2.0699999999999998E-3</v>
      </c>
      <c r="Y186">
        <v>14830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2.0699999999999998E-3</v>
      </c>
      <c r="AH186">
        <v>2</v>
      </c>
      <c r="AI186">
        <v>22720599</v>
      </c>
      <c r="AJ186">
        <v>201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ROW(Source!A99)</f>
        <v>99</v>
      </c>
      <c r="B187">
        <v>22720610</v>
      </c>
      <c r="C187">
        <v>22720591</v>
      </c>
      <c r="D187">
        <v>21363620</v>
      </c>
      <c r="E187">
        <v>1</v>
      </c>
      <c r="F187">
        <v>1</v>
      </c>
      <c r="G187">
        <v>1</v>
      </c>
      <c r="H187">
        <v>3</v>
      </c>
      <c r="I187" t="s">
        <v>225</v>
      </c>
      <c r="J187" t="s">
        <v>227</v>
      </c>
      <c r="K187" t="s">
        <v>226</v>
      </c>
      <c r="L187">
        <v>1354</v>
      </c>
      <c r="N187">
        <v>1010</v>
      </c>
      <c r="O187" t="s">
        <v>28</v>
      </c>
      <c r="P187" t="s">
        <v>28</v>
      </c>
      <c r="Q187">
        <v>1</v>
      </c>
      <c r="X187">
        <v>1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3</v>
      </c>
      <c r="AG187">
        <v>1</v>
      </c>
      <c r="AH187">
        <v>2</v>
      </c>
      <c r="AI187">
        <v>22720614</v>
      </c>
      <c r="AJ187">
        <v>202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ROW(Source!A99)</f>
        <v>99</v>
      </c>
      <c r="B188">
        <v>22720611</v>
      </c>
      <c r="C188">
        <v>22720591</v>
      </c>
      <c r="D188">
        <v>21840920</v>
      </c>
      <c r="E188">
        <v>1</v>
      </c>
      <c r="F188">
        <v>1</v>
      </c>
      <c r="G188">
        <v>1</v>
      </c>
      <c r="H188">
        <v>3</v>
      </c>
      <c r="I188" t="s">
        <v>981</v>
      </c>
      <c r="J188" t="s">
        <v>982</v>
      </c>
      <c r="K188" t="s">
        <v>983</v>
      </c>
      <c r="L188">
        <v>1354</v>
      </c>
      <c r="N188">
        <v>1010</v>
      </c>
      <c r="O188" t="s">
        <v>28</v>
      </c>
      <c r="P188" t="s">
        <v>28</v>
      </c>
      <c r="Q188">
        <v>1</v>
      </c>
      <c r="X188">
        <v>2</v>
      </c>
      <c r="Y188">
        <v>45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2</v>
      </c>
      <c r="AH188">
        <v>2</v>
      </c>
      <c r="AI188">
        <v>22720600</v>
      </c>
      <c r="AJ188">
        <v>203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ROW(Source!A99)</f>
        <v>99</v>
      </c>
      <c r="B189">
        <v>22720612</v>
      </c>
      <c r="C189">
        <v>22720591</v>
      </c>
      <c r="D189">
        <v>21363108</v>
      </c>
      <c r="E189">
        <v>1</v>
      </c>
      <c r="F189">
        <v>1</v>
      </c>
      <c r="G189">
        <v>1</v>
      </c>
      <c r="H189">
        <v>3</v>
      </c>
      <c r="I189" t="s">
        <v>883</v>
      </c>
      <c r="J189" t="s">
        <v>884</v>
      </c>
      <c r="K189" t="s">
        <v>885</v>
      </c>
      <c r="L189">
        <v>1356</v>
      </c>
      <c r="N189">
        <v>1010</v>
      </c>
      <c r="O189" t="s">
        <v>886</v>
      </c>
      <c r="P189" t="s">
        <v>886</v>
      </c>
      <c r="Q189">
        <v>1000</v>
      </c>
      <c r="X189">
        <v>2E-3</v>
      </c>
      <c r="Y189">
        <v>5650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2E-3</v>
      </c>
      <c r="AH189">
        <v>2</v>
      </c>
      <c r="AI189">
        <v>22720601</v>
      </c>
      <c r="AJ189">
        <v>204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ROW(Source!A102)</f>
        <v>102</v>
      </c>
      <c r="B190">
        <v>22720627</v>
      </c>
      <c r="C190">
        <v>22720616</v>
      </c>
      <c r="D190">
        <v>9430710</v>
      </c>
      <c r="E190">
        <v>1</v>
      </c>
      <c r="F190">
        <v>1</v>
      </c>
      <c r="G190">
        <v>1</v>
      </c>
      <c r="H190">
        <v>1</v>
      </c>
      <c r="I190" t="s">
        <v>895</v>
      </c>
      <c r="J190" t="s">
        <v>3</v>
      </c>
      <c r="K190" t="s">
        <v>896</v>
      </c>
      <c r="L190">
        <v>1369</v>
      </c>
      <c r="N190">
        <v>1013</v>
      </c>
      <c r="O190" t="s">
        <v>784</v>
      </c>
      <c r="P190" t="s">
        <v>784</v>
      </c>
      <c r="Q190">
        <v>1</v>
      </c>
      <c r="X190">
        <v>229</v>
      </c>
      <c r="Y190">
        <v>0</v>
      </c>
      <c r="Z190">
        <v>0</v>
      </c>
      <c r="AA190">
        <v>0</v>
      </c>
      <c r="AB190">
        <v>9.6199999999999992</v>
      </c>
      <c r="AC190">
        <v>0</v>
      </c>
      <c r="AD190">
        <v>1</v>
      </c>
      <c r="AE190">
        <v>1</v>
      </c>
      <c r="AF190" t="s">
        <v>3</v>
      </c>
      <c r="AG190">
        <v>229</v>
      </c>
      <c r="AH190">
        <v>2</v>
      </c>
      <c r="AI190">
        <v>22720617</v>
      </c>
      <c r="AJ190">
        <v>205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ROW(Source!A102)</f>
        <v>102</v>
      </c>
      <c r="B191">
        <v>22720628</v>
      </c>
      <c r="C191">
        <v>22720616</v>
      </c>
      <c r="D191">
        <v>121548</v>
      </c>
      <c r="E191">
        <v>1</v>
      </c>
      <c r="F191">
        <v>1</v>
      </c>
      <c r="G191">
        <v>1</v>
      </c>
      <c r="H191">
        <v>1</v>
      </c>
      <c r="I191" t="s">
        <v>36</v>
      </c>
      <c r="J191" t="s">
        <v>3</v>
      </c>
      <c r="K191" t="s">
        <v>785</v>
      </c>
      <c r="L191">
        <v>608254</v>
      </c>
      <c r="N191">
        <v>1013</v>
      </c>
      <c r="O191" t="s">
        <v>786</v>
      </c>
      <c r="P191" t="s">
        <v>786</v>
      </c>
      <c r="Q191">
        <v>1</v>
      </c>
      <c r="X191">
        <v>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2</v>
      </c>
      <c r="AF191" t="s">
        <v>3</v>
      </c>
      <c r="AG191">
        <v>1</v>
      </c>
      <c r="AH191">
        <v>2</v>
      </c>
      <c r="AI191">
        <v>22720618</v>
      </c>
      <c r="AJ191">
        <v>206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ROW(Source!A102)</f>
        <v>102</v>
      </c>
      <c r="B192">
        <v>22720629</v>
      </c>
      <c r="C192">
        <v>22720616</v>
      </c>
      <c r="D192">
        <v>21334659</v>
      </c>
      <c r="E192">
        <v>1</v>
      </c>
      <c r="F192">
        <v>1</v>
      </c>
      <c r="G192">
        <v>1</v>
      </c>
      <c r="H192">
        <v>2</v>
      </c>
      <c r="I192" t="s">
        <v>897</v>
      </c>
      <c r="J192" t="s">
        <v>898</v>
      </c>
      <c r="K192" t="s">
        <v>899</v>
      </c>
      <c r="L192">
        <v>1368</v>
      </c>
      <c r="N192">
        <v>1011</v>
      </c>
      <c r="O192" t="s">
        <v>790</v>
      </c>
      <c r="P192" t="s">
        <v>790</v>
      </c>
      <c r="Q192">
        <v>1</v>
      </c>
      <c r="X192">
        <v>1</v>
      </c>
      <c r="Y192">
        <v>0</v>
      </c>
      <c r="Z192">
        <v>134.65</v>
      </c>
      <c r="AA192">
        <v>13.5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1</v>
      </c>
      <c r="AH192">
        <v>2</v>
      </c>
      <c r="AI192">
        <v>22720619</v>
      </c>
      <c r="AJ192">
        <v>207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ROW(Source!A102)</f>
        <v>102</v>
      </c>
      <c r="B193">
        <v>22720630</v>
      </c>
      <c r="C193">
        <v>22720616</v>
      </c>
      <c r="D193">
        <v>21280770</v>
      </c>
      <c r="E193">
        <v>1</v>
      </c>
      <c r="F193">
        <v>1</v>
      </c>
      <c r="G193">
        <v>1</v>
      </c>
      <c r="H193">
        <v>2</v>
      </c>
      <c r="I193" t="s">
        <v>850</v>
      </c>
      <c r="J193" t="s">
        <v>851</v>
      </c>
      <c r="K193" t="s">
        <v>852</v>
      </c>
      <c r="L193">
        <v>1368</v>
      </c>
      <c r="N193">
        <v>1011</v>
      </c>
      <c r="O193" t="s">
        <v>790</v>
      </c>
      <c r="P193" t="s">
        <v>790</v>
      </c>
      <c r="Q193">
        <v>1</v>
      </c>
      <c r="X193">
        <v>1</v>
      </c>
      <c r="Y193">
        <v>0</v>
      </c>
      <c r="Z193">
        <v>87.17</v>
      </c>
      <c r="AA193">
        <v>11.6</v>
      </c>
      <c r="AB193">
        <v>0</v>
      </c>
      <c r="AC193">
        <v>0</v>
      </c>
      <c r="AD193">
        <v>1</v>
      </c>
      <c r="AE193">
        <v>0</v>
      </c>
      <c r="AF193" t="s">
        <v>3</v>
      </c>
      <c r="AG193">
        <v>1</v>
      </c>
      <c r="AH193">
        <v>2</v>
      </c>
      <c r="AI193">
        <v>22720620</v>
      </c>
      <c r="AJ193">
        <v>208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ROW(Source!A102)</f>
        <v>102</v>
      </c>
      <c r="B194">
        <v>22720631</v>
      </c>
      <c r="C194">
        <v>22720616</v>
      </c>
      <c r="D194">
        <v>21353882</v>
      </c>
      <c r="E194">
        <v>1</v>
      </c>
      <c r="F194">
        <v>1</v>
      </c>
      <c r="G194">
        <v>1</v>
      </c>
      <c r="H194">
        <v>3</v>
      </c>
      <c r="I194" t="s">
        <v>984</v>
      </c>
      <c r="J194" t="s">
        <v>985</v>
      </c>
      <c r="K194" t="s">
        <v>986</v>
      </c>
      <c r="L194">
        <v>1348</v>
      </c>
      <c r="N194">
        <v>1009</v>
      </c>
      <c r="O194" t="s">
        <v>34</v>
      </c>
      <c r="P194" t="s">
        <v>34</v>
      </c>
      <c r="Q194">
        <v>1000</v>
      </c>
      <c r="X194">
        <v>2.1000000000000001E-4</v>
      </c>
      <c r="Y194">
        <v>24600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2.1000000000000001E-4</v>
      </c>
      <c r="AH194">
        <v>2</v>
      </c>
      <c r="AI194">
        <v>22720621</v>
      </c>
      <c r="AJ194">
        <v>209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ROW(Source!A102)</f>
        <v>102</v>
      </c>
      <c r="B195">
        <v>22720632</v>
      </c>
      <c r="C195">
        <v>22720616</v>
      </c>
      <c r="D195">
        <v>21288561</v>
      </c>
      <c r="E195">
        <v>1</v>
      </c>
      <c r="F195">
        <v>1</v>
      </c>
      <c r="G195">
        <v>1</v>
      </c>
      <c r="H195">
        <v>3</v>
      </c>
      <c r="I195" t="s">
        <v>815</v>
      </c>
      <c r="J195" t="s">
        <v>816</v>
      </c>
      <c r="K195" t="s">
        <v>817</v>
      </c>
      <c r="L195">
        <v>1339</v>
      </c>
      <c r="N195">
        <v>1007</v>
      </c>
      <c r="O195" t="s">
        <v>43</v>
      </c>
      <c r="P195" t="s">
        <v>43</v>
      </c>
      <c r="Q195">
        <v>1</v>
      </c>
      <c r="X195">
        <v>4.8</v>
      </c>
      <c r="Y195">
        <v>6.22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4.8</v>
      </c>
      <c r="AH195">
        <v>2</v>
      </c>
      <c r="AI195">
        <v>22720622</v>
      </c>
      <c r="AJ195">
        <v>210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ROW(Source!A102)</f>
        <v>102</v>
      </c>
      <c r="B196">
        <v>22720633</v>
      </c>
      <c r="C196">
        <v>22720616</v>
      </c>
      <c r="D196">
        <v>21299885</v>
      </c>
      <c r="E196">
        <v>1</v>
      </c>
      <c r="F196">
        <v>1</v>
      </c>
      <c r="G196">
        <v>1</v>
      </c>
      <c r="H196">
        <v>3</v>
      </c>
      <c r="I196" t="s">
        <v>830</v>
      </c>
      <c r="J196" t="s">
        <v>831</v>
      </c>
      <c r="K196" t="s">
        <v>832</v>
      </c>
      <c r="L196">
        <v>1339</v>
      </c>
      <c r="N196">
        <v>1007</v>
      </c>
      <c r="O196" t="s">
        <v>43</v>
      </c>
      <c r="P196" t="s">
        <v>43</v>
      </c>
      <c r="Q196">
        <v>1</v>
      </c>
      <c r="X196">
        <v>4.2</v>
      </c>
      <c r="Y196">
        <v>38.51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4.2</v>
      </c>
      <c r="AH196">
        <v>2</v>
      </c>
      <c r="AI196">
        <v>22720623</v>
      </c>
      <c r="AJ196">
        <v>211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ROW(Source!A102)</f>
        <v>102</v>
      </c>
      <c r="B197">
        <v>22720634</v>
      </c>
      <c r="C197">
        <v>22720616</v>
      </c>
      <c r="D197">
        <v>21608064</v>
      </c>
      <c r="E197">
        <v>1</v>
      </c>
      <c r="F197">
        <v>1</v>
      </c>
      <c r="G197">
        <v>1</v>
      </c>
      <c r="H197">
        <v>3</v>
      </c>
      <c r="I197" t="s">
        <v>987</v>
      </c>
      <c r="J197" t="s">
        <v>988</v>
      </c>
      <c r="K197" t="s">
        <v>989</v>
      </c>
      <c r="L197">
        <v>1346</v>
      </c>
      <c r="N197">
        <v>1009</v>
      </c>
      <c r="O197" t="s">
        <v>870</v>
      </c>
      <c r="P197" t="s">
        <v>870</v>
      </c>
      <c r="Q197">
        <v>1</v>
      </c>
      <c r="X197">
        <v>2.1</v>
      </c>
      <c r="Y197">
        <v>59.08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2.1</v>
      </c>
      <c r="AH197">
        <v>2</v>
      </c>
      <c r="AI197">
        <v>22720624</v>
      </c>
      <c r="AJ197">
        <v>216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ROW(Source!A102)</f>
        <v>102</v>
      </c>
      <c r="B198">
        <v>22720635</v>
      </c>
      <c r="C198">
        <v>22720616</v>
      </c>
      <c r="D198">
        <v>21547716</v>
      </c>
      <c r="E198">
        <v>1</v>
      </c>
      <c r="F198">
        <v>1</v>
      </c>
      <c r="G198">
        <v>1</v>
      </c>
      <c r="H198">
        <v>3</v>
      </c>
      <c r="I198" t="s">
        <v>990</v>
      </c>
      <c r="J198" t="s">
        <v>991</v>
      </c>
      <c r="K198" t="s">
        <v>992</v>
      </c>
      <c r="L198">
        <v>1346</v>
      </c>
      <c r="N198">
        <v>1009</v>
      </c>
      <c r="O198" t="s">
        <v>870</v>
      </c>
      <c r="P198" t="s">
        <v>870</v>
      </c>
      <c r="Q198">
        <v>1</v>
      </c>
      <c r="X198">
        <v>8.8000000000000007</v>
      </c>
      <c r="Y198">
        <v>26.44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8.8000000000000007</v>
      </c>
      <c r="AH198">
        <v>2</v>
      </c>
      <c r="AI198">
        <v>22720625</v>
      </c>
      <c r="AJ198">
        <v>217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ROW(Source!A102)</f>
        <v>102</v>
      </c>
      <c r="B199">
        <v>22720636</v>
      </c>
      <c r="C199">
        <v>22720616</v>
      </c>
      <c r="D199">
        <v>21532219</v>
      </c>
      <c r="E199">
        <v>1</v>
      </c>
      <c r="F199">
        <v>1</v>
      </c>
      <c r="G199">
        <v>1</v>
      </c>
      <c r="H199">
        <v>3</v>
      </c>
      <c r="I199" t="s">
        <v>945</v>
      </c>
      <c r="J199" t="s">
        <v>946</v>
      </c>
      <c r="K199" t="s">
        <v>947</v>
      </c>
      <c r="L199">
        <v>1344</v>
      </c>
      <c r="N199">
        <v>1008</v>
      </c>
      <c r="O199" t="s">
        <v>948</v>
      </c>
      <c r="P199" t="s">
        <v>948</v>
      </c>
      <c r="Q199">
        <v>1</v>
      </c>
      <c r="X199">
        <v>44.06</v>
      </c>
      <c r="Y199">
        <v>1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44.06</v>
      </c>
      <c r="AH199">
        <v>2</v>
      </c>
      <c r="AI199">
        <v>22720626</v>
      </c>
      <c r="AJ199">
        <v>218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ROW(Source!A107)</f>
        <v>107</v>
      </c>
      <c r="B200">
        <v>22720656</v>
      </c>
      <c r="C200">
        <v>22720645</v>
      </c>
      <c r="D200">
        <v>9430710</v>
      </c>
      <c r="E200">
        <v>1</v>
      </c>
      <c r="F200">
        <v>1</v>
      </c>
      <c r="G200">
        <v>1</v>
      </c>
      <c r="H200">
        <v>1</v>
      </c>
      <c r="I200" t="s">
        <v>895</v>
      </c>
      <c r="J200" t="s">
        <v>3</v>
      </c>
      <c r="K200" t="s">
        <v>896</v>
      </c>
      <c r="L200">
        <v>1369</v>
      </c>
      <c r="N200">
        <v>1013</v>
      </c>
      <c r="O200" t="s">
        <v>784</v>
      </c>
      <c r="P200" t="s">
        <v>784</v>
      </c>
      <c r="Q200">
        <v>1</v>
      </c>
      <c r="X200">
        <v>447</v>
      </c>
      <c r="Y200">
        <v>0</v>
      </c>
      <c r="Z200">
        <v>0</v>
      </c>
      <c r="AA200">
        <v>0</v>
      </c>
      <c r="AB200">
        <v>9.6199999999999992</v>
      </c>
      <c r="AC200">
        <v>0</v>
      </c>
      <c r="AD200">
        <v>1</v>
      </c>
      <c r="AE200">
        <v>1</v>
      </c>
      <c r="AF200" t="s">
        <v>3</v>
      </c>
      <c r="AG200">
        <v>447</v>
      </c>
      <c r="AH200">
        <v>2</v>
      </c>
      <c r="AI200">
        <v>22720646</v>
      </c>
      <c r="AJ200">
        <v>219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ROW(Source!A107)</f>
        <v>107</v>
      </c>
      <c r="B201">
        <v>22720657</v>
      </c>
      <c r="C201">
        <v>22720645</v>
      </c>
      <c r="D201">
        <v>121548</v>
      </c>
      <c r="E201">
        <v>1</v>
      </c>
      <c r="F201">
        <v>1</v>
      </c>
      <c r="G201">
        <v>1</v>
      </c>
      <c r="H201">
        <v>1</v>
      </c>
      <c r="I201" t="s">
        <v>36</v>
      </c>
      <c r="J201" t="s">
        <v>3</v>
      </c>
      <c r="K201" t="s">
        <v>785</v>
      </c>
      <c r="L201">
        <v>608254</v>
      </c>
      <c r="N201">
        <v>1013</v>
      </c>
      <c r="O201" t="s">
        <v>786</v>
      </c>
      <c r="P201" t="s">
        <v>786</v>
      </c>
      <c r="Q201">
        <v>1</v>
      </c>
      <c r="X201">
        <v>3.16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2</v>
      </c>
      <c r="AF201" t="s">
        <v>3</v>
      </c>
      <c r="AG201">
        <v>3.16</v>
      </c>
      <c r="AH201">
        <v>2</v>
      </c>
      <c r="AI201">
        <v>22720647</v>
      </c>
      <c r="AJ201">
        <v>220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ROW(Source!A107)</f>
        <v>107</v>
      </c>
      <c r="B202">
        <v>22720658</v>
      </c>
      <c r="C202">
        <v>22720645</v>
      </c>
      <c r="D202">
        <v>21334659</v>
      </c>
      <c r="E202">
        <v>1</v>
      </c>
      <c r="F202">
        <v>1</v>
      </c>
      <c r="G202">
        <v>1</v>
      </c>
      <c r="H202">
        <v>2</v>
      </c>
      <c r="I202" t="s">
        <v>897</v>
      </c>
      <c r="J202" t="s">
        <v>898</v>
      </c>
      <c r="K202" t="s">
        <v>899</v>
      </c>
      <c r="L202">
        <v>1368</v>
      </c>
      <c r="N202">
        <v>1011</v>
      </c>
      <c r="O202" t="s">
        <v>790</v>
      </c>
      <c r="P202" t="s">
        <v>790</v>
      </c>
      <c r="Q202">
        <v>1</v>
      </c>
      <c r="X202">
        <v>3.16</v>
      </c>
      <c r="Y202">
        <v>0</v>
      </c>
      <c r="Z202">
        <v>134.65</v>
      </c>
      <c r="AA202">
        <v>13.5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3.16</v>
      </c>
      <c r="AH202">
        <v>2</v>
      </c>
      <c r="AI202">
        <v>22720648</v>
      </c>
      <c r="AJ202">
        <v>221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ROW(Source!A107)</f>
        <v>107</v>
      </c>
      <c r="B203">
        <v>22720659</v>
      </c>
      <c r="C203">
        <v>22720645</v>
      </c>
      <c r="D203">
        <v>21280770</v>
      </c>
      <c r="E203">
        <v>1</v>
      </c>
      <c r="F203">
        <v>1</v>
      </c>
      <c r="G203">
        <v>1</v>
      </c>
      <c r="H203">
        <v>2</v>
      </c>
      <c r="I203" t="s">
        <v>850</v>
      </c>
      <c r="J203" t="s">
        <v>851</v>
      </c>
      <c r="K203" t="s">
        <v>852</v>
      </c>
      <c r="L203">
        <v>1368</v>
      </c>
      <c r="N203">
        <v>1011</v>
      </c>
      <c r="O203" t="s">
        <v>790</v>
      </c>
      <c r="P203" t="s">
        <v>790</v>
      </c>
      <c r="Q203">
        <v>1</v>
      </c>
      <c r="X203">
        <v>3.16</v>
      </c>
      <c r="Y203">
        <v>0</v>
      </c>
      <c r="Z203">
        <v>87.17</v>
      </c>
      <c r="AA203">
        <v>11.6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3.16</v>
      </c>
      <c r="AH203">
        <v>2</v>
      </c>
      <c r="AI203">
        <v>22720649</v>
      </c>
      <c r="AJ203">
        <v>222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ROW(Source!A107)</f>
        <v>107</v>
      </c>
      <c r="B204">
        <v>22720660</v>
      </c>
      <c r="C204">
        <v>22720645</v>
      </c>
      <c r="D204">
        <v>21353882</v>
      </c>
      <c r="E204">
        <v>1</v>
      </c>
      <c r="F204">
        <v>1</v>
      </c>
      <c r="G204">
        <v>1</v>
      </c>
      <c r="H204">
        <v>3</v>
      </c>
      <c r="I204" t="s">
        <v>984</v>
      </c>
      <c r="J204" t="s">
        <v>985</v>
      </c>
      <c r="K204" t="s">
        <v>986</v>
      </c>
      <c r="L204">
        <v>1348</v>
      </c>
      <c r="N204">
        <v>1009</v>
      </c>
      <c r="O204" t="s">
        <v>34</v>
      </c>
      <c r="P204" t="s">
        <v>34</v>
      </c>
      <c r="Q204">
        <v>1000</v>
      </c>
      <c r="X204">
        <v>1.4E-3</v>
      </c>
      <c r="Y204">
        <v>24600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1.4E-3</v>
      </c>
      <c r="AH204">
        <v>2</v>
      </c>
      <c r="AI204">
        <v>22720650</v>
      </c>
      <c r="AJ204">
        <v>223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ROW(Source!A107)</f>
        <v>107</v>
      </c>
      <c r="B205">
        <v>22720661</v>
      </c>
      <c r="C205">
        <v>22720645</v>
      </c>
      <c r="D205">
        <v>21288561</v>
      </c>
      <c r="E205">
        <v>1</v>
      </c>
      <c r="F205">
        <v>1</v>
      </c>
      <c r="G205">
        <v>1</v>
      </c>
      <c r="H205">
        <v>3</v>
      </c>
      <c r="I205" t="s">
        <v>815</v>
      </c>
      <c r="J205" t="s">
        <v>816</v>
      </c>
      <c r="K205" t="s">
        <v>817</v>
      </c>
      <c r="L205">
        <v>1339</v>
      </c>
      <c r="N205">
        <v>1007</v>
      </c>
      <c r="O205" t="s">
        <v>43</v>
      </c>
      <c r="P205" t="s">
        <v>43</v>
      </c>
      <c r="Q205">
        <v>1</v>
      </c>
      <c r="X205">
        <v>25.6</v>
      </c>
      <c r="Y205">
        <v>6.22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25.6</v>
      </c>
      <c r="AH205">
        <v>2</v>
      </c>
      <c r="AI205">
        <v>22720651</v>
      </c>
      <c r="AJ205">
        <v>224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ROW(Source!A107)</f>
        <v>107</v>
      </c>
      <c r="B206">
        <v>22720662</v>
      </c>
      <c r="C206">
        <v>22720645</v>
      </c>
      <c r="D206">
        <v>21299885</v>
      </c>
      <c r="E206">
        <v>1</v>
      </c>
      <c r="F206">
        <v>1</v>
      </c>
      <c r="G206">
        <v>1</v>
      </c>
      <c r="H206">
        <v>3</v>
      </c>
      <c r="I206" t="s">
        <v>830</v>
      </c>
      <c r="J206" t="s">
        <v>831</v>
      </c>
      <c r="K206" t="s">
        <v>832</v>
      </c>
      <c r="L206">
        <v>1339</v>
      </c>
      <c r="N206">
        <v>1007</v>
      </c>
      <c r="O206" t="s">
        <v>43</v>
      </c>
      <c r="P206" t="s">
        <v>43</v>
      </c>
      <c r="Q206">
        <v>1</v>
      </c>
      <c r="X206">
        <v>22.4</v>
      </c>
      <c r="Y206">
        <v>38.51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22.4</v>
      </c>
      <c r="AH206">
        <v>2</v>
      </c>
      <c r="AI206">
        <v>22720652</v>
      </c>
      <c r="AJ206">
        <v>225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ROW(Source!A107)</f>
        <v>107</v>
      </c>
      <c r="B207">
        <v>22720663</v>
      </c>
      <c r="C207">
        <v>22720645</v>
      </c>
      <c r="D207">
        <v>21608064</v>
      </c>
      <c r="E207">
        <v>1</v>
      </c>
      <c r="F207">
        <v>1</v>
      </c>
      <c r="G207">
        <v>1</v>
      </c>
      <c r="H207">
        <v>3</v>
      </c>
      <c r="I207" t="s">
        <v>987</v>
      </c>
      <c r="J207" t="s">
        <v>988</v>
      </c>
      <c r="K207" t="s">
        <v>989</v>
      </c>
      <c r="L207">
        <v>1346</v>
      </c>
      <c r="N207">
        <v>1009</v>
      </c>
      <c r="O207" t="s">
        <v>870</v>
      </c>
      <c r="P207" t="s">
        <v>870</v>
      </c>
      <c r="Q207">
        <v>1</v>
      </c>
      <c r="X207">
        <v>13.9</v>
      </c>
      <c r="Y207">
        <v>59.08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13.9</v>
      </c>
      <c r="AH207">
        <v>2</v>
      </c>
      <c r="AI207">
        <v>22720653</v>
      </c>
      <c r="AJ207">
        <v>227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ROW(Source!A107)</f>
        <v>107</v>
      </c>
      <c r="B208">
        <v>22720664</v>
      </c>
      <c r="C208">
        <v>22720645</v>
      </c>
      <c r="D208">
        <v>21547716</v>
      </c>
      <c r="E208">
        <v>1</v>
      </c>
      <c r="F208">
        <v>1</v>
      </c>
      <c r="G208">
        <v>1</v>
      </c>
      <c r="H208">
        <v>3</v>
      </c>
      <c r="I208" t="s">
        <v>990</v>
      </c>
      <c r="J208" t="s">
        <v>991</v>
      </c>
      <c r="K208" t="s">
        <v>992</v>
      </c>
      <c r="L208">
        <v>1346</v>
      </c>
      <c r="N208">
        <v>1009</v>
      </c>
      <c r="O208" t="s">
        <v>870</v>
      </c>
      <c r="P208" t="s">
        <v>870</v>
      </c>
      <c r="Q208">
        <v>1</v>
      </c>
      <c r="X208">
        <v>8.8000000000000007</v>
      </c>
      <c r="Y208">
        <v>26.44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8.8000000000000007</v>
      </c>
      <c r="AH208">
        <v>2</v>
      </c>
      <c r="AI208">
        <v>22720654</v>
      </c>
      <c r="AJ208">
        <v>228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ROW(Source!A107)</f>
        <v>107</v>
      </c>
      <c r="B209">
        <v>22720665</v>
      </c>
      <c r="C209">
        <v>22720645</v>
      </c>
      <c r="D209">
        <v>21532219</v>
      </c>
      <c r="E209">
        <v>1</v>
      </c>
      <c r="F209">
        <v>1</v>
      </c>
      <c r="G209">
        <v>1</v>
      </c>
      <c r="H209">
        <v>3</v>
      </c>
      <c r="I209" t="s">
        <v>945</v>
      </c>
      <c r="J209" t="s">
        <v>946</v>
      </c>
      <c r="K209" t="s">
        <v>947</v>
      </c>
      <c r="L209">
        <v>1344</v>
      </c>
      <c r="N209">
        <v>1008</v>
      </c>
      <c r="O209" t="s">
        <v>948</v>
      </c>
      <c r="P209" t="s">
        <v>948</v>
      </c>
      <c r="Q209">
        <v>1</v>
      </c>
      <c r="X209">
        <v>86</v>
      </c>
      <c r="Y209">
        <v>1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86</v>
      </c>
      <c r="AH209">
        <v>2</v>
      </c>
      <c r="AI209">
        <v>22720655</v>
      </c>
      <c r="AJ209">
        <v>229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ROW(Source!A109)</f>
        <v>109</v>
      </c>
      <c r="B210">
        <v>22720675</v>
      </c>
      <c r="C210">
        <v>22720668</v>
      </c>
      <c r="D210">
        <v>9416409</v>
      </c>
      <c r="E210">
        <v>1</v>
      </c>
      <c r="F210">
        <v>1</v>
      </c>
      <c r="G210">
        <v>1</v>
      </c>
      <c r="H210">
        <v>1</v>
      </c>
      <c r="I210" t="s">
        <v>993</v>
      </c>
      <c r="J210" t="s">
        <v>3</v>
      </c>
      <c r="K210" t="s">
        <v>994</v>
      </c>
      <c r="L210">
        <v>1369</v>
      </c>
      <c r="N210">
        <v>1013</v>
      </c>
      <c r="O210" t="s">
        <v>784</v>
      </c>
      <c r="P210" t="s">
        <v>784</v>
      </c>
      <c r="Q210">
        <v>1</v>
      </c>
      <c r="X210">
        <v>2.4500000000000002</v>
      </c>
      <c r="Y210">
        <v>0</v>
      </c>
      <c r="Z210">
        <v>0</v>
      </c>
      <c r="AA210">
        <v>0</v>
      </c>
      <c r="AB210">
        <v>9.92</v>
      </c>
      <c r="AC210">
        <v>0</v>
      </c>
      <c r="AD210">
        <v>1</v>
      </c>
      <c r="AE210">
        <v>1</v>
      </c>
      <c r="AF210" t="s">
        <v>3</v>
      </c>
      <c r="AG210">
        <v>2.4500000000000002</v>
      </c>
      <c r="AH210">
        <v>2</v>
      </c>
      <c r="AI210">
        <v>22720669</v>
      </c>
      <c r="AJ210">
        <v>230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ROW(Source!A109)</f>
        <v>109</v>
      </c>
      <c r="B211">
        <v>22720676</v>
      </c>
      <c r="C211">
        <v>22720668</v>
      </c>
      <c r="D211">
        <v>21285419</v>
      </c>
      <c r="E211">
        <v>1</v>
      </c>
      <c r="F211">
        <v>1</v>
      </c>
      <c r="G211">
        <v>1</v>
      </c>
      <c r="H211">
        <v>2</v>
      </c>
      <c r="I211" t="s">
        <v>858</v>
      </c>
      <c r="J211" t="s">
        <v>859</v>
      </c>
      <c r="K211" t="s">
        <v>860</v>
      </c>
      <c r="L211">
        <v>1368</v>
      </c>
      <c r="N211">
        <v>1011</v>
      </c>
      <c r="O211" t="s">
        <v>790</v>
      </c>
      <c r="P211" t="s">
        <v>790</v>
      </c>
      <c r="Q211">
        <v>1</v>
      </c>
      <c r="X211">
        <v>1.42</v>
      </c>
      <c r="Y211">
        <v>0</v>
      </c>
      <c r="Z211">
        <v>8.1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1.42</v>
      </c>
      <c r="AH211">
        <v>2</v>
      </c>
      <c r="AI211">
        <v>22720670</v>
      </c>
      <c r="AJ211">
        <v>231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ROW(Source!A109)</f>
        <v>109</v>
      </c>
      <c r="B212">
        <v>22720677</v>
      </c>
      <c r="C212">
        <v>22720668</v>
      </c>
      <c r="D212">
        <v>21280770</v>
      </c>
      <c r="E212">
        <v>1</v>
      </c>
      <c r="F212">
        <v>1</v>
      </c>
      <c r="G212">
        <v>1</v>
      </c>
      <c r="H212">
        <v>2</v>
      </c>
      <c r="I212" t="s">
        <v>850</v>
      </c>
      <c r="J212" t="s">
        <v>851</v>
      </c>
      <c r="K212" t="s">
        <v>852</v>
      </c>
      <c r="L212">
        <v>1368</v>
      </c>
      <c r="N212">
        <v>1011</v>
      </c>
      <c r="O212" t="s">
        <v>790</v>
      </c>
      <c r="P212" t="s">
        <v>790</v>
      </c>
      <c r="Q212">
        <v>1</v>
      </c>
      <c r="X212">
        <v>0.02</v>
      </c>
      <c r="Y212">
        <v>0</v>
      </c>
      <c r="Z212">
        <v>87.17</v>
      </c>
      <c r="AA212">
        <v>11.6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0.02</v>
      </c>
      <c r="AH212">
        <v>2</v>
      </c>
      <c r="AI212">
        <v>22720671</v>
      </c>
      <c r="AJ212">
        <v>232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ROW(Source!A109)</f>
        <v>109</v>
      </c>
      <c r="B213">
        <v>22720678</v>
      </c>
      <c r="C213">
        <v>22720668</v>
      </c>
      <c r="D213">
        <v>21304502</v>
      </c>
      <c r="E213">
        <v>1</v>
      </c>
      <c r="F213">
        <v>1</v>
      </c>
      <c r="G213">
        <v>1</v>
      </c>
      <c r="H213">
        <v>3</v>
      </c>
      <c r="I213" t="s">
        <v>827</v>
      </c>
      <c r="J213" t="s">
        <v>828</v>
      </c>
      <c r="K213" t="s">
        <v>829</v>
      </c>
      <c r="L213">
        <v>1348</v>
      </c>
      <c r="N213">
        <v>1009</v>
      </c>
      <c r="O213" t="s">
        <v>34</v>
      </c>
      <c r="P213" t="s">
        <v>34</v>
      </c>
      <c r="Q213">
        <v>1000</v>
      </c>
      <c r="X213">
        <v>8.0000000000000004E-4</v>
      </c>
      <c r="Y213">
        <v>10362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8.0000000000000004E-4</v>
      </c>
      <c r="AH213">
        <v>2</v>
      </c>
      <c r="AI213">
        <v>22720672</v>
      </c>
      <c r="AJ213">
        <v>233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ROW(Source!A109)</f>
        <v>109</v>
      </c>
      <c r="B214">
        <v>22720679</v>
      </c>
      <c r="C214">
        <v>22720668</v>
      </c>
      <c r="D214">
        <v>21362187</v>
      </c>
      <c r="E214">
        <v>1</v>
      </c>
      <c r="F214">
        <v>1</v>
      </c>
      <c r="G214">
        <v>1</v>
      </c>
      <c r="H214">
        <v>3</v>
      </c>
      <c r="I214" t="s">
        <v>995</v>
      </c>
      <c r="J214" t="s">
        <v>996</v>
      </c>
      <c r="K214" t="s">
        <v>997</v>
      </c>
      <c r="L214">
        <v>1348</v>
      </c>
      <c r="N214">
        <v>1009</v>
      </c>
      <c r="O214" t="s">
        <v>34</v>
      </c>
      <c r="P214" t="s">
        <v>34</v>
      </c>
      <c r="Q214">
        <v>1000</v>
      </c>
      <c r="X214">
        <v>3.0999999999999999E-3</v>
      </c>
      <c r="Y214">
        <v>13560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3.0999999999999999E-3</v>
      </c>
      <c r="AH214">
        <v>2</v>
      </c>
      <c r="AI214">
        <v>22720673</v>
      </c>
      <c r="AJ214">
        <v>234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ROW(Source!A109)</f>
        <v>109</v>
      </c>
      <c r="B215">
        <v>22720680</v>
      </c>
      <c r="C215">
        <v>22720668</v>
      </c>
      <c r="D215">
        <v>21370844</v>
      </c>
      <c r="E215">
        <v>1</v>
      </c>
      <c r="F215">
        <v>1</v>
      </c>
      <c r="G215">
        <v>1</v>
      </c>
      <c r="H215">
        <v>3</v>
      </c>
      <c r="I215" t="s">
        <v>1001</v>
      </c>
      <c r="J215" t="s">
        <v>1002</v>
      </c>
      <c r="K215" t="s">
        <v>1003</v>
      </c>
      <c r="L215">
        <v>1354</v>
      </c>
      <c r="N215">
        <v>1010</v>
      </c>
      <c r="O215" t="s">
        <v>28</v>
      </c>
      <c r="P215" t="s">
        <v>28</v>
      </c>
      <c r="Q215">
        <v>1</v>
      </c>
      <c r="X215">
        <v>2</v>
      </c>
      <c r="Y215">
        <v>75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2</v>
      </c>
      <c r="AH215">
        <v>3</v>
      </c>
      <c r="AI215">
        <v>-1</v>
      </c>
      <c r="AJ215" t="s">
        <v>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ROW(Source!A109)</f>
        <v>109</v>
      </c>
      <c r="B216">
        <v>22720681</v>
      </c>
      <c r="C216">
        <v>22720668</v>
      </c>
      <c r="D216">
        <v>21363130</v>
      </c>
      <c r="E216">
        <v>1</v>
      </c>
      <c r="F216">
        <v>1</v>
      </c>
      <c r="G216">
        <v>1</v>
      </c>
      <c r="H216">
        <v>3</v>
      </c>
      <c r="I216" t="s">
        <v>998</v>
      </c>
      <c r="J216" t="s">
        <v>999</v>
      </c>
      <c r="K216" t="s">
        <v>1000</v>
      </c>
      <c r="L216">
        <v>1356</v>
      </c>
      <c r="N216">
        <v>1010</v>
      </c>
      <c r="O216" t="s">
        <v>886</v>
      </c>
      <c r="P216" t="s">
        <v>886</v>
      </c>
      <c r="Q216">
        <v>1000</v>
      </c>
      <c r="X216">
        <v>1E-3</v>
      </c>
      <c r="Y216">
        <v>7980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1E-3</v>
      </c>
      <c r="AH216">
        <v>2</v>
      </c>
      <c r="AI216">
        <v>22720674</v>
      </c>
      <c r="AJ216">
        <v>236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ROW(Source!A111)</f>
        <v>111</v>
      </c>
      <c r="B217">
        <v>22720695</v>
      </c>
      <c r="C217">
        <v>22720684</v>
      </c>
      <c r="D217">
        <v>9415735</v>
      </c>
      <c r="E217">
        <v>1</v>
      </c>
      <c r="F217">
        <v>1</v>
      </c>
      <c r="G217">
        <v>1</v>
      </c>
      <c r="H217">
        <v>1</v>
      </c>
      <c r="I217" t="s">
        <v>970</v>
      </c>
      <c r="J217" t="s">
        <v>3</v>
      </c>
      <c r="K217" t="s">
        <v>971</v>
      </c>
      <c r="L217">
        <v>1369</v>
      </c>
      <c r="N217">
        <v>1013</v>
      </c>
      <c r="O217" t="s">
        <v>784</v>
      </c>
      <c r="P217" t="s">
        <v>784</v>
      </c>
      <c r="Q217">
        <v>1</v>
      </c>
      <c r="X217">
        <v>6.72</v>
      </c>
      <c r="Y217">
        <v>0</v>
      </c>
      <c r="Z217">
        <v>0</v>
      </c>
      <c r="AA217">
        <v>0</v>
      </c>
      <c r="AB217">
        <v>9.07</v>
      </c>
      <c r="AC217">
        <v>0</v>
      </c>
      <c r="AD217">
        <v>1</v>
      </c>
      <c r="AE217">
        <v>1</v>
      </c>
      <c r="AF217" t="s">
        <v>3</v>
      </c>
      <c r="AG217">
        <v>6.72</v>
      </c>
      <c r="AH217">
        <v>2</v>
      </c>
      <c r="AI217">
        <v>22720685</v>
      </c>
      <c r="AJ217">
        <v>237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ROW(Source!A111)</f>
        <v>111</v>
      </c>
      <c r="B218">
        <v>22720696</v>
      </c>
      <c r="C218">
        <v>22720684</v>
      </c>
      <c r="D218">
        <v>121548</v>
      </c>
      <c r="E218">
        <v>1</v>
      </c>
      <c r="F218">
        <v>1</v>
      </c>
      <c r="G218">
        <v>1</v>
      </c>
      <c r="H218">
        <v>1</v>
      </c>
      <c r="I218" t="s">
        <v>36</v>
      </c>
      <c r="J218" t="s">
        <v>3</v>
      </c>
      <c r="K218" t="s">
        <v>785</v>
      </c>
      <c r="L218">
        <v>608254</v>
      </c>
      <c r="N218">
        <v>1013</v>
      </c>
      <c r="O218" t="s">
        <v>786</v>
      </c>
      <c r="P218" t="s">
        <v>786</v>
      </c>
      <c r="Q218">
        <v>1</v>
      </c>
      <c r="X218">
        <v>0.04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2</v>
      </c>
      <c r="AF218" t="s">
        <v>3</v>
      </c>
      <c r="AG218">
        <v>0.04</v>
      </c>
      <c r="AH218">
        <v>2</v>
      </c>
      <c r="AI218">
        <v>22720686</v>
      </c>
      <c r="AJ218">
        <v>238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ROW(Source!A111)</f>
        <v>111</v>
      </c>
      <c r="B219">
        <v>22720697</v>
      </c>
      <c r="C219">
        <v>22720684</v>
      </c>
      <c r="D219">
        <v>21315620</v>
      </c>
      <c r="E219">
        <v>1</v>
      </c>
      <c r="F219">
        <v>1</v>
      </c>
      <c r="G219">
        <v>1</v>
      </c>
      <c r="H219">
        <v>2</v>
      </c>
      <c r="I219" t="s">
        <v>889</v>
      </c>
      <c r="J219" t="s">
        <v>890</v>
      </c>
      <c r="K219" t="s">
        <v>891</v>
      </c>
      <c r="L219">
        <v>1368</v>
      </c>
      <c r="N219">
        <v>1011</v>
      </c>
      <c r="O219" t="s">
        <v>790</v>
      </c>
      <c r="P219" t="s">
        <v>790</v>
      </c>
      <c r="Q219">
        <v>1</v>
      </c>
      <c r="X219">
        <v>0.02</v>
      </c>
      <c r="Y219">
        <v>0</v>
      </c>
      <c r="Z219">
        <v>86.4</v>
      </c>
      <c r="AA219">
        <v>13.5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0.02</v>
      </c>
      <c r="AH219">
        <v>2</v>
      </c>
      <c r="AI219">
        <v>22720687</v>
      </c>
      <c r="AJ219">
        <v>239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ROW(Source!A111)</f>
        <v>111</v>
      </c>
      <c r="B220">
        <v>22720698</v>
      </c>
      <c r="C220">
        <v>22720684</v>
      </c>
      <c r="D220">
        <v>21280827</v>
      </c>
      <c r="E220">
        <v>1</v>
      </c>
      <c r="F220">
        <v>1</v>
      </c>
      <c r="G220">
        <v>1</v>
      </c>
      <c r="H220">
        <v>2</v>
      </c>
      <c r="I220" t="s">
        <v>787</v>
      </c>
      <c r="J220" t="s">
        <v>788</v>
      </c>
      <c r="K220" t="s">
        <v>789</v>
      </c>
      <c r="L220">
        <v>1368</v>
      </c>
      <c r="N220">
        <v>1011</v>
      </c>
      <c r="O220" t="s">
        <v>790</v>
      </c>
      <c r="P220" t="s">
        <v>790</v>
      </c>
      <c r="Q220">
        <v>1</v>
      </c>
      <c r="X220">
        <v>0.02</v>
      </c>
      <c r="Y220">
        <v>0</v>
      </c>
      <c r="Z220">
        <v>111.99</v>
      </c>
      <c r="AA220">
        <v>13.5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0.02</v>
      </c>
      <c r="AH220">
        <v>2</v>
      </c>
      <c r="AI220">
        <v>22720688</v>
      </c>
      <c r="AJ220">
        <v>240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ROW(Source!A111)</f>
        <v>111</v>
      </c>
      <c r="B221">
        <v>22720699</v>
      </c>
      <c r="C221">
        <v>22720684</v>
      </c>
      <c r="D221">
        <v>21285419</v>
      </c>
      <c r="E221">
        <v>1</v>
      </c>
      <c r="F221">
        <v>1</v>
      </c>
      <c r="G221">
        <v>1</v>
      </c>
      <c r="H221">
        <v>2</v>
      </c>
      <c r="I221" t="s">
        <v>858</v>
      </c>
      <c r="J221" t="s">
        <v>859</v>
      </c>
      <c r="K221" t="s">
        <v>860</v>
      </c>
      <c r="L221">
        <v>1368</v>
      </c>
      <c r="N221">
        <v>1011</v>
      </c>
      <c r="O221" t="s">
        <v>790</v>
      </c>
      <c r="P221" t="s">
        <v>790</v>
      </c>
      <c r="Q221">
        <v>1</v>
      </c>
      <c r="X221">
        <v>0.86</v>
      </c>
      <c r="Y221">
        <v>0</v>
      </c>
      <c r="Z221">
        <v>8.1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0.86</v>
      </c>
      <c r="AH221">
        <v>2</v>
      </c>
      <c r="AI221">
        <v>22720689</v>
      </c>
      <c r="AJ221">
        <v>241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ROW(Source!A111)</f>
        <v>111</v>
      </c>
      <c r="B222">
        <v>22720700</v>
      </c>
      <c r="C222">
        <v>22720684</v>
      </c>
      <c r="D222">
        <v>21280770</v>
      </c>
      <c r="E222">
        <v>1</v>
      </c>
      <c r="F222">
        <v>1</v>
      </c>
      <c r="G222">
        <v>1</v>
      </c>
      <c r="H222">
        <v>2</v>
      </c>
      <c r="I222" t="s">
        <v>850</v>
      </c>
      <c r="J222" t="s">
        <v>851</v>
      </c>
      <c r="K222" t="s">
        <v>852</v>
      </c>
      <c r="L222">
        <v>1368</v>
      </c>
      <c r="N222">
        <v>1011</v>
      </c>
      <c r="O222" t="s">
        <v>790</v>
      </c>
      <c r="P222" t="s">
        <v>790</v>
      </c>
      <c r="Q222">
        <v>1</v>
      </c>
      <c r="X222">
        <v>0.05</v>
      </c>
      <c r="Y222">
        <v>0</v>
      </c>
      <c r="Z222">
        <v>87.17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0.05</v>
      </c>
      <c r="AH222">
        <v>2</v>
      </c>
      <c r="AI222">
        <v>22720690</v>
      </c>
      <c r="AJ222">
        <v>242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ROW(Source!A111)</f>
        <v>111</v>
      </c>
      <c r="B223">
        <v>22720701</v>
      </c>
      <c r="C223">
        <v>22720684</v>
      </c>
      <c r="D223">
        <v>21304502</v>
      </c>
      <c r="E223">
        <v>1</v>
      </c>
      <c r="F223">
        <v>1</v>
      </c>
      <c r="G223">
        <v>1</v>
      </c>
      <c r="H223">
        <v>3</v>
      </c>
      <c r="I223" t="s">
        <v>827</v>
      </c>
      <c r="J223" t="s">
        <v>828</v>
      </c>
      <c r="K223" t="s">
        <v>829</v>
      </c>
      <c r="L223">
        <v>1348</v>
      </c>
      <c r="N223">
        <v>1009</v>
      </c>
      <c r="O223" t="s">
        <v>34</v>
      </c>
      <c r="P223" t="s">
        <v>34</v>
      </c>
      <c r="Q223">
        <v>1000</v>
      </c>
      <c r="X223">
        <v>5.5999999999999995E-4</v>
      </c>
      <c r="Y223">
        <v>10362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5.5999999999999995E-4</v>
      </c>
      <c r="AH223">
        <v>2</v>
      </c>
      <c r="AI223">
        <v>22720691</v>
      </c>
      <c r="AJ223">
        <v>243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ROW(Source!A111)</f>
        <v>111</v>
      </c>
      <c r="B224">
        <v>22720702</v>
      </c>
      <c r="C224">
        <v>22720684</v>
      </c>
      <c r="D224">
        <v>21362187</v>
      </c>
      <c r="E224">
        <v>1</v>
      </c>
      <c r="F224">
        <v>1</v>
      </c>
      <c r="G224">
        <v>1</v>
      </c>
      <c r="H224">
        <v>3</v>
      </c>
      <c r="I224" t="s">
        <v>995</v>
      </c>
      <c r="J224" t="s">
        <v>996</v>
      </c>
      <c r="K224" t="s">
        <v>997</v>
      </c>
      <c r="L224">
        <v>1348</v>
      </c>
      <c r="N224">
        <v>1009</v>
      </c>
      <c r="O224" t="s">
        <v>34</v>
      </c>
      <c r="P224" t="s">
        <v>34</v>
      </c>
      <c r="Q224">
        <v>1000</v>
      </c>
      <c r="X224">
        <v>5.0400000000000002E-3</v>
      </c>
      <c r="Y224">
        <v>13560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5.0400000000000002E-3</v>
      </c>
      <c r="AH224">
        <v>2</v>
      </c>
      <c r="AI224">
        <v>22720692</v>
      </c>
      <c r="AJ224">
        <v>244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ROW(Source!A111)</f>
        <v>111</v>
      </c>
      <c r="B225">
        <v>22720703</v>
      </c>
      <c r="C225">
        <v>22720684</v>
      </c>
      <c r="D225">
        <v>21363620</v>
      </c>
      <c r="E225">
        <v>1</v>
      </c>
      <c r="F225">
        <v>1</v>
      </c>
      <c r="G225">
        <v>1</v>
      </c>
      <c r="H225">
        <v>3</v>
      </c>
      <c r="I225" t="s">
        <v>225</v>
      </c>
      <c r="J225" t="s">
        <v>227</v>
      </c>
      <c r="K225" t="s">
        <v>226</v>
      </c>
      <c r="L225">
        <v>1354</v>
      </c>
      <c r="N225">
        <v>1010</v>
      </c>
      <c r="O225" t="s">
        <v>28</v>
      </c>
      <c r="P225" t="s">
        <v>28</v>
      </c>
      <c r="Q225">
        <v>1</v>
      </c>
      <c r="X225">
        <v>1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3</v>
      </c>
      <c r="AG225">
        <v>1</v>
      </c>
      <c r="AH225">
        <v>3</v>
      </c>
      <c r="AI225">
        <v>-1</v>
      </c>
      <c r="AJ225" t="s">
        <v>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ROW(Source!A111)</f>
        <v>111</v>
      </c>
      <c r="B226">
        <v>22720704</v>
      </c>
      <c r="C226">
        <v>22720684</v>
      </c>
      <c r="D226">
        <v>21370844</v>
      </c>
      <c r="E226">
        <v>1</v>
      </c>
      <c r="F226">
        <v>1</v>
      </c>
      <c r="G226">
        <v>1</v>
      </c>
      <c r="H226">
        <v>3</v>
      </c>
      <c r="I226" t="s">
        <v>1001</v>
      </c>
      <c r="J226" t="s">
        <v>1002</v>
      </c>
      <c r="K226" t="s">
        <v>1003</v>
      </c>
      <c r="L226">
        <v>1354</v>
      </c>
      <c r="N226">
        <v>1010</v>
      </c>
      <c r="O226" t="s">
        <v>28</v>
      </c>
      <c r="P226" t="s">
        <v>28</v>
      </c>
      <c r="Q226">
        <v>1</v>
      </c>
      <c r="X226">
        <v>2</v>
      </c>
      <c r="Y226">
        <v>75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2</v>
      </c>
      <c r="AH226">
        <v>2</v>
      </c>
      <c r="AI226">
        <v>22720693</v>
      </c>
      <c r="AJ226">
        <v>249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ROW(Source!A111)</f>
        <v>111</v>
      </c>
      <c r="B227">
        <v>22720705</v>
      </c>
      <c r="C227">
        <v>22720684</v>
      </c>
      <c r="D227">
        <v>21363130</v>
      </c>
      <c r="E227">
        <v>1</v>
      </c>
      <c r="F227">
        <v>1</v>
      </c>
      <c r="G227">
        <v>1</v>
      </c>
      <c r="H227">
        <v>3</v>
      </c>
      <c r="I227" t="s">
        <v>998</v>
      </c>
      <c r="J227" t="s">
        <v>999</v>
      </c>
      <c r="K227" t="s">
        <v>1000</v>
      </c>
      <c r="L227">
        <v>1356</v>
      </c>
      <c r="N227">
        <v>1010</v>
      </c>
      <c r="O227" t="s">
        <v>886</v>
      </c>
      <c r="P227" t="s">
        <v>886</v>
      </c>
      <c r="Q227">
        <v>1000</v>
      </c>
      <c r="X227">
        <v>2E-3</v>
      </c>
      <c r="Y227">
        <v>7980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2E-3</v>
      </c>
      <c r="AH227">
        <v>2</v>
      </c>
      <c r="AI227">
        <v>22720694</v>
      </c>
      <c r="AJ227">
        <v>250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ROW(Source!A116)</f>
        <v>116</v>
      </c>
      <c r="B228">
        <v>22720728</v>
      </c>
      <c r="C228">
        <v>22720714</v>
      </c>
      <c r="D228">
        <v>9417175</v>
      </c>
      <c r="E228">
        <v>1</v>
      </c>
      <c r="F228">
        <v>1</v>
      </c>
      <c r="G228">
        <v>1</v>
      </c>
      <c r="H228">
        <v>1</v>
      </c>
      <c r="I228" t="s">
        <v>1004</v>
      </c>
      <c r="J228" t="s">
        <v>3</v>
      </c>
      <c r="K228" t="s">
        <v>1005</v>
      </c>
      <c r="L228">
        <v>1369</v>
      </c>
      <c r="N228">
        <v>1013</v>
      </c>
      <c r="O228" t="s">
        <v>784</v>
      </c>
      <c r="P228" t="s">
        <v>784</v>
      </c>
      <c r="Q228">
        <v>1</v>
      </c>
      <c r="X228">
        <v>48.91</v>
      </c>
      <c r="Y228">
        <v>0</v>
      </c>
      <c r="Z228">
        <v>0</v>
      </c>
      <c r="AA228">
        <v>0</v>
      </c>
      <c r="AB228">
        <v>10.06</v>
      </c>
      <c r="AC228">
        <v>0</v>
      </c>
      <c r="AD228">
        <v>1</v>
      </c>
      <c r="AE228">
        <v>1</v>
      </c>
      <c r="AF228" t="s">
        <v>3</v>
      </c>
      <c r="AG228">
        <v>48.91</v>
      </c>
      <c r="AH228">
        <v>2</v>
      </c>
      <c r="AI228">
        <v>22720715</v>
      </c>
      <c r="AJ228">
        <v>251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ROW(Source!A116)</f>
        <v>116</v>
      </c>
      <c r="B229">
        <v>22720729</v>
      </c>
      <c r="C229">
        <v>22720714</v>
      </c>
      <c r="D229">
        <v>121548</v>
      </c>
      <c r="E229">
        <v>1</v>
      </c>
      <c r="F229">
        <v>1</v>
      </c>
      <c r="G229">
        <v>1</v>
      </c>
      <c r="H229">
        <v>1</v>
      </c>
      <c r="I229" t="s">
        <v>36</v>
      </c>
      <c r="J229" t="s">
        <v>3</v>
      </c>
      <c r="K229" t="s">
        <v>785</v>
      </c>
      <c r="L229">
        <v>608254</v>
      </c>
      <c r="N229">
        <v>1013</v>
      </c>
      <c r="O229" t="s">
        <v>786</v>
      </c>
      <c r="P229" t="s">
        <v>786</v>
      </c>
      <c r="Q229">
        <v>1</v>
      </c>
      <c r="X229">
        <v>136.47999999999999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3</v>
      </c>
      <c r="AG229">
        <v>136.47999999999999</v>
      </c>
      <c r="AH229">
        <v>2</v>
      </c>
      <c r="AI229">
        <v>22720716</v>
      </c>
      <c r="AJ229">
        <v>252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ROW(Source!A116)</f>
        <v>116</v>
      </c>
      <c r="B230">
        <v>22720730</v>
      </c>
      <c r="C230">
        <v>22720714</v>
      </c>
      <c r="D230">
        <v>21284566</v>
      </c>
      <c r="E230">
        <v>1</v>
      </c>
      <c r="F230">
        <v>1</v>
      </c>
      <c r="G230">
        <v>1</v>
      </c>
      <c r="H230">
        <v>2</v>
      </c>
      <c r="I230" t="s">
        <v>1006</v>
      </c>
      <c r="J230" t="s">
        <v>1007</v>
      </c>
      <c r="K230" t="s">
        <v>1008</v>
      </c>
      <c r="L230">
        <v>1368</v>
      </c>
      <c r="N230">
        <v>1011</v>
      </c>
      <c r="O230" t="s">
        <v>790</v>
      </c>
      <c r="P230" t="s">
        <v>790</v>
      </c>
      <c r="Q230">
        <v>1</v>
      </c>
      <c r="X230">
        <v>7.0000000000000007E-2</v>
      </c>
      <c r="Y230">
        <v>0</v>
      </c>
      <c r="Z230">
        <v>89.99</v>
      </c>
      <c r="AA230">
        <v>10.06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7.0000000000000007E-2</v>
      </c>
      <c r="AH230">
        <v>2</v>
      </c>
      <c r="AI230">
        <v>22720717</v>
      </c>
      <c r="AJ230">
        <v>253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ROW(Source!A116)</f>
        <v>116</v>
      </c>
      <c r="B231">
        <v>22720731</v>
      </c>
      <c r="C231">
        <v>22720714</v>
      </c>
      <c r="D231">
        <v>21285803</v>
      </c>
      <c r="E231">
        <v>1</v>
      </c>
      <c r="F231">
        <v>1</v>
      </c>
      <c r="G231">
        <v>1</v>
      </c>
      <c r="H231">
        <v>2</v>
      </c>
      <c r="I231" t="s">
        <v>1009</v>
      </c>
      <c r="J231" t="s">
        <v>1010</v>
      </c>
      <c r="K231" t="s">
        <v>1011</v>
      </c>
      <c r="L231">
        <v>1368</v>
      </c>
      <c r="N231">
        <v>1011</v>
      </c>
      <c r="O231" t="s">
        <v>790</v>
      </c>
      <c r="P231" t="s">
        <v>790</v>
      </c>
      <c r="Q231">
        <v>1</v>
      </c>
      <c r="X231">
        <v>40.450000000000003</v>
      </c>
      <c r="Y231">
        <v>0</v>
      </c>
      <c r="Z231">
        <v>160.03</v>
      </c>
      <c r="AA231">
        <v>14.4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40.450000000000003</v>
      </c>
      <c r="AH231">
        <v>2</v>
      </c>
      <c r="AI231">
        <v>22720718</v>
      </c>
      <c r="AJ231">
        <v>254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ROW(Source!A116)</f>
        <v>116</v>
      </c>
      <c r="B232">
        <v>22720732</v>
      </c>
      <c r="C232">
        <v>22720714</v>
      </c>
      <c r="D232">
        <v>21378729</v>
      </c>
      <c r="E232">
        <v>1</v>
      </c>
      <c r="F232">
        <v>1</v>
      </c>
      <c r="G232">
        <v>1</v>
      </c>
      <c r="H232">
        <v>2</v>
      </c>
      <c r="I232" t="s">
        <v>1012</v>
      </c>
      <c r="J232" t="s">
        <v>1013</v>
      </c>
      <c r="K232" t="s">
        <v>1014</v>
      </c>
      <c r="L232">
        <v>1368</v>
      </c>
      <c r="N232">
        <v>1011</v>
      </c>
      <c r="O232" t="s">
        <v>790</v>
      </c>
      <c r="P232" t="s">
        <v>790</v>
      </c>
      <c r="Q232">
        <v>1</v>
      </c>
      <c r="X232">
        <v>16.72</v>
      </c>
      <c r="Y232">
        <v>0</v>
      </c>
      <c r="Z232">
        <v>242.41</v>
      </c>
      <c r="AA232">
        <v>27.9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16.72</v>
      </c>
      <c r="AH232">
        <v>2</v>
      </c>
      <c r="AI232">
        <v>22720719</v>
      </c>
      <c r="AJ232">
        <v>255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ROW(Source!A116)</f>
        <v>116</v>
      </c>
      <c r="B233">
        <v>22720733</v>
      </c>
      <c r="C233">
        <v>22720714</v>
      </c>
      <c r="D233">
        <v>21380185</v>
      </c>
      <c r="E233">
        <v>1</v>
      </c>
      <c r="F233">
        <v>1</v>
      </c>
      <c r="G233">
        <v>1</v>
      </c>
      <c r="H233">
        <v>2</v>
      </c>
      <c r="I233" t="s">
        <v>1015</v>
      </c>
      <c r="J233" t="s">
        <v>1016</v>
      </c>
      <c r="K233" t="s">
        <v>1017</v>
      </c>
      <c r="L233">
        <v>1368</v>
      </c>
      <c r="N233">
        <v>1011</v>
      </c>
      <c r="O233" t="s">
        <v>790</v>
      </c>
      <c r="P233" t="s">
        <v>790</v>
      </c>
      <c r="Q233">
        <v>1</v>
      </c>
      <c r="X233">
        <v>31.26</v>
      </c>
      <c r="Y233">
        <v>0</v>
      </c>
      <c r="Z233">
        <v>432.25</v>
      </c>
      <c r="AA233">
        <v>27.9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31.26</v>
      </c>
      <c r="AH233">
        <v>2</v>
      </c>
      <c r="AI233">
        <v>22720720</v>
      </c>
      <c r="AJ233">
        <v>256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ROW(Source!A116)</f>
        <v>116</v>
      </c>
      <c r="B234">
        <v>22720734</v>
      </c>
      <c r="C234">
        <v>22720714</v>
      </c>
      <c r="D234">
        <v>21378733</v>
      </c>
      <c r="E234">
        <v>1</v>
      </c>
      <c r="F234">
        <v>1</v>
      </c>
      <c r="G234">
        <v>1</v>
      </c>
      <c r="H234">
        <v>2</v>
      </c>
      <c r="I234" t="s">
        <v>1018</v>
      </c>
      <c r="J234" t="s">
        <v>1019</v>
      </c>
      <c r="K234" t="s">
        <v>1020</v>
      </c>
      <c r="L234">
        <v>1368</v>
      </c>
      <c r="N234">
        <v>1011</v>
      </c>
      <c r="O234" t="s">
        <v>790</v>
      </c>
      <c r="P234" t="s">
        <v>790</v>
      </c>
      <c r="Q234">
        <v>1</v>
      </c>
      <c r="X234">
        <v>3.41</v>
      </c>
      <c r="Y234">
        <v>0</v>
      </c>
      <c r="Z234">
        <v>441.26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3.41</v>
      </c>
      <c r="AH234">
        <v>2</v>
      </c>
      <c r="AI234">
        <v>22720721</v>
      </c>
      <c r="AJ234">
        <v>257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ROW(Source!A116)</f>
        <v>116</v>
      </c>
      <c r="B235">
        <v>22720735</v>
      </c>
      <c r="C235">
        <v>22720714</v>
      </c>
      <c r="D235">
        <v>21334800</v>
      </c>
      <c r="E235">
        <v>1</v>
      </c>
      <c r="F235">
        <v>1</v>
      </c>
      <c r="G235">
        <v>1</v>
      </c>
      <c r="H235">
        <v>3</v>
      </c>
      <c r="I235" t="s">
        <v>1021</v>
      </c>
      <c r="J235" t="s">
        <v>1022</v>
      </c>
      <c r="K235" t="s">
        <v>1023</v>
      </c>
      <c r="L235">
        <v>1327</v>
      </c>
      <c r="N235">
        <v>1005</v>
      </c>
      <c r="O235" t="s">
        <v>306</v>
      </c>
      <c r="P235" t="s">
        <v>306</v>
      </c>
      <c r="Q235">
        <v>1</v>
      </c>
      <c r="X235">
        <v>0.6</v>
      </c>
      <c r="Y235">
        <v>37.43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0.6</v>
      </c>
      <c r="AH235">
        <v>2</v>
      </c>
      <c r="AI235">
        <v>22720722</v>
      </c>
      <c r="AJ235">
        <v>258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ROW(Source!A116)</f>
        <v>116</v>
      </c>
      <c r="B236">
        <v>22720736</v>
      </c>
      <c r="C236">
        <v>22720714</v>
      </c>
      <c r="D236">
        <v>21304504</v>
      </c>
      <c r="E236">
        <v>1</v>
      </c>
      <c r="F236">
        <v>1</v>
      </c>
      <c r="G236">
        <v>1</v>
      </c>
      <c r="H236">
        <v>3</v>
      </c>
      <c r="I236" t="s">
        <v>1024</v>
      </c>
      <c r="J236" t="s">
        <v>1025</v>
      </c>
      <c r="K236" t="s">
        <v>1026</v>
      </c>
      <c r="L236">
        <v>1330</v>
      </c>
      <c r="N236">
        <v>1005</v>
      </c>
      <c r="O236" t="s">
        <v>1027</v>
      </c>
      <c r="P236" t="s">
        <v>1027</v>
      </c>
      <c r="Q236">
        <v>10</v>
      </c>
      <c r="X236">
        <v>0.12</v>
      </c>
      <c r="Y236">
        <v>84.75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0.12</v>
      </c>
      <c r="AH236">
        <v>2</v>
      </c>
      <c r="AI236">
        <v>22720723</v>
      </c>
      <c r="AJ236">
        <v>259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ROW(Source!A116)</f>
        <v>116</v>
      </c>
      <c r="B237">
        <v>22720737</v>
      </c>
      <c r="C237">
        <v>22720714</v>
      </c>
      <c r="D237">
        <v>21409397</v>
      </c>
      <c r="E237">
        <v>1</v>
      </c>
      <c r="F237">
        <v>1</v>
      </c>
      <c r="G237">
        <v>1</v>
      </c>
      <c r="H237">
        <v>3</v>
      </c>
      <c r="I237" t="s">
        <v>1028</v>
      </c>
      <c r="J237" t="s">
        <v>1029</v>
      </c>
      <c r="K237" t="s">
        <v>1030</v>
      </c>
      <c r="L237">
        <v>1348</v>
      </c>
      <c r="N237">
        <v>1009</v>
      </c>
      <c r="O237" t="s">
        <v>34</v>
      </c>
      <c r="P237" t="s">
        <v>34</v>
      </c>
      <c r="Q237">
        <v>1000</v>
      </c>
      <c r="X237">
        <v>0.112</v>
      </c>
      <c r="Y237">
        <v>31060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0.112</v>
      </c>
      <c r="AH237">
        <v>2</v>
      </c>
      <c r="AI237">
        <v>22720724</v>
      </c>
      <c r="AJ237">
        <v>260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ROW(Source!A116)</f>
        <v>116</v>
      </c>
      <c r="B238">
        <v>22720738</v>
      </c>
      <c r="C238">
        <v>22720714</v>
      </c>
      <c r="D238">
        <v>21380187</v>
      </c>
      <c r="E238">
        <v>1</v>
      </c>
      <c r="F238">
        <v>1</v>
      </c>
      <c r="G238">
        <v>1</v>
      </c>
      <c r="H238">
        <v>3</v>
      </c>
      <c r="I238" t="s">
        <v>1031</v>
      </c>
      <c r="J238" t="s">
        <v>1032</v>
      </c>
      <c r="K238" t="s">
        <v>1033</v>
      </c>
      <c r="L238">
        <v>1327</v>
      </c>
      <c r="N238">
        <v>1005</v>
      </c>
      <c r="O238" t="s">
        <v>306</v>
      </c>
      <c r="P238" t="s">
        <v>306</v>
      </c>
      <c r="Q238">
        <v>1</v>
      </c>
      <c r="X238">
        <v>866</v>
      </c>
      <c r="Y238">
        <v>30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866</v>
      </c>
      <c r="AH238">
        <v>2</v>
      </c>
      <c r="AI238">
        <v>22720725</v>
      </c>
      <c r="AJ238">
        <v>261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ROW(Source!A116)</f>
        <v>116</v>
      </c>
      <c r="B239">
        <v>22720739</v>
      </c>
      <c r="C239">
        <v>22720714</v>
      </c>
      <c r="D239">
        <v>21282859</v>
      </c>
      <c r="E239">
        <v>1</v>
      </c>
      <c r="F239">
        <v>1</v>
      </c>
      <c r="G239">
        <v>1</v>
      </c>
      <c r="H239">
        <v>3</v>
      </c>
      <c r="I239" t="s">
        <v>833</v>
      </c>
      <c r="J239" t="s">
        <v>834</v>
      </c>
      <c r="K239" t="s">
        <v>835</v>
      </c>
      <c r="L239">
        <v>1339</v>
      </c>
      <c r="N239">
        <v>1007</v>
      </c>
      <c r="O239" t="s">
        <v>43</v>
      </c>
      <c r="P239" t="s">
        <v>43</v>
      </c>
      <c r="Q239">
        <v>1</v>
      </c>
      <c r="X239">
        <v>0.25</v>
      </c>
      <c r="Y239">
        <v>558.33000000000004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0.25</v>
      </c>
      <c r="AH239">
        <v>2</v>
      </c>
      <c r="AI239">
        <v>22720726</v>
      </c>
      <c r="AJ239">
        <v>263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ROW(Source!A116)</f>
        <v>116</v>
      </c>
      <c r="B240">
        <v>22720740</v>
      </c>
      <c r="C240">
        <v>22720714</v>
      </c>
      <c r="D240">
        <v>21380189</v>
      </c>
      <c r="E240">
        <v>1</v>
      </c>
      <c r="F240">
        <v>1</v>
      </c>
      <c r="G240">
        <v>1</v>
      </c>
      <c r="H240">
        <v>3</v>
      </c>
      <c r="I240" t="s">
        <v>1034</v>
      </c>
      <c r="J240" t="s">
        <v>1035</v>
      </c>
      <c r="K240" t="s">
        <v>1036</v>
      </c>
      <c r="L240">
        <v>1348</v>
      </c>
      <c r="N240">
        <v>1009</v>
      </c>
      <c r="O240" t="s">
        <v>34</v>
      </c>
      <c r="P240" t="s">
        <v>34</v>
      </c>
      <c r="Q240">
        <v>1000</v>
      </c>
      <c r="X240">
        <v>2.1000000000000001E-2</v>
      </c>
      <c r="Y240">
        <v>12900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2.1000000000000001E-2</v>
      </c>
      <c r="AH240">
        <v>2</v>
      </c>
      <c r="AI240">
        <v>22720727</v>
      </c>
      <c r="AJ240">
        <v>264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ROW(Source!A116)</f>
        <v>116</v>
      </c>
      <c r="B241">
        <v>22720741</v>
      </c>
      <c r="C241">
        <v>22720714</v>
      </c>
      <c r="D241">
        <v>21331976</v>
      </c>
      <c r="E241">
        <v>1</v>
      </c>
      <c r="F241">
        <v>1</v>
      </c>
      <c r="G241">
        <v>1</v>
      </c>
      <c r="H241">
        <v>3</v>
      </c>
      <c r="I241" t="s">
        <v>1241</v>
      </c>
      <c r="J241" t="s">
        <v>1242</v>
      </c>
      <c r="K241" t="s">
        <v>1243</v>
      </c>
      <c r="L241">
        <v>1327</v>
      </c>
      <c r="N241">
        <v>1005</v>
      </c>
      <c r="O241" t="s">
        <v>306</v>
      </c>
      <c r="P241" t="s">
        <v>306</v>
      </c>
      <c r="Q241">
        <v>1</v>
      </c>
      <c r="X241">
        <v>870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 t="s">
        <v>3</v>
      </c>
      <c r="AG241">
        <v>870</v>
      </c>
      <c r="AH241">
        <v>3</v>
      </c>
      <c r="AI241">
        <v>-1</v>
      </c>
      <c r="AJ241" t="s">
        <v>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ROW(Source!A118)</f>
        <v>118</v>
      </c>
      <c r="B242">
        <v>22720758</v>
      </c>
      <c r="C242">
        <v>22720744</v>
      </c>
      <c r="D242">
        <v>9417175</v>
      </c>
      <c r="E242">
        <v>1</v>
      </c>
      <c r="F242">
        <v>1</v>
      </c>
      <c r="G242">
        <v>1</v>
      </c>
      <c r="H242">
        <v>1</v>
      </c>
      <c r="I242" t="s">
        <v>1004</v>
      </c>
      <c r="J242" t="s">
        <v>3</v>
      </c>
      <c r="K242" t="s">
        <v>1005</v>
      </c>
      <c r="L242">
        <v>1369</v>
      </c>
      <c r="N242">
        <v>1013</v>
      </c>
      <c r="O242" t="s">
        <v>784</v>
      </c>
      <c r="P242" t="s">
        <v>784</v>
      </c>
      <c r="Q242">
        <v>1</v>
      </c>
      <c r="X242">
        <v>42.98</v>
      </c>
      <c r="Y242">
        <v>0</v>
      </c>
      <c r="Z242">
        <v>0</v>
      </c>
      <c r="AA242">
        <v>0</v>
      </c>
      <c r="AB242">
        <v>10.06</v>
      </c>
      <c r="AC242">
        <v>0</v>
      </c>
      <c r="AD242">
        <v>1</v>
      </c>
      <c r="AE242">
        <v>1</v>
      </c>
      <c r="AF242" t="s">
        <v>3</v>
      </c>
      <c r="AG242">
        <v>42.98</v>
      </c>
      <c r="AH242">
        <v>2</v>
      </c>
      <c r="AI242">
        <v>22720745</v>
      </c>
      <c r="AJ242">
        <v>265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ROW(Source!A118)</f>
        <v>118</v>
      </c>
      <c r="B243">
        <v>22720759</v>
      </c>
      <c r="C243">
        <v>22720744</v>
      </c>
      <c r="D243">
        <v>121548</v>
      </c>
      <c r="E243">
        <v>1</v>
      </c>
      <c r="F243">
        <v>1</v>
      </c>
      <c r="G243">
        <v>1</v>
      </c>
      <c r="H243">
        <v>1</v>
      </c>
      <c r="I243" t="s">
        <v>36</v>
      </c>
      <c r="J243" t="s">
        <v>3</v>
      </c>
      <c r="K243" t="s">
        <v>785</v>
      </c>
      <c r="L243">
        <v>608254</v>
      </c>
      <c r="N243">
        <v>1013</v>
      </c>
      <c r="O243" t="s">
        <v>786</v>
      </c>
      <c r="P243" t="s">
        <v>786</v>
      </c>
      <c r="Q243">
        <v>1</v>
      </c>
      <c r="X243">
        <v>88.16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2</v>
      </c>
      <c r="AF243" t="s">
        <v>3</v>
      </c>
      <c r="AG243">
        <v>88.16</v>
      </c>
      <c r="AH243">
        <v>2</v>
      </c>
      <c r="AI243">
        <v>22720746</v>
      </c>
      <c r="AJ243">
        <v>266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ROW(Source!A118)</f>
        <v>118</v>
      </c>
      <c r="B244">
        <v>22720760</v>
      </c>
      <c r="C244">
        <v>22720744</v>
      </c>
      <c r="D244">
        <v>21284566</v>
      </c>
      <c r="E244">
        <v>1</v>
      </c>
      <c r="F244">
        <v>1</v>
      </c>
      <c r="G244">
        <v>1</v>
      </c>
      <c r="H244">
        <v>2</v>
      </c>
      <c r="I244" t="s">
        <v>1006</v>
      </c>
      <c r="J244" t="s">
        <v>1007</v>
      </c>
      <c r="K244" t="s">
        <v>1008</v>
      </c>
      <c r="L244">
        <v>1368</v>
      </c>
      <c r="N244">
        <v>1011</v>
      </c>
      <c r="O244" t="s">
        <v>790</v>
      </c>
      <c r="P244" t="s">
        <v>790</v>
      </c>
      <c r="Q244">
        <v>1</v>
      </c>
      <c r="X244">
        <v>0.06</v>
      </c>
      <c r="Y244">
        <v>0</v>
      </c>
      <c r="Z244">
        <v>89.99</v>
      </c>
      <c r="AA244">
        <v>10.06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0.06</v>
      </c>
      <c r="AH244">
        <v>2</v>
      </c>
      <c r="AI244">
        <v>22720747</v>
      </c>
      <c r="AJ244">
        <v>267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ROW(Source!A118)</f>
        <v>118</v>
      </c>
      <c r="B245">
        <v>22720761</v>
      </c>
      <c r="C245">
        <v>22720744</v>
      </c>
      <c r="D245">
        <v>21285803</v>
      </c>
      <c r="E245">
        <v>1</v>
      </c>
      <c r="F245">
        <v>1</v>
      </c>
      <c r="G245">
        <v>1</v>
      </c>
      <c r="H245">
        <v>2</v>
      </c>
      <c r="I245" t="s">
        <v>1009</v>
      </c>
      <c r="J245" t="s">
        <v>1010</v>
      </c>
      <c r="K245" t="s">
        <v>1011</v>
      </c>
      <c r="L245">
        <v>1368</v>
      </c>
      <c r="N245">
        <v>1011</v>
      </c>
      <c r="O245" t="s">
        <v>790</v>
      </c>
      <c r="P245" t="s">
        <v>790</v>
      </c>
      <c r="Q245">
        <v>1</v>
      </c>
      <c r="X245">
        <v>31.16</v>
      </c>
      <c r="Y245">
        <v>0</v>
      </c>
      <c r="Z245">
        <v>160.03</v>
      </c>
      <c r="AA245">
        <v>14.4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31.16</v>
      </c>
      <c r="AH245">
        <v>2</v>
      </c>
      <c r="AI245">
        <v>22720748</v>
      </c>
      <c r="AJ245">
        <v>268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ROW(Source!A118)</f>
        <v>118</v>
      </c>
      <c r="B246">
        <v>22720762</v>
      </c>
      <c r="C246">
        <v>22720744</v>
      </c>
      <c r="D246">
        <v>21378729</v>
      </c>
      <c r="E246">
        <v>1</v>
      </c>
      <c r="F246">
        <v>1</v>
      </c>
      <c r="G246">
        <v>1</v>
      </c>
      <c r="H246">
        <v>2</v>
      </c>
      <c r="I246" t="s">
        <v>1012</v>
      </c>
      <c r="J246" t="s">
        <v>1013</v>
      </c>
      <c r="K246" t="s">
        <v>1014</v>
      </c>
      <c r="L246">
        <v>1368</v>
      </c>
      <c r="N246">
        <v>1011</v>
      </c>
      <c r="O246" t="s">
        <v>790</v>
      </c>
      <c r="P246" t="s">
        <v>790</v>
      </c>
      <c r="Q246">
        <v>1</v>
      </c>
      <c r="X246">
        <v>13.02</v>
      </c>
      <c r="Y246">
        <v>0</v>
      </c>
      <c r="Z246">
        <v>242.41</v>
      </c>
      <c r="AA246">
        <v>27.9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13.02</v>
      </c>
      <c r="AH246">
        <v>2</v>
      </c>
      <c r="AI246">
        <v>22720749</v>
      </c>
      <c r="AJ246">
        <v>269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ROW(Source!A118)</f>
        <v>118</v>
      </c>
      <c r="B247">
        <v>22720763</v>
      </c>
      <c r="C247">
        <v>22720744</v>
      </c>
      <c r="D247">
        <v>21380185</v>
      </c>
      <c r="E247">
        <v>1</v>
      </c>
      <c r="F247">
        <v>1</v>
      </c>
      <c r="G247">
        <v>1</v>
      </c>
      <c r="H247">
        <v>2</v>
      </c>
      <c r="I247" t="s">
        <v>1015</v>
      </c>
      <c r="J247" t="s">
        <v>1016</v>
      </c>
      <c r="K247" t="s">
        <v>1017</v>
      </c>
      <c r="L247">
        <v>1368</v>
      </c>
      <c r="N247">
        <v>1011</v>
      </c>
      <c r="O247" t="s">
        <v>790</v>
      </c>
      <c r="P247" t="s">
        <v>790</v>
      </c>
      <c r="Q247">
        <v>1</v>
      </c>
      <c r="X247">
        <v>15.45</v>
      </c>
      <c r="Y247">
        <v>0</v>
      </c>
      <c r="Z247">
        <v>432.25</v>
      </c>
      <c r="AA247">
        <v>27.9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15.45</v>
      </c>
      <c r="AH247">
        <v>2</v>
      </c>
      <c r="AI247">
        <v>22720750</v>
      </c>
      <c r="AJ247">
        <v>270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ROW(Source!A118)</f>
        <v>118</v>
      </c>
      <c r="B248">
        <v>22720764</v>
      </c>
      <c r="C248">
        <v>22720744</v>
      </c>
      <c r="D248">
        <v>21378733</v>
      </c>
      <c r="E248">
        <v>1</v>
      </c>
      <c r="F248">
        <v>1</v>
      </c>
      <c r="G248">
        <v>1</v>
      </c>
      <c r="H248">
        <v>2</v>
      </c>
      <c r="I248" t="s">
        <v>1018</v>
      </c>
      <c r="J248" t="s">
        <v>1019</v>
      </c>
      <c r="K248" t="s">
        <v>1020</v>
      </c>
      <c r="L248">
        <v>1368</v>
      </c>
      <c r="N248">
        <v>1011</v>
      </c>
      <c r="O248" t="s">
        <v>790</v>
      </c>
      <c r="P248" t="s">
        <v>790</v>
      </c>
      <c r="Q248">
        <v>1</v>
      </c>
      <c r="X248">
        <v>3.17</v>
      </c>
      <c r="Y248">
        <v>0</v>
      </c>
      <c r="Z248">
        <v>441.26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3.17</v>
      </c>
      <c r="AH248">
        <v>2</v>
      </c>
      <c r="AI248">
        <v>22720751</v>
      </c>
      <c r="AJ248">
        <v>271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ROW(Source!A118)</f>
        <v>118</v>
      </c>
      <c r="B249">
        <v>22720765</v>
      </c>
      <c r="C249">
        <v>22720744</v>
      </c>
      <c r="D249">
        <v>21334800</v>
      </c>
      <c r="E249">
        <v>1</v>
      </c>
      <c r="F249">
        <v>1</v>
      </c>
      <c r="G249">
        <v>1</v>
      </c>
      <c r="H249">
        <v>3</v>
      </c>
      <c r="I249" t="s">
        <v>1021</v>
      </c>
      <c r="J249" t="s">
        <v>1022</v>
      </c>
      <c r="K249" t="s">
        <v>1023</v>
      </c>
      <c r="L249">
        <v>1327</v>
      </c>
      <c r="N249">
        <v>1005</v>
      </c>
      <c r="O249" t="s">
        <v>306</v>
      </c>
      <c r="P249" t="s">
        <v>306</v>
      </c>
      <c r="Q249">
        <v>1</v>
      </c>
      <c r="X249">
        <v>0.6</v>
      </c>
      <c r="Y249">
        <v>37.43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0.6</v>
      </c>
      <c r="AH249">
        <v>2</v>
      </c>
      <c r="AI249">
        <v>22720752</v>
      </c>
      <c r="AJ249">
        <v>272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ROW(Source!A118)</f>
        <v>118</v>
      </c>
      <c r="B250">
        <v>22720766</v>
      </c>
      <c r="C250">
        <v>22720744</v>
      </c>
      <c r="D250">
        <v>21304504</v>
      </c>
      <c r="E250">
        <v>1</v>
      </c>
      <c r="F250">
        <v>1</v>
      </c>
      <c r="G250">
        <v>1</v>
      </c>
      <c r="H250">
        <v>3</v>
      </c>
      <c r="I250" t="s">
        <v>1024</v>
      </c>
      <c r="J250" t="s">
        <v>1025</v>
      </c>
      <c r="K250" t="s">
        <v>1026</v>
      </c>
      <c r="L250">
        <v>1330</v>
      </c>
      <c r="N250">
        <v>1005</v>
      </c>
      <c r="O250" t="s">
        <v>1027</v>
      </c>
      <c r="P250" t="s">
        <v>1027</v>
      </c>
      <c r="Q250">
        <v>10</v>
      </c>
      <c r="X250">
        <v>0.12</v>
      </c>
      <c r="Y250">
        <v>84.75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0.12</v>
      </c>
      <c r="AH250">
        <v>2</v>
      </c>
      <c r="AI250">
        <v>22720753</v>
      </c>
      <c r="AJ250">
        <v>273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ROW(Source!A118)</f>
        <v>118</v>
      </c>
      <c r="B251">
        <v>22720767</v>
      </c>
      <c r="C251">
        <v>22720744</v>
      </c>
      <c r="D251">
        <v>21409397</v>
      </c>
      <c r="E251">
        <v>1</v>
      </c>
      <c r="F251">
        <v>1</v>
      </c>
      <c r="G251">
        <v>1</v>
      </c>
      <c r="H251">
        <v>3</v>
      </c>
      <c r="I251" t="s">
        <v>1028</v>
      </c>
      <c r="J251" t="s">
        <v>1029</v>
      </c>
      <c r="K251" t="s">
        <v>1030</v>
      </c>
      <c r="L251">
        <v>1348</v>
      </c>
      <c r="N251">
        <v>1009</v>
      </c>
      <c r="O251" t="s">
        <v>34</v>
      </c>
      <c r="P251" t="s">
        <v>34</v>
      </c>
      <c r="Q251">
        <v>1000</v>
      </c>
      <c r="X251">
        <v>0.08</v>
      </c>
      <c r="Y251">
        <v>31060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0.08</v>
      </c>
      <c r="AH251">
        <v>2</v>
      </c>
      <c r="AI251">
        <v>22720754</v>
      </c>
      <c r="AJ251">
        <v>274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ROW(Source!A118)</f>
        <v>118</v>
      </c>
      <c r="B252">
        <v>22720768</v>
      </c>
      <c r="C252">
        <v>22720744</v>
      </c>
      <c r="D252">
        <v>21380187</v>
      </c>
      <c r="E252">
        <v>1</v>
      </c>
      <c r="F252">
        <v>1</v>
      </c>
      <c r="G252">
        <v>1</v>
      </c>
      <c r="H252">
        <v>3</v>
      </c>
      <c r="I252" t="s">
        <v>1031</v>
      </c>
      <c r="J252" t="s">
        <v>1032</v>
      </c>
      <c r="K252" t="s">
        <v>1033</v>
      </c>
      <c r="L252">
        <v>1327</v>
      </c>
      <c r="N252">
        <v>1005</v>
      </c>
      <c r="O252" t="s">
        <v>306</v>
      </c>
      <c r="P252" t="s">
        <v>306</v>
      </c>
      <c r="Q252">
        <v>1</v>
      </c>
      <c r="X252">
        <v>629</v>
      </c>
      <c r="Y252">
        <v>30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629</v>
      </c>
      <c r="AH252">
        <v>2</v>
      </c>
      <c r="AI252">
        <v>22720755</v>
      </c>
      <c r="AJ252">
        <v>275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ROW(Source!A118)</f>
        <v>118</v>
      </c>
      <c r="B253">
        <v>22720769</v>
      </c>
      <c r="C253">
        <v>22720744</v>
      </c>
      <c r="D253">
        <v>21282859</v>
      </c>
      <c r="E253">
        <v>1</v>
      </c>
      <c r="F253">
        <v>1</v>
      </c>
      <c r="G253">
        <v>1</v>
      </c>
      <c r="H253">
        <v>3</v>
      </c>
      <c r="I253" t="s">
        <v>833</v>
      </c>
      <c r="J253" t="s">
        <v>834</v>
      </c>
      <c r="K253" t="s">
        <v>835</v>
      </c>
      <c r="L253">
        <v>1339</v>
      </c>
      <c r="N253">
        <v>1007</v>
      </c>
      <c r="O253" t="s">
        <v>43</v>
      </c>
      <c r="P253" t="s">
        <v>43</v>
      </c>
      <c r="Q253">
        <v>1</v>
      </c>
      <c r="X253">
        <v>0.25</v>
      </c>
      <c r="Y253">
        <v>558.33000000000004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0.25</v>
      </c>
      <c r="AH253">
        <v>2</v>
      </c>
      <c r="AI253">
        <v>22720756</v>
      </c>
      <c r="AJ253">
        <v>277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ROW(Source!A118)</f>
        <v>118</v>
      </c>
      <c r="B254">
        <v>22720770</v>
      </c>
      <c r="C254">
        <v>22720744</v>
      </c>
      <c r="D254">
        <v>21380189</v>
      </c>
      <c r="E254">
        <v>1</v>
      </c>
      <c r="F254">
        <v>1</v>
      </c>
      <c r="G254">
        <v>1</v>
      </c>
      <c r="H254">
        <v>3</v>
      </c>
      <c r="I254" t="s">
        <v>1034</v>
      </c>
      <c r="J254" t="s">
        <v>1035</v>
      </c>
      <c r="K254" t="s">
        <v>1036</v>
      </c>
      <c r="L254">
        <v>1348</v>
      </c>
      <c r="N254">
        <v>1009</v>
      </c>
      <c r="O254" t="s">
        <v>34</v>
      </c>
      <c r="P254" t="s">
        <v>34</v>
      </c>
      <c r="Q254">
        <v>1000</v>
      </c>
      <c r="X254">
        <v>1.4999999999999999E-2</v>
      </c>
      <c r="Y254">
        <v>12900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1.4999999999999999E-2</v>
      </c>
      <c r="AH254">
        <v>2</v>
      </c>
      <c r="AI254">
        <v>22720757</v>
      </c>
      <c r="AJ254">
        <v>278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ROW(Source!A118)</f>
        <v>118</v>
      </c>
      <c r="B255">
        <v>22720771</v>
      </c>
      <c r="C255">
        <v>22720744</v>
      </c>
      <c r="D255">
        <v>21331976</v>
      </c>
      <c r="E255">
        <v>1</v>
      </c>
      <c r="F255">
        <v>1</v>
      </c>
      <c r="G255">
        <v>1</v>
      </c>
      <c r="H255">
        <v>3</v>
      </c>
      <c r="I255" t="s">
        <v>1241</v>
      </c>
      <c r="J255" t="s">
        <v>1242</v>
      </c>
      <c r="K255" t="s">
        <v>1243</v>
      </c>
      <c r="L255">
        <v>1327</v>
      </c>
      <c r="N255">
        <v>1005</v>
      </c>
      <c r="O255" t="s">
        <v>306</v>
      </c>
      <c r="P255" t="s">
        <v>306</v>
      </c>
      <c r="Q255">
        <v>1</v>
      </c>
      <c r="X255">
        <v>620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3</v>
      </c>
      <c r="AG255">
        <v>620</v>
      </c>
      <c r="AH255">
        <v>3</v>
      </c>
      <c r="AI255">
        <v>-1</v>
      </c>
      <c r="AJ255" t="s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ROW(Source!A120)</f>
        <v>120</v>
      </c>
      <c r="B256">
        <v>22720786</v>
      </c>
      <c r="C256">
        <v>22720774</v>
      </c>
      <c r="D256">
        <v>9416287</v>
      </c>
      <c r="E256">
        <v>1</v>
      </c>
      <c r="F256">
        <v>1</v>
      </c>
      <c r="G256">
        <v>1</v>
      </c>
      <c r="H256">
        <v>1</v>
      </c>
      <c r="I256" t="s">
        <v>962</v>
      </c>
      <c r="J256" t="s">
        <v>3</v>
      </c>
      <c r="K256" t="s">
        <v>963</v>
      </c>
      <c r="L256">
        <v>1369</v>
      </c>
      <c r="N256">
        <v>1013</v>
      </c>
      <c r="O256" t="s">
        <v>784</v>
      </c>
      <c r="P256" t="s">
        <v>784</v>
      </c>
      <c r="Q256">
        <v>1</v>
      </c>
      <c r="X256">
        <v>116.12</v>
      </c>
      <c r="Y256">
        <v>0</v>
      </c>
      <c r="Z256">
        <v>0</v>
      </c>
      <c r="AA256">
        <v>0</v>
      </c>
      <c r="AB256">
        <v>9.51</v>
      </c>
      <c r="AC256">
        <v>0</v>
      </c>
      <c r="AD256">
        <v>1</v>
      </c>
      <c r="AE256">
        <v>1</v>
      </c>
      <c r="AF256" t="s">
        <v>3</v>
      </c>
      <c r="AG256">
        <v>116.12</v>
      </c>
      <c r="AH256">
        <v>2</v>
      </c>
      <c r="AI256">
        <v>22720775</v>
      </c>
      <c r="AJ256">
        <v>279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ROW(Source!A120)</f>
        <v>120</v>
      </c>
      <c r="B257">
        <v>22720787</v>
      </c>
      <c r="C257">
        <v>22720774</v>
      </c>
      <c r="D257">
        <v>121548</v>
      </c>
      <c r="E257">
        <v>1</v>
      </c>
      <c r="F257">
        <v>1</v>
      </c>
      <c r="G257">
        <v>1</v>
      </c>
      <c r="H257">
        <v>1</v>
      </c>
      <c r="I257" t="s">
        <v>36</v>
      </c>
      <c r="J257" t="s">
        <v>3</v>
      </c>
      <c r="K257" t="s">
        <v>785</v>
      </c>
      <c r="L257">
        <v>608254</v>
      </c>
      <c r="N257">
        <v>1013</v>
      </c>
      <c r="O257" t="s">
        <v>786</v>
      </c>
      <c r="P257" t="s">
        <v>786</v>
      </c>
      <c r="Q257">
        <v>1</v>
      </c>
      <c r="X257">
        <v>7.47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2</v>
      </c>
      <c r="AF257" t="s">
        <v>3</v>
      </c>
      <c r="AG257">
        <v>7.47</v>
      </c>
      <c r="AH257">
        <v>2</v>
      </c>
      <c r="AI257">
        <v>22720776</v>
      </c>
      <c r="AJ257">
        <v>280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ROW(Source!A120)</f>
        <v>120</v>
      </c>
      <c r="B258">
        <v>22720788</v>
      </c>
      <c r="C258">
        <v>22720774</v>
      </c>
      <c r="D258">
        <v>21284566</v>
      </c>
      <c r="E258">
        <v>1</v>
      </c>
      <c r="F258">
        <v>1</v>
      </c>
      <c r="G258">
        <v>1</v>
      </c>
      <c r="H258">
        <v>2</v>
      </c>
      <c r="I258" t="s">
        <v>1006</v>
      </c>
      <c r="J258" t="s">
        <v>1007</v>
      </c>
      <c r="K258" t="s">
        <v>1008</v>
      </c>
      <c r="L258">
        <v>1368</v>
      </c>
      <c r="N258">
        <v>1011</v>
      </c>
      <c r="O258" t="s">
        <v>790</v>
      </c>
      <c r="P258" t="s">
        <v>790</v>
      </c>
      <c r="Q258">
        <v>1</v>
      </c>
      <c r="X258">
        <v>0.05</v>
      </c>
      <c r="Y258">
        <v>0</v>
      </c>
      <c r="Z258">
        <v>89.99</v>
      </c>
      <c r="AA258">
        <v>10.06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0.05</v>
      </c>
      <c r="AH258">
        <v>2</v>
      </c>
      <c r="AI258">
        <v>22720777</v>
      </c>
      <c r="AJ258">
        <v>281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ROW(Source!A120)</f>
        <v>120</v>
      </c>
      <c r="B259">
        <v>22720789</v>
      </c>
      <c r="C259">
        <v>22720774</v>
      </c>
      <c r="D259">
        <v>21380185</v>
      </c>
      <c r="E259">
        <v>1</v>
      </c>
      <c r="F259">
        <v>1</v>
      </c>
      <c r="G259">
        <v>1</v>
      </c>
      <c r="H259">
        <v>2</v>
      </c>
      <c r="I259" t="s">
        <v>1015</v>
      </c>
      <c r="J259" t="s">
        <v>1016</v>
      </c>
      <c r="K259" t="s">
        <v>1017</v>
      </c>
      <c r="L259">
        <v>1368</v>
      </c>
      <c r="N259">
        <v>1011</v>
      </c>
      <c r="O259" t="s">
        <v>790</v>
      </c>
      <c r="P259" t="s">
        <v>790</v>
      </c>
      <c r="Q259">
        <v>1</v>
      </c>
      <c r="X259">
        <v>3.71</v>
      </c>
      <c r="Y259">
        <v>0</v>
      </c>
      <c r="Z259">
        <v>432.25</v>
      </c>
      <c r="AA259">
        <v>27.9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3.71</v>
      </c>
      <c r="AH259">
        <v>2</v>
      </c>
      <c r="AI259">
        <v>22720778</v>
      </c>
      <c r="AJ259">
        <v>282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ROW(Source!A120)</f>
        <v>120</v>
      </c>
      <c r="B260">
        <v>22720790</v>
      </c>
      <c r="C260">
        <v>22720774</v>
      </c>
      <c r="D260">
        <v>21313522</v>
      </c>
      <c r="E260">
        <v>1</v>
      </c>
      <c r="F260">
        <v>1</v>
      </c>
      <c r="G260">
        <v>1</v>
      </c>
      <c r="H260">
        <v>2</v>
      </c>
      <c r="I260" t="s">
        <v>1037</v>
      </c>
      <c r="J260" t="s">
        <v>1038</v>
      </c>
      <c r="K260" t="s">
        <v>1039</v>
      </c>
      <c r="L260">
        <v>1368</v>
      </c>
      <c r="N260">
        <v>1011</v>
      </c>
      <c r="O260" t="s">
        <v>790</v>
      </c>
      <c r="P260" t="s">
        <v>790</v>
      </c>
      <c r="Q260">
        <v>1</v>
      </c>
      <c r="X260">
        <v>20.16</v>
      </c>
      <c r="Y260">
        <v>0</v>
      </c>
      <c r="Z260">
        <v>5.13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20.16</v>
      </c>
      <c r="AH260">
        <v>2</v>
      </c>
      <c r="AI260">
        <v>22720779</v>
      </c>
      <c r="AJ260">
        <v>283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ROW(Source!A120)</f>
        <v>120</v>
      </c>
      <c r="B261">
        <v>22720791</v>
      </c>
      <c r="C261">
        <v>22720774</v>
      </c>
      <c r="D261">
        <v>21334800</v>
      </c>
      <c r="E261">
        <v>1</v>
      </c>
      <c r="F261">
        <v>1</v>
      </c>
      <c r="G261">
        <v>1</v>
      </c>
      <c r="H261">
        <v>3</v>
      </c>
      <c r="I261" t="s">
        <v>1021</v>
      </c>
      <c r="J261" t="s">
        <v>1022</v>
      </c>
      <c r="K261" t="s">
        <v>1023</v>
      </c>
      <c r="L261">
        <v>1327</v>
      </c>
      <c r="N261">
        <v>1005</v>
      </c>
      <c r="O261" t="s">
        <v>306</v>
      </c>
      <c r="P261" t="s">
        <v>306</v>
      </c>
      <c r="Q261">
        <v>1</v>
      </c>
      <c r="X261">
        <v>0.6</v>
      </c>
      <c r="Y261">
        <v>37.43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0.6</v>
      </c>
      <c r="AH261">
        <v>2</v>
      </c>
      <c r="AI261">
        <v>22720780</v>
      </c>
      <c r="AJ261">
        <v>284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ROW(Source!A120)</f>
        <v>120</v>
      </c>
      <c r="B262">
        <v>22720792</v>
      </c>
      <c r="C262">
        <v>22720774</v>
      </c>
      <c r="D262">
        <v>21304504</v>
      </c>
      <c r="E262">
        <v>1</v>
      </c>
      <c r="F262">
        <v>1</v>
      </c>
      <c r="G262">
        <v>1</v>
      </c>
      <c r="H262">
        <v>3</v>
      </c>
      <c r="I262" t="s">
        <v>1024</v>
      </c>
      <c r="J262" t="s">
        <v>1025</v>
      </c>
      <c r="K262" t="s">
        <v>1026</v>
      </c>
      <c r="L262">
        <v>1330</v>
      </c>
      <c r="N262">
        <v>1005</v>
      </c>
      <c r="O262" t="s">
        <v>1027</v>
      </c>
      <c r="P262" t="s">
        <v>1027</v>
      </c>
      <c r="Q262">
        <v>10</v>
      </c>
      <c r="X262">
        <v>0.12</v>
      </c>
      <c r="Y262">
        <v>84.75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0.12</v>
      </c>
      <c r="AH262">
        <v>2</v>
      </c>
      <c r="AI262">
        <v>22720781</v>
      </c>
      <c r="AJ262">
        <v>285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ROW(Source!A120)</f>
        <v>120</v>
      </c>
      <c r="B263">
        <v>22720793</v>
      </c>
      <c r="C263">
        <v>22720774</v>
      </c>
      <c r="D263">
        <v>21409397</v>
      </c>
      <c r="E263">
        <v>1</v>
      </c>
      <c r="F263">
        <v>1</v>
      </c>
      <c r="G263">
        <v>1</v>
      </c>
      <c r="H263">
        <v>3</v>
      </c>
      <c r="I263" t="s">
        <v>1028</v>
      </c>
      <c r="J263" t="s">
        <v>1029</v>
      </c>
      <c r="K263" t="s">
        <v>1030</v>
      </c>
      <c r="L263">
        <v>1348</v>
      </c>
      <c r="N263">
        <v>1009</v>
      </c>
      <c r="O263" t="s">
        <v>34</v>
      </c>
      <c r="P263" t="s">
        <v>34</v>
      </c>
      <c r="Q263">
        <v>1000</v>
      </c>
      <c r="X263">
        <v>6.7000000000000004E-2</v>
      </c>
      <c r="Y263">
        <v>31060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6.7000000000000004E-2</v>
      </c>
      <c r="AH263">
        <v>2</v>
      </c>
      <c r="AI263">
        <v>22720782</v>
      </c>
      <c r="AJ263">
        <v>286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ROW(Source!A120)</f>
        <v>120</v>
      </c>
      <c r="B264">
        <v>22720794</v>
      </c>
      <c r="C264">
        <v>22720774</v>
      </c>
      <c r="D264">
        <v>21380187</v>
      </c>
      <c r="E264">
        <v>1</v>
      </c>
      <c r="F264">
        <v>1</v>
      </c>
      <c r="G264">
        <v>1</v>
      </c>
      <c r="H264">
        <v>3</v>
      </c>
      <c r="I264" t="s">
        <v>1031</v>
      </c>
      <c r="J264" t="s">
        <v>1032</v>
      </c>
      <c r="K264" t="s">
        <v>1033</v>
      </c>
      <c r="L264">
        <v>1327</v>
      </c>
      <c r="N264">
        <v>1005</v>
      </c>
      <c r="O264" t="s">
        <v>306</v>
      </c>
      <c r="P264" t="s">
        <v>306</v>
      </c>
      <c r="Q264">
        <v>1</v>
      </c>
      <c r="X264">
        <v>526</v>
      </c>
      <c r="Y264">
        <v>30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526</v>
      </c>
      <c r="AH264">
        <v>2</v>
      </c>
      <c r="AI264">
        <v>22720783</v>
      </c>
      <c r="AJ264">
        <v>287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ROW(Source!A120)</f>
        <v>120</v>
      </c>
      <c r="B265">
        <v>22720795</v>
      </c>
      <c r="C265">
        <v>22720774</v>
      </c>
      <c r="D265">
        <v>21282859</v>
      </c>
      <c r="E265">
        <v>1</v>
      </c>
      <c r="F265">
        <v>1</v>
      </c>
      <c r="G265">
        <v>1</v>
      </c>
      <c r="H265">
        <v>3</v>
      </c>
      <c r="I265" t="s">
        <v>833</v>
      </c>
      <c r="J265" t="s">
        <v>834</v>
      </c>
      <c r="K265" t="s">
        <v>835</v>
      </c>
      <c r="L265">
        <v>1339</v>
      </c>
      <c r="N265">
        <v>1007</v>
      </c>
      <c r="O265" t="s">
        <v>43</v>
      </c>
      <c r="P265" t="s">
        <v>43</v>
      </c>
      <c r="Q265">
        <v>1</v>
      </c>
      <c r="X265">
        <v>0.25</v>
      </c>
      <c r="Y265">
        <v>558.33000000000004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0.25</v>
      </c>
      <c r="AH265">
        <v>2</v>
      </c>
      <c r="AI265">
        <v>22720784</v>
      </c>
      <c r="AJ265">
        <v>289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ROW(Source!A120)</f>
        <v>120</v>
      </c>
      <c r="B266">
        <v>22720796</v>
      </c>
      <c r="C266">
        <v>22720774</v>
      </c>
      <c r="D266">
        <v>21380189</v>
      </c>
      <c r="E266">
        <v>1</v>
      </c>
      <c r="F266">
        <v>1</v>
      </c>
      <c r="G266">
        <v>1</v>
      </c>
      <c r="H266">
        <v>3</v>
      </c>
      <c r="I266" t="s">
        <v>1034</v>
      </c>
      <c r="J266" t="s">
        <v>1035</v>
      </c>
      <c r="K266" t="s">
        <v>1036</v>
      </c>
      <c r="L266">
        <v>1348</v>
      </c>
      <c r="N266">
        <v>1009</v>
      </c>
      <c r="O266" t="s">
        <v>34</v>
      </c>
      <c r="P266" t="s">
        <v>34</v>
      </c>
      <c r="Q266">
        <v>1000</v>
      </c>
      <c r="X266">
        <v>1.2999999999999999E-2</v>
      </c>
      <c r="Y266">
        <v>12900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1.2999999999999999E-2</v>
      </c>
      <c r="AH266">
        <v>2</v>
      </c>
      <c r="AI266">
        <v>22720785</v>
      </c>
      <c r="AJ266">
        <v>290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ROW(Source!A120)</f>
        <v>120</v>
      </c>
      <c r="B267">
        <v>22720797</v>
      </c>
      <c r="C267">
        <v>22720774</v>
      </c>
      <c r="D267">
        <v>21331976</v>
      </c>
      <c r="E267">
        <v>1</v>
      </c>
      <c r="F267">
        <v>1</v>
      </c>
      <c r="G267">
        <v>1</v>
      </c>
      <c r="H267">
        <v>3</v>
      </c>
      <c r="I267" t="s">
        <v>1241</v>
      </c>
      <c r="J267" t="s">
        <v>1242</v>
      </c>
      <c r="K267" t="s">
        <v>1243</v>
      </c>
      <c r="L267">
        <v>1327</v>
      </c>
      <c r="N267">
        <v>1005</v>
      </c>
      <c r="O267" t="s">
        <v>306</v>
      </c>
      <c r="P267" t="s">
        <v>306</v>
      </c>
      <c r="Q267">
        <v>1</v>
      </c>
      <c r="X267">
        <v>530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 t="s">
        <v>3</v>
      </c>
      <c r="AG267">
        <v>530</v>
      </c>
      <c r="AH267">
        <v>3</v>
      </c>
      <c r="AI267">
        <v>-1</v>
      </c>
      <c r="AJ267" t="s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ROW(Source!A122)</f>
        <v>122</v>
      </c>
      <c r="B268">
        <v>22720812</v>
      </c>
      <c r="C268">
        <v>22720800</v>
      </c>
      <c r="D268">
        <v>9416287</v>
      </c>
      <c r="E268">
        <v>1</v>
      </c>
      <c r="F268">
        <v>1</v>
      </c>
      <c r="G268">
        <v>1</v>
      </c>
      <c r="H268">
        <v>1</v>
      </c>
      <c r="I268" t="s">
        <v>962</v>
      </c>
      <c r="J268" t="s">
        <v>3</v>
      </c>
      <c r="K268" t="s">
        <v>963</v>
      </c>
      <c r="L268">
        <v>1369</v>
      </c>
      <c r="N268">
        <v>1013</v>
      </c>
      <c r="O268" t="s">
        <v>784</v>
      </c>
      <c r="P268" t="s">
        <v>784</v>
      </c>
      <c r="Q268">
        <v>1</v>
      </c>
      <c r="X268">
        <v>108.69</v>
      </c>
      <c r="Y268">
        <v>0</v>
      </c>
      <c r="Z268">
        <v>0</v>
      </c>
      <c r="AA268">
        <v>0</v>
      </c>
      <c r="AB268">
        <v>9.51</v>
      </c>
      <c r="AC268">
        <v>0</v>
      </c>
      <c r="AD268">
        <v>1</v>
      </c>
      <c r="AE268">
        <v>1</v>
      </c>
      <c r="AF268" t="s">
        <v>3</v>
      </c>
      <c r="AG268">
        <v>108.69</v>
      </c>
      <c r="AH268">
        <v>2</v>
      </c>
      <c r="AI268">
        <v>22720801</v>
      </c>
      <c r="AJ268">
        <v>291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ROW(Source!A122)</f>
        <v>122</v>
      </c>
      <c r="B269">
        <v>22720813</v>
      </c>
      <c r="C269">
        <v>22720800</v>
      </c>
      <c r="D269">
        <v>121548</v>
      </c>
      <c r="E269">
        <v>1</v>
      </c>
      <c r="F269">
        <v>1</v>
      </c>
      <c r="G269">
        <v>1</v>
      </c>
      <c r="H269">
        <v>1</v>
      </c>
      <c r="I269" t="s">
        <v>36</v>
      </c>
      <c r="J269" t="s">
        <v>3</v>
      </c>
      <c r="K269" t="s">
        <v>785</v>
      </c>
      <c r="L269">
        <v>608254</v>
      </c>
      <c r="N269">
        <v>1013</v>
      </c>
      <c r="O269" t="s">
        <v>786</v>
      </c>
      <c r="P269" t="s">
        <v>786</v>
      </c>
      <c r="Q269">
        <v>1</v>
      </c>
      <c r="X269">
        <v>6.31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2</v>
      </c>
      <c r="AF269" t="s">
        <v>3</v>
      </c>
      <c r="AG269">
        <v>6.31</v>
      </c>
      <c r="AH269">
        <v>2</v>
      </c>
      <c r="AI269">
        <v>22720802</v>
      </c>
      <c r="AJ269">
        <v>292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ROW(Source!A122)</f>
        <v>122</v>
      </c>
      <c r="B270">
        <v>22720814</v>
      </c>
      <c r="C270">
        <v>22720800</v>
      </c>
      <c r="D270">
        <v>21284566</v>
      </c>
      <c r="E270">
        <v>1</v>
      </c>
      <c r="F270">
        <v>1</v>
      </c>
      <c r="G270">
        <v>1</v>
      </c>
      <c r="H270">
        <v>2</v>
      </c>
      <c r="I270" t="s">
        <v>1006</v>
      </c>
      <c r="J270" t="s">
        <v>1007</v>
      </c>
      <c r="K270" t="s">
        <v>1008</v>
      </c>
      <c r="L270">
        <v>1368</v>
      </c>
      <c r="N270">
        <v>1011</v>
      </c>
      <c r="O270" t="s">
        <v>790</v>
      </c>
      <c r="P270" t="s">
        <v>790</v>
      </c>
      <c r="Q270">
        <v>1</v>
      </c>
      <c r="X270">
        <v>0.05</v>
      </c>
      <c r="Y270">
        <v>0</v>
      </c>
      <c r="Z270">
        <v>89.99</v>
      </c>
      <c r="AA270">
        <v>10.06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0.05</v>
      </c>
      <c r="AH270">
        <v>2</v>
      </c>
      <c r="AI270">
        <v>22720803</v>
      </c>
      <c r="AJ270">
        <v>293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ROW(Source!A122)</f>
        <v>122</v>
      </c>
      <c r="B271">
        <v>22720815</v>
      </c>
      <c r="C271">
        <v>22720800</v>
      </c>
      <c r="D271">
        <v>21380185</v>
      </c>
      <c r="E271">
        <v>1</v>
      </c>
      <c r="F271">
        <v>1</v>
      </c>
      <c r="G271">
        <v>1</v>
      </c>
      <c r="H271">
        <v>2</v>
      </c>
      <c r="I271" t="s">
        <v>1015</v>
      </c>
      <c r="J271" t="s">
        <v>1016</v>
      </c>
      <c r="K271" t="s">
        <v>1017</v>
      </c>
      <c r="L271">
        <v>1368</v>
      </c>
      <c r="N271">
        <v>1011</v>
      </c>
      <c r="O271" t="s">
        <v>790</v>
      </c>
      <c r="P271" t="s">
        <v>790</v>
      </c>
      <c r="Q271">
        <v>1</v>
      </c>
      <c r="X271">
        <v>3.13</v>
      </c>
      <c r="Y271">
        <v>0</v>
      </c>
      <c r="Z271">
        <v>432.25</v>
      </c>
      <c r="AA271">
        <v>27.9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3.13</v>
      </c>
      <c r="AH271">
        <v>2</v>
      </c>
      <c r="AI271">
        <v>22720804</v>
      </c>
      <c r="AJ271">
        <v>294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ROW(Source!A122)</f>
        <v>122</v>
      </c>
      <c r="B272">
        <v>22720816</v>
      </c>
      <c r="C272">
        <v>22720800</v>
      </c>
      <c r="D272">
        <v>21313522</v>
      </c>
      <c r="E272">
        <v>1</v>
      </c>
      <c r="F272">
        <v>1</v>
      </c>
      <c r="G272">
        <v>1</v>
      </c>
      <c r="H272">
        <v>2</v>
      </c>
      <c r="I272" t="s">
        <v>1037</v>
      </c>
      <c r="J272" t="s">
        <v>1038</v>
      </c>
      <c r="K272" t="s">
        <v>1039</v>
      </c>
      <c r="L272">
        <v>1368</v>
      </c>
      <c r="N272">
        <v>1011</v>
      </c>
      <c r="O272" t="s">
        <v>790</v>
      </c>
      <c r="P272" t="s">
        <v>790</v>
      </c>
      <c r="Q272">
        <v>1</v>
      </c>
      <c r="X272">
        <v>18.53</v>
      </c>
      <c r="Y272">
        <v>0</v>
      </c>
      <c r="Z272">
        <v>5.13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18.53</v>
      </c>
      <c r="AH272">
        <v>2</v>
      </c>
      <c r="AI272">
        <v>22720805</v>
      </c>
      <c r="AJ272">
        <v>295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ROW(Source!A122)</f>
        <v>122</v>
      </c>
      <c r="B273">
        <v>22720817</v>
      </c>
      <c r="C273">
        <v>22720800</v>
      </c>
      <c r="D273">
        <v>21334800</v>
      </c>
      <c r="E273">
        <v>1</v>
      </c>
      <c r="F273">
        <v>1</v>
      </c>
      <c r="G273">
        <v>1</v>
      </c>
      <c r="H273">
        <v>3</v>
      </c>
      <c r="I273" t="s">
        <v>1021</v>
      </c>
      <c r="J273" t="s">
        <v>1022</v>
      </c>
      <c r="K273" t="s">
        <v>1023</v>
      </c>
      <c r="L273">
        <v>1327</v>
      </c>
      <c r="N273">
        <v>1005</v>
      </c>
      <c r="O273" t="s">
        <v>306</v>
      </c>
      <c r="P273" t="s">
        <v>306</v>
      </c>
      <c r="Q273">
        <v>1</v>
      </c>
      <c r="X273">
        <v>0.6</v>
      </c>
      <c r="Y273">
        <v>37.43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0.6</v>
      </c>
      <c r="AH273">
        <v>2</v>
      </c>
      <c r="AI273">
        <v>22720806</v>
      </c>
      <c r="AJ273">
        <v>296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ROW(Source!A122)</f>
        <v>122</v>
      </c>
      <c r="B274">
        <v>22720818</v>
      </c>
      <c r="C274">
        <v>22720800</v>
      </c>
      <c r="D274">
        <v>21304504</v>
      </c>
      <c r="E274">
        <v>1</v>
      </c>
      <c r="F274">
        <v>1</v>
      </c>
      <c r="G274">
        <v>1</v>
      </c>
      <c r="H274">
        <v>3</v>
      </c>
      <c r="I274" t="s">
        <v>1024</v>
      </c>
      <c r="J274" t="s">
        <v>1025</v>
      </c>
      <c r="K274" t="s">
        <v>1026</v>
      </c>
      <c r="L274">
        <v>1330</v>
      </c>
      <c r="N274">
        <v>1005</v>
      </c>
      <c r="O274" t="s">
        <v>1027</v>
      </c>
      <c r="P274" t="s">
        <v>1027</v>
      </c>
      <c r="Q274">
        <v>10</v>
      </c>
      <c r="X274">
        <v>0.12</v>
      </c>
      <c r="Y274">
        <v>84.75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0.12</v>
      </c>
      <c r="AH274">
        <v>2</v>
      </c>
      <c r="AI274">
        <v>22720807</v>
      </c>
      <c r="AJ274">
        <v>297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ROW(Source!A122)</f>
        <v>122</v>
      </c>
      <c r="B275">
        <v>22720819</v>
      </c>
      <c r="C275">
        <v>22720800</v>
      </c>
      <c r="D275">
        <v>21409397</v>
      </c>
      <c r="E275">
        <v>1</v>
      </c>
      <c r="F275">
        <v>1</v>
      </c>
      <c r="G275">
        <v>1</v>
      </c>
      <c r="H275">
        <v>3</v>
      </c>
      <c r="I275" t="s">
        <v>1028</v>
      </c>
      <c r="J275" t="s">
        <v>1029</v>
      </c>
      <c r="K275" t="s">
        <v>1030</v>
      </c>
      <c r="L275">
        <v>1348</v>
      </c>
      <c r="N275">
        <v>1009</v>
      </c>
      <c r="O275" t="s">
        <v>34</v>
      </c>
      <c r="P275" t="s">
        <v>34</v>
      </c>
      <c r="Q275">
        <v>1000</v>
      </c>
      <c r="X275">
        <v>5.6000000000000001E-2</v>
      </c>
      <c r="Y275">
        <v>31060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5.6000000000000001E-2</v>
      </c>
      <c r="AH275">
        <v>2</v>
      </c>
      <c r="AI275">
        <v>22720808</v>
      </c>
      <c r="AJ275">
        <v>298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ROW(Source!A122)</f>
        <v>122</v>
      </c>
      <c r="B276">
        <v>22720820</v>
      </c>
      <c r="C276">
        <v>22720800</v>
      </c>
      <c r="D276">
        <v>21380187</v>
      </c>
      <c r="E276">
        <v>1</v>
      </c>
      <c r="F276">
        <v>1</v>
      </c>
      <c r="G276">
        <v>1</v>
      </c>
      <c r="H276">
        <v>3</v>
      </c>
      <c r="I276" t="s">
        <v>1031</v>
      </c>
      <c r="J276" t="s">
        <v>1032</v>
      </c>
      <c r="K276" t="s">
        <v>1033</v>
      </c>
      <c r="L276">
        <v>1327</v>
      </c>
      <c r="N276">
        <v>1005</v>
      </c>
      <c r="O276" t="s">
        <v>306</v>
      </c>
      <c r="P276" t="s">
        <v>306</v>
      </c>
      <c r="Q276">
        <v>1</v>
      </c>
      <c r="X276">
        <v>427</v>
      </c>
      <c r="Y276">
        <v>30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427</v>
      </c>
      <c r="AH276">
        <v>2</v>
      </c>
      <c r="AI276">
        <v>22720809</v>
      </c>
      <c r="AJ276">
        <v>299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ROW(Source!A122)</f>
        <v>122</v>
      </c>
      <c r="B277">
        <v>22720821</v>
      </c>
      <c r="C277">
        <v>22720800</v>
      </c>
      <c r="D277">
        <v>21282859</v>
      </c>
      <c r="E277">
        <v>1</v>
      </c>
      <c r="F277">
        <v>1</v>
      </c>
      <c r="G277">
        <v>1</v>
      </c>
      <c r="H277">
        <v>3</v>
      </c>
      <c r="I277" t="s">
        <v>833</v>
      </c>
      <c r="J277" t="s">
        <v>834</v>
      </c>
      <c r="K277" t="s">
        <v>835</v>
      </c>
      <c r="L277">
        <v>1339</v>
      </c>
      <c r="N277">
        <v>1007</v>
      </c>
      <c r="O277" t="s">
        <v>43</v>
      </c>
      <c r="P277" t="s">
        <v>43</v>
      </c>
      <c r="Q277">
        <v>1</v>
      </c>
      <c r="X277">
        <v>0.25</v>
      </c>
      <c r="Y277">
        <v>558.33000000000004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0.25</v>
      </c>
      <c r="AH277">
        <v>2</v>
      </c>
      <c r="AI277">
        <v>22720810</v>
      </c>
      <c r="AJ277">
        <v>301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ROW(Source!A122)</f>
        <v>122</v>
      </c>
      <c r="B278">
        <v>22720822</v>
      </c>
      <c r="C278">
        <v>22720800</v>
      </c>
      <c r="D278">
        <v>21380189</v>
      </c>
      <c r="E278">
        <v>1</v>
      </c>
      <c r="F278">
        <v>1</v>
      </c>
      <c r="G278">
        <v>1</v>
      </c>
      <c r="H278">
        <v>3</v>
      </c>
      <c r="I278" t="s">
        <v>1034</v>
      </c>
      <c r="J278" t="s">
        <v>1035</v>
      </c>
      <c r="K278" t="s">
        <v>1036</v>
      </c>
      <c r="L278">
        <v>1348</v>
      </c>
      <c r="N278">
        <v>1009</v>
      </c>
      <c r="O278" t="s">
        <v>34</v>
      </c>
      <c r="P278" t="s">
        <v>34</v>
      </c>
      <c r="Q278">
        <v>1000</v>
      </c>
      <c r="X278">
        <v>0.01</v>
      </c>
      <c r="Y278">
        <v>12900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0.01</v>
      </c>
      <c r="AH278">
        <v>2</v>
      </c>
      <c r="AI278">
        <v>22720811</v>
      </c>
      <c r="AJ278">
        <v>302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ROW(Source!A122)</f>
        <v>122</v>
      </c>
      <c r="B279">
        <v>22720823</v>
      </c>
      <c r="C279">
        <v>22720800</v>
      </c>
      <c r="D279">
        <v>21331976</v>
      </c>
      <c r="E279">
        <v>1</v>
      </c>
      <c r="F279">
        <v>1</v>
      </c>
      <c r="G279">
        <v>1</v>
      </c>
      <c r="H279">
        <v>3</v>
      </c>
      <c r="I279" t="s">
        <v>1241</v>
      </c>
      <c r="J279" t="s">
        <v>1242</v>
      </c>
      <c r="K279" t="s">
        <v>1243</v>
      </c>
      <c r="L279">
        <v>1327</v>
      </c>
      <c r="N279">
        <v>1005</v>
      </c>
      <c r="O279" t="s">
        <v>306</v>
      </c>
      <c r="P279" t="s">
        <v>306</v>
      </c>
      <c r="Q279">
        <v>1</v>
      </c>
      <c r="X279">
        <v>420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 t="s">
        <v>3</v>
      </c>
      <c r="AG279">
        <v>420</v>
      </c>
      <c r="AH279">
        <v>3</v>
      </c>
      <c r="AI279">
        <v>-1</v>
      </c>
      <c r="AJ279" t="s">
        <v>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ROW(Source!A124)</f>
        <v>124</v>
      </c>
      <c r="B280">
        <v>22720838</v>
      </c>
      <c r="C280">
        <v>22720826</v>
      </c>
      <c r="D280">
        <v>9416287</v>
      </c>
      <c r="E280">
        <v>1</v>
      </c>
      <c r="F280">
        <v>1</v>
      </c>
      <c r="G280">
        <v>1</v>
      </c>
      <c r="H280">
        <v>1</v>
      </c>
      <c r="I280" t="s">
        <v>962</v>
      </c>
      <c r="J280" t="s">
        <v>3</v>
      </c>
      <c r="K280" t="s">
        <v>963</v>
      </c>
      <c r="L280">
        <v>1369</v>
      </c>
      <c r="N280">
        <v>1013</v>
      </c>
      <c r="O280" t="s">
        <v>784</v>
      </c>
      <c r="P280" t="s">
        <v>784</v>
      </c>
      <c r="Q280">
        <v>1</v>
      </c>
      <c r="X280">
        <v>101.62</v>
      </c>
      <c r="Y280">
        <v>0</v>
      </c>
      <c r="Z280">
        <v>0</v>
      </c>
      <c r="AA280">
        <v>0</v>
      </c>
      <c r="AB280">
        <v>9.51</v>
      </c>
      <c r="AC280">
        <v>0</v>
      </c>
      <c r="AD280">
        <v>1</v>
      </c>
      <c r="AE280">
        <v>1</v>
      </c>
      <c r="AF280" t="s">
        <v>3</v>
      </c>
      <c r="AG280">
        <v>101.62</v>
      </c>
      <c r="AH280">
        <v>2</v>
      </c>
      <c r="AI280">
        <v>22720827</v>
      </c>
      <c r="AJ280">
        <v>303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ROW(Source!A124)</f>
        <v>124</v>
      </c>
      <c r="B281">
        <v>22720839</v>
      </c>
      <c r="C281">
        <v>22720826</v>
      </c>
      <c r="D281">
        <v>121548</v>
      </c>
      <c r="E281">
        <v>1</v>
      </c>
      <c r="F281">
        <v>1</v>
      </c>
      <c r="G281">
        <v>1</v>
      </c>
      <c r="H281">
        <v>1</v>
      </c>
      <c r="I281" t="s">
        <v>36</v>
      </c>
      <c r="J281" t="s">
        <v>3</v>
      </c>
      <c r="K281" t="s">
        <v>785</v>
      </c>
      <c r="L281">
        <v>608254</v>
      </c>
      <c r="N281">
        <v>1013</v>
      </c>
      <c r="O281" t="s">
        <v>786</v>
      </c>
      <c r="P281" t="s">
        <v>786</v>
      </c>
      <c r="Q281">
        <v>1</v>
      </c>
      <c r="X281">
        <v>4.68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2</v>
      </c>
      <c r="AF281" t="s">
        <v>3</v>
      </c>
      <c r="AG281">
        <v>4.68</v>
      </c>
      <c r="AH281">
        <v>2</v>
      </c>
      <c r="AI281">
        <v>22720828</v>
      </c>
      <c r="AJ281">
        <v>304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ROW(Source!A124)</f>
        <v>124</v>
      </c>
      <c r="B282">
        <v>22720840</v>
      </c>
      <c r="C282">
        <v>22720826</v>
      </c>
      <c r="D282">
        <v>21284566</v>
      </c>
      <c r="E282">
        <v>1</v>
      </c>
      <c r="F282">
        <v>1</v>
      </c>
      <c r="G282">
        <v>1</v>
      </c>
      <c r="H282">
        <v>2</v>
      </c>
      <c r="I282" t="s">
        <v>1006</v>
      </c>
      <c r="J282" t="s">
        <v>1007</v>
      </c>
      <c r="K282" t="s">
        <v>1008</v>
      </c>
      <c r="L282">
        <v>1368</v>
      </c>
      <c r="N282">
        <v>1011</v>
      </c>
      <c r="O282" t="s">
        <v>790</v>
      </c>
      <c r="P282" t="s">
        <v>790</v>
      </c>
      <c r="Q282">
        <v>1</v>
      </c>
      <c r="X282">
        <v>0.04</v>
      </c>
      <c r="Y282">
        <v>0</v>
      </c>
      <c r="Z282">
        <v>89.99</v>
      </c>
      <c r="AA282">
        <v>10.06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0.04</v>
      </c>
      <c r="AH282">
        <v>2</v>
      </c>
      <c r="AI282">
        <v>22720829</v>
      </c>
      <c r="AJ282">
        <v>305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ROW(Source!A124)</f>
        <v>124</v>
      </c>
      <c r="B283">
        <v>22720841</v>
      </c>
      <c r="C283">
        <v>22720826</v>
      </c>
      <c r="D283">
        <v>21380185</v>
      </c>
      <c r="E283">
        <v>1</v>
      </c>
      <c r="F283">
        <v>1</v>
      </c>
      <c r="G283">
        <v>1</v>
      </c>
      <c r="H283">
        <v>2</v>
      </c>
      <c r="I283" t="s">
        <v>1015</v>
      </c>
      <c r="J283" t="s">
        <v>1016</v>
      </c>
      <c r="K283" t="s">
        <v>1017</v>
      </c>
      <c r="L283">
        <v>1368</v>
      </c>
      <c r="N283">
        <v>1011</v>
      </c>
      <c r="O283" t="s">
        <v>790</v>
      </c>
      <c r="P283" t="s">
        <v>790</v>
      </c>
      <c r="Q283">
        <v>1</v>
      </c>
      <c r="X283">
        <v>2.3199999999999998</v>
      </c>
      <c r="Y283">
        <v>0</v>
      </c>
      <c r="Z283">
        <v>432.25</v>
      </c>
      <c r="AA283">
        <v>27.9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2.3199999999999998</v>
      </c>
      <c r="AH283">
        <v>2</v>
      </c>
      <c r="AI283">
        <v>22720830</v>
      </c>
      <c r="AJ283">
        <v>306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ROW(Source!A124)</f>
        <v>124</v>
      </c>
      <c r="B284">
        <v>22720842</v>
      </c>
      <c r="C284">
        <v>22720826</v>
      </c>
      <c r="D284">
        <v>21313522</v>
      </c>
      <c r="E284">
        <v>1</v>
      </c>
      <c r="F284">
        <v>1</v>
      </c>
      <c r="G284">
        <v>1</v>
      </c>
      <c r="H284">
        <v>2</v>
      </c>
      <c r="I284" t="s">
        <v>1037</v>
      </c>
      <c r="J284" t="s">
        <v>1038</v>
      </c>
      <c r="K284" t="s">
        <v>1039</v>
      </c>
      <c r="L284">
        <v>1368</v>
      </c>
      <c r="N284">
        <v>1011</v>
      </c>
      <c r="O284" t="s">
        <v>790</v>
      </c>
      <c r="P284" t="s">
        <v>790</v>
      </c>
      <c r="Q284">
        <v>1</v>
      </c>
      <c r="X284">
        <v>17</v>
      </c>
      <c r="Y284">
        <v>0</v>
      </c>
      <c r="Z284">
        <v>5.13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17</v>
      </c>
      <c r="AH284">
        <v>2</v>
      </c>
      <c r="AI284">
        <v>22720831</v>
      </c>
      <c r="AJ284">
        <v>307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ROW(Source!A124)</f>
        <v>124</v>
      </c>
      <c r="B285">
        <v>22720843</v>
      </c>
      <c r="C285">
        <v>22720826</v>
      </c>
      <c r="D285">
        <v>21334800</v>
      </c>
      <c r="E285">
        <v>1</v>
      </c>
      <c r="F285">
        <v>1</v>
      </c>
      <c r="G285">
        <v>1</v>
      </c>
      <c r="H285">
        <v>3</v>
      </c>
      <c r="I285" t="s">
        <v>1021</v>
      </c>
      <c r="J285" t="s">
        <v>1022</v>
      </c>
      <c r="K285" t="s">
        <v>1023</v>
      </c>
      <c r="L285">
        <v>1327</v>
      </c>
      <c r="N285">
        <v>1005</v>
      </c>
      <c r="O285" t="s">
        <v>306</v>
      </c>
      <c r="P285" t="s">
        <v>306</v>
      </c>
      <c r="Q285">
        <v>1</v>
      </c>
      <c r="X285">
        <v>0.6</v>
      </c>
      <c r="Y285">
        <v>37.43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0.6</v>
      </c>
      <c r="AH285">
        <v>2</v>
      </c>
      <c r="AI285">
        <v>22720832</v>
      </c>
      <c r="AJ285">
        <v>308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ROW(Source!A124)</f>
        <v>124</v>
      </c>
      <c r="B286">
        <v>22720844</v>
      </c>
      <c r="C286">
        <v>22720826</v>
      </c>
      <c r="D286">
        <v>21304504</v>
      </c>
      <c r="E286">
        <v>1</v>
      </c>
      <c r="F286">
        <v>1</v>
      </c>
      <c r="G286">
        <v>1</v>
      </c>
      <c r="H286">
        <v>3</v>
      </c>
      <c r="I286" t="s">
        <v>1024</v>
      </c>
      <c r="J286" t="s">
        <v>1025</v>
      </c>
      <c r="K286" t="s">
        <v>1026</v>
      </c>
      <c r="L286">
        <v>1330</v>
      </c>
      <c r="N286">
        <v>1005</v>
      </c>
      <c r="O286" t="s">
        <v>1027</v>
      </c>
      <c r="P286" t="s">
        <v>1027</v>
      </c>
      <c r="Q286">
        <v>10</v>
      </c>
      <c r="X286">
        <v>0.12</v>
      </c>
      <c r="Y286">
        <v>84.75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0.12</v>
      </c>
      <c r="AH286">
        <v>2</v>
      </c>
      <c r="AI286">
        <v>22720833</v>
      </c>
      <c r="AJ286">
        <v>309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ROW(Source!A124)</f>
        <v>124</v>
      </c>
      <c r="B287">
        <v>22720845</v>
      </c>
      <c r="C287">
        <v>22720826</v>
      </c>
      <c r="D287">
        <v>21409397</v>
      </c>
      <c r="E287">
        <v>1</v>
      </c>
      <c r="F287">
        <v>1</v>
      </c>
      <c r="G287">
        <v>1</v>
      </c>
      <c r="H287">
        <v>3</v>
      </c>
      <c r="I287" t="s">
        <v>1028</v>
      </c>
      <c r="J287" t="s">
        <v>1029</v>
      </c>
      <c r="K287" t="s">
        <v>1030</v>
      </c>
      <c r="L287">
        <v>1348</v>
      </c>
      <c r="N287">
        <v>1009</v>
      </c>
      <c r="O287" t="s">
        <v>34</v>
      </c>
      <c r="P287" t="s">
        <v>34</v>
      </c>
      <c r="Q287">
        <v>1000</v>
      </c>
      <c r="X287">
        <v>3.7999999999999999E-2</v>
      </c>
      <c r="Y287">
        <v>31060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3.7999999999999999E-2</v>
      </c>
      <c r="AH287">
        <v>2</v>
      </c>
      <c r="AI287">
        <v>22720834</v>
      </c>
      <c r="AJ287">
        <v>310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ROW(Source!A124)</f>
        <v>124</v>
      </c>
      <c r="B288">
        <v>22720846</v>
      </c>
      <c r="C288">
        <v>22720826</v>
      </c>
      <c r="D288">
        <v>21380187</v>
      </c>
      <c r="E288">
        <v>1</v>
      </c>
      <c r="F288">
        <v>1</v>
      </c>
      <c r="G288">
        <v>1</v>
      </c>
      <c r="H288">
        <v>3</v>
      </c>
      <c r="I288" t="s">
        <v>1031</v>
      </c>
      <c r="J288" t="s">
        <v>1032</v>
      </c>
      <c r="K288" t="s">
        <v>1033</v>
      </c>
      <c r="L288">
        <v>1327</v>
      </c>
      <c r="N288">
        <v>1005</v>
      </c>
      <c r="O288" t="s">
        <v>306</v>
      </c>
      <c r="P288" t="s">
        <v>306</v>
      </c>
      <c r="Q288">
        <v>1</v>
      </c>
      <c r="X288">
        <v>350</v>
      </c>
      <c r="Y288">
        <v>30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350</v>
      </c>
      <c r="AH288">
        <v>2</v>
      </c>
      <c r="AI288">
        <v>22720835</v>
      </c>
      <c r="AJ288">
        <v>311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ROW(Source!A124)</f>
        <v>124</v>
      </c>
      <c r="B289">
        <v>22720847</v>
      </c>
      <c r="C289">
        <v>22720826</v>
      </c>
      <c r="D289">
        <v>21282859</v>
      </c>
      <c r="E289">
        <v>1</v>
      </c>
      <c r="F289">
        <v>1</v>
      </c>
      <c r="G289">
        <v>1</v>
      </c>
      <c r="H289">
        <v>3</v>
      </c>
      <c r="I289" t="s">
        <v>833</v>
      </c>
      <c r="J289" t="s">
        <v>834</v>
      </c>
      <c r="K289" t="s">
        <v>835</v>
      </c>
      <c r="L289">
        <v>1339</v>
      </c>
      <c r="N289">
        <v>1007</v>
      </c>
      <c r="O289" t="s">
        <v>43</v>
      </c>
      <c r="P289" t="s">
        <v>43</v>
      </c>
      <c r="Q289">
        <v>1</v>
      </c>
      <c r="X289">
        <v>0.25</v>
      </c>
      <c r="Y289">
        <v>558.33000000000004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0.25</v>
      </c>
      <c r="AH289">
        <v>2</v>
      </c>
      <c r="AI289">
        <v>22720836</v>
      </c>
      <c r="AJ289">
        <v>313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ROW(Source!A124)</f>
        <v>124</v>
      </c>
      <c r="B290">
        <v>22720848</v>
      </c>
      <c r="C290">
        <v>22720826</v>
      </c>
      <c r="D290">
        <v>21380189</v>
      </c>
      <c r="E290">
        <v>1</v>
      </c>
      <c r="F290">
        <v>1</v>
      </c>
      <c r="G290">
        <v>1</v>
      </c>
      <c r="H290">
        <v>3</v>
      </c>
      <c r="I290" t="s">
        <v>1034</v>
      </c>
      <c r="J290" t="s">
        <v>1035</v>
      </c>
      <c r="K290" t="s">
        <v>1036</v>
      </c>
      <c r="L290">
        <v>1348</v>
      </c>
      <c r="N290">
        <v>1009</v>
      </c>
      <c r="O290" t="s">
        <v>34</v>
      </c>
      <c r="P290" t="s">
        <v>34</v>
      </c>
      <c r="Q290">
        <v>1000</v>
      </c>
      <c r="X290">
        <v>7.0000000000000001E-3</v>
      </c>
      <c r="Y290">
        <v>12900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3</v>
      </c>
      <c r="AG290">
        <v>7.0000000000000001E-3</v>
      </c>
      <c r="AH290">
        <v>2</v>
      </c>
      <c r="AI290">
        <v>22720837</v>
      </c>
      <c r="AJ290">
        <v>314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ROW(Source!A124)</f>
        <v>124</v>
      </c>
      <c r="B291">
        <v>22720849</v>
      </c>
      <c r="C291">
        <v>22720826</v>
      </c>
      <c r="D291">
        <v>21331976</v>
      </c>
      <c r="E291">
        <v>1</v>
      </c>
      <c r="F291">
        <v>1</v>
      </c>
      <c r="G291">
        <v>1</v>
      </c>
      <c r="H291">
        <v>3</v>
      </c>
      <c r="I291" t="s">
        <v>1241</v>
      </c>
      <c r="J291" t="s">
        <v>1242</v>
      </c>
      <c r="K291" t="s">
        <v>1243</v>
      </c>
      <c r="L291">
        <v>1327</v>
      </c>
      <c r="N291">
        <v>1005</v>
      </c>
      <c r="O291" t="s">
        <v>306</v>
      </c>
      <c r="P291" t="s">
        <v>306</v>
      </c>
      <c r="Q291">
        <v>1</v>
      </c>
      <c r="X291">
        <v>300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 t="s">
        <v>3</v>
      </c>
      <c r="AG291">
        <v>300</v>
      </c>
      <c r="AH291">
        <v>3</v>
      </c>
      <c r="AI291">
        <v>-1</v>
      </c>
      <c r="AJ291" t="s">
        <v>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ROW(Source!A126)</f>
        <v>126</v>
      </c>
      <c r="B292">
        <v>22720864</v>
      </c>
      <c r="C292">
        <v>22720852</v>
      </c>
      <c r="D292">
        <v>9415666</v>
      </c>
      <c r="E292">
        <v>1</v>
      </c>
      <c r="F292">
        <v>1</v>
      </c>
      <c r="G292">
        <v>1</v>
      </c>
      <c r="H292">
        <v>1</v>
      </c>
      <c r="I292" t="s">
        <v>887</v>
      </c>
      <c r="J292" t="s">
        <v>3</v>
      </c>
      <c r="K292" t="s">
        <v>888</v>
      </c>
      <c r="L292">
        <v>1369</v>
      </c>
      <c r="N292">
        <v>1013</v>
      </c>
      <c r="O292" t="s">
        <v>784</v>
      </c>
      <c r="P292" t="s">
        <v>784</v>
      </c>
      <c r="Q292">
        <v>1</v>
      </c>
      <c r="X292">
        <v>167.86</v>
      </c>
      <c r="Y292">
        <v>0</v>
      </c>
      <c r="Z292">
        <v>0</v>
      </c>
      <c r="AA292">
        <v>0</v>
      </c>
      <c r="AB292">
        <v>8.74</v>
      </c>
      <c r="AC292">
        <v>0</v>
      </c>
      <c r="AD292">
        <v>1</v>
      </c>
      <c r="AE292">
        <v>1</v>
      </c>
      <c r="AF292" t="s">
        <v>3</v>
      </c>
      <c r="AG292">
        <v>167.86</v>
      </c>
      <c r="AH292">
        <v>2</v>
      </c>
      <c r="AI292">
        <v>22720853</v>
      </c>
      <c r="AJ292">
        <v>315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ROW(Source!A126)</f>
        <v>126</v>
      </c>
      <c r="B293">
        <v>22720865</v>
      </c>
      <c r="C293">
        <v>22720852</v>
      </c>
      <c r="D293">
        <v>121548</v>
      </c>
      <c r="E293">
        <v>1</v>
      </c>
      <c r="F293">
        <v>1</v>
      </c>
      <c r="G293">
        <v>1</v>
      </c>
      <c r="H293">
        <v>1</v>
      </c>
      <c r="I293" t="s">
        <v>36</v>
      </c>
      <c r="J293" t="s">
        <v>3</v>
      </c>
      <c r="K293" t="s">
        <v>785</v>
      </c>
      <c r="L293">
        <v>608254</v>
      </c>
      <c r="N293">
        <v>1013</v>
      </c>
      <c r="O293" t="s">
        <v>786</v>
      </c>
      <c r="P293" t="s">
        <v>786</v>
      </c>
      <c r="Q293">
        <v>1</v>
      </c>
      <c r="X293">
        <v>0.52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2</v>
      </c>
      <c r="AF293" t="s">
        <v>3</v>
      </c>
      <c r="AG293">
        <v>0.52</v>
      </c>
      <c r="AH293">
        <v>2</v>
      </c>
      <c r="AI293">
        <v>22720854</v>
      </c>
      <c r="AJ293">
        <v>316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ROW(Source!A126)</f>
        <v>126</v>
      </c>
      <c r="B294">
        <v>22720866</v>
      </c>
      <c r="C294">
        <v>22720852</v>
      </c>
      <c r="D294">
        <v>21280827</v>
      </c>
      <c r="E294">
        <v>1</v>
      </c>
      <c r="F294">
        <v>1</v>
      </c>
      <c r="G294">
        <v>1</v>
      </c>
      <c r="H294">
        <v>2</v>
      </c>
      <c r="I294" t="s">
        <v>787</v>
      </c>
      <c r="J294" t="s">
        <v>788</v>
      </c>
      <c r="K294" t="s">
        <v>789</v>
      </c>
      <c r="L294">
        <v>1368</v>
      </c>
      <c r="N294">
        <v>1011</v>
      </c>
      <c r="O294" t="s">
        <v>790</v>
      </c>
      <c r="P294" t="s">
        <v>790</v>
      </c>
      <c r="Q294">
        <v>1</v>
      </c>
      <c r="X294">
        <v>0.52</v>
      </c>
      <c r="Y294">
        <v>0</v>
      </c>
      <c r="Z294">
        <v>111.99</v>
      </c>
      <c r="AA294">
        <v>13.5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0.52</v>
      </c>
      <c r="AH294">
        <v>2</v>
      </c>
      <c r="AI294">
        <v>22720855</v>
      </c>
      <c r="AJ294">
        <v>317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ROW(Source!A126)</f>
        <v>126</v>
      </c>
      <c r="B295">
        <v>22720867</v>
      </c>
      <c r="C295">
        <v>22720852</v>
      </c>
      <c r="D295">
        <v>21340707</v>
      </c>
      <c r="E295">
        <v>1</v>
      </c>
      <c r="F295">
        <v>1</v>
      </c>
      <c r="G295">
        <v>1</v>
      </c>
      <c r="H295">
        <v>2</v>
      </c>
      <c r="I295" t="s">
        <v>1040</v>
      </c>
      <c r="J295" t="s">
        <v>1041</v>
      </c>
      <c r="K295" t="s">
        <v>1042</v>
      </c>
      <c r="L295">
        <v>1368</v>
      </c>
      <c r="N295">
        <v>1011</v>
      </c>
      <c r="O295" t="s">
        <v>790</v>
      </c>
      <c r="P295" t="s">
        <v>790</v>
      </c>
      <c r="Q295">
        <v>1</v>
      </c>
      <c r="X295">
        <v>0.39</v>
      </c>
      <c r="Y295">
        <v>0</v>
      </c>
      <c r="Z295">
        <v>6.66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0.39</v>
      </c>
      <c r="AH295">
        <v>2</v>
      </c>
      <c r="AI295">
        <v>22720856</v>
      </c>
      <c r="AJ295">
        <v>318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ROW(Source!A126)</f>
        <v>126</v>
      </c>
      <c r="B296">
        <v>22720868</v>
      </c>
      <c r="C296">
        <v>22720852</v>
      </c>
      <c r="D296">
        <v>21285419</v>
      </c>
      <c r="E296">
        <v>1</v>
      </c>
      <c r="F296">
        <v>1</v>
      </c>
      <c r="G296">
        <v>1</v>
      </c>
      <c r="H296">
        <v>2</v>
      </c>
      <c r="I296" t="s">
        <v>858</v>
      </c>
      <c r="J296" t="s">
        <v>859</v>
      </c>
      <c r="K296" t="s">
        <v>860</v>
      </c>
      <c r="L296">
        <v>1368</v>
      </c>
      <c r="N296">
        <v>1011</v>
      </c>
      <c r="O296" t="s">
        <v>790</v>
      </c>
      <c r="P296" t="s">
        <v>790</v>
      </c>
      <c r="Q296">
        <v>1</v>
      </c>
      <c r="X296">
        <v>1.79</v>
      </c>
      <c r="Y296">
        <v>0</v>
      </c>
      <c r="Z296">
        <v>8.1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3</v>
      </c>
      <c r="AG296">
        <v>1.79</v>
      </c>
      <c r="AH296">
        <v>2</v>
      </c>
      <c r="AI296">
        <v>22720857</v>
      </c>
      <c r="AJ296">
        <v>319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ROW(Source!A126)</f>
        <v>126</v>
      </c>
      <c r="B297">
        <v>22720869</v>
      </c>
      <c r="C297">
        <v>22720852</v>
      </c>
      <c r="D297">
        <v>21280770</v>
      </c>
      <c r="E297">
        <v>1</v>
      </c>
      <c r="F297">
        <v>1</v>
      </c>
      <c r="G297">
        <v>1</v>
      </c>
      <c r="H297">
        <v>2</v>
      </c>
      <c r="I297" t="s">
        <v>850</v>
      </c>
      <c r="J297" t="s">
        <v>851</v>
      </c>
      <c r="K297" t="s">
        <v>852</v>
      </c>
      <c r="L297">
        <v>1368</v>
      </c>
      <c r="N297">
        <v>1011</v>
      </c>
      <c r="O297" t="s">
        <v>790</v>
      </c>
      <c r="P297" t="s">
        <v>790</v>
      </c>
      <c r="Q297">
        <v>1</v>
      </c>
      <c r="X297">
        <v>0.8</v>
      </c>
      <c r="Y297">
        <v>0</v>
      </c>
      <c r="Z297">
        <v>87.17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3</v>
      </c>
      <c r="AG297">
        <v>0.8</v>
      </c>
      <c r="AH297">
        <v>2</v>
      </c>
      <c r="AI297">
        <v>22720858</v>
      </c>
      <c r="AJ297">
        <v>320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ROW(Source!A126)</f>
        <v>126</v>
      </c>
      <c r="B298">
        <v>22720870</v>
      </c>
      <c r="C298">
        <v>22720852</v>
      </c>
      <c r="D298">
        <v>21304502</v>
      </c>
      <c r="E298">
        <v>1</v>
      </c>
      <c r="F298">
        <v>1</v>
      </c>
      <c r="G298">
        <v>1</v>
      </c>
      <c r="H298">
        <v>3</v>
      </c>
      <c r="I298" t="s">
        <v>827</v>
      </c>
      <c r="J298" t="s">
        <v>828</v>
      </c>
      <c r="K298" t="s">
        <v>829</v>
      </c>
      <c r="L298">
        <v>1348</v>
      </c>
      <c r="N298">
        <v>1009</v>
      </c>
      <c r="O298" t="s">
        <v>34</v>
      </c>
      <c r="P298" t="s">
        <v>34</v>
      </c>
      <c r="Q298">
        <v>1000</v>
      </c>
      <c r="X298">
        <v>4.4999999999999999E-4</v>
      </c>
      <c r="Y298">
        <v>10362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4.4999999999999999E-4</v>
      </c>
      <c r="AH298">
        <v>2</v>
      </c>
      <c r="AI298">
        <v>22720859</v>
      </c>
      <c r="AJ298">
        <v>321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ROW(Source!A126)</f>
        <v>126</v>
      </c>
      <c r="B299">
        <v>22720871</v>
      </c>
      <c r="C299">
        <v>22720852</v>
      </c>
      <c r="D299">
        <v>21285804</v>
      </c>
      <c r="E299">
        <v>1</v>
      </c>
      <c r="F299">
        <v>1</v>
      </c>
      <c r="G299">
        <v>1</v>
      </c>
      <c r="H299">
        <v>3</v>
      </c>
      <c r="I299" t="s">
        <v>1043</v>
      </c>
      <c r="J299" t="s">
        <v>1044</v>
      </c>
      <c r="K299" t="s">
        <v>1045</v>
      </c>
      <c r="L299">
        <v>1346</v>
      </c>
      <c r="N299">
        <v>1009</v>
      </c>
      <c r="O299" t="s">
        <v>870</v>
      </c>
      <c r="P299" t="s">
        <v>870</v>
      </c>
      <c r="Q299">
        <v>1</v>
      </c>
      <c r="X299">
        <v>8</v>
      </c>
      <c r="Y299">
        <v>23.09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8</v>
      </c>
      <c r="AH299">
        <v>2</v>
      </c>
      <c r="AI299">
        <v>22720860</v>
      </c>
      <c r="AJ299">
        <v>322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ROW(Source!A126)</f>
        <v>126</v>
      </c>
      <c r="B300">
        <v>22720872</v>
      </c>
      <c r="C300">
        <v>22720852</v>
      </c>
      <c r="D300">
        <v>21280799</v>
      </c>
      <c r="E300">
        <v>1</v>
      </c>
      <c r="F300">
        <v>1</v>
      </c>
      <c r="G300">
        <v>1</v>
      </c>
      <c r="H300">
        <v>3</v>
      </c>
      <c r="I300" t="s">
        <v>1046</v>
      </c>
      <c r="J300" t="s">
        <v>1047</v>
      </c>
      <c r="K300" t="s">
        <v>1048</v>
      </c>
      <c r="L300">
        <v>1348</v>
      </c>
      <c r="N300">
        <v>1009</v>
      </c>
      <c r="O300" t="s">
        <v>34</v>
      </c>
      <c r="P300" t="s">
        <v>34</v>
      </c>
      <c r="Q300">
        <v>1000</v>
      </c>
      <c r="X300">
        <v>1.4999999999999999E-2</v>
      </c>
      <c r="Y300">
        <v>9040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1.4999999999999999E-2</v>
      </c>
      <c r="AH300">
        <v>2</v>
      </c>
      <c r="AI300">
        <v>22720861</v>
      </c>
      <c r="AJ300">
        <v>323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ROW(Source!A126)</f>
        <v>126</v>
      </c>
      <c r="B301">
        <v>22720873</v>
      </c>
      <c r="C301">
        <v>22720852</v>
      </c>
      <c r="D301">
        <v>21353727</v>
      </c>
      <c r="E301">
        <v>1</v>
      </c>
      <c r="F301">
        <v>1</v>
      </c>
      <c r="G301">
        <v>1</v>
      </c>
      <c r="H301">
        <v>3</v>
      </c>
      <c r="I301" t="s">
        <v>1049</v>
      </c>
      <c r="J301" t="s">
        <v>1050</v>
      </c>
      <c r="K301" t="s">
        <v>1051</v>
      </c>
      <c r="L301">
        <v>1346</v>
      </c>
      <c r="N301">
        <v>1009</v>
      </c>
      <c r="O301" t="s">
        <v>870</v>
      </c>
      <c r="P301" t="s">
        <v>870</v>
      </c>
      <c r="Q301">
        <v>1</v>
      </c>
      <c r="X301">
        <v>14.7</v>
      </c>
      <c r="Y301">
        <v>91.29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3</v>
      </c>
      <c r="AG301">
        <v>14.7</v>
      </c>
      <c r="AH301">
        <v>2</v>
      </c>
      <c r="AI301">
        <v>22720862</v>
      </c>
      <c r="AJ301">
        <v>324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ROW(Source!A126)</f>
        <v>126</v>
      </c>
      <c r="B302">
        <v>22720874</v>
      </c>
      <c r="C302">
        <v>22720852</v>
      </c>
      <c r="D302">
        <v>21322067</v>
      </c>
      <c r="E302">
        <v>1</v>
      </c>
      <c r="F302">
        <v>1</v>
      </c>
      <c r="G302">
        <v>1</v>
      </c>
      <c r="H302">
        <v>3</v>
      </c>
      <c r="I302" t="s">
        <v>1052</v>
      </c>
      <c r="J302" t="s">
        <v>1053</v>
      </c>
      <c r="K302" t="s">
        <v>1054</v>
      </c>
      <c r="L302">
        <v>1346</v>
      </c>
      <c r="N302">
        <v>1009</v>
      </c>
      <c r="O302" t="s">
        <v>870</v>
      </c>
      <c r="P302" t="s">
        <v>870</v>
      </c>
      <c r="Q302">
        <v>1</v>
      </c>
      <c r="X302">
        <v>2.66</v>
      </c>
      <c r="Y302">
        <v>39.020000000000003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2.66</v>
      </c>
      <c r="AH302">
        <v>2</v>
      </c>
      <c r="AI302">
        <v>22720863</v>
      </c>
      <c r="AJ302">
        <v>325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ROW(Source!A126)</f>
        <v>126</v>
      </c>
      <c r="B303">
        <v>22720875</v>
      </c>
      <c r="C303">
        <v>22720852</v>
      </c>
      <c r="D303">
        <v>21368115</v>
      </c>
      <c r="E303">
        <v>1</v>
      </c>
      <c r="F303">
        <v>1</v>
      </c>
      <c r="G303">
        <v>1</v>
      </c>
      <c r="H303">
        <v>3</v>
      </c>
      <c r="I303" t="s">
        <v>1244</v>
      </c>
      <c r="J303" t="s">
        <v>1245</v>
      </c>
      <c r="K303" t="s">
        <v>1246</v>
      </c>
      <c r="L303">
        <v>1327</v>
      </c>
      <c r="N303">
        <v>1005</v>
      </c>
      <c r="O303" t="s">
        <v>306</v>
      </c>
      <c r="P303" t="s">
        <v>306</v>
      </c>
      <c r="Q303">
        <v>1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1</v>
      </c>
      <c r="AD303">
        <v>0</v>
      </c>
      <c r="AE303">
        <v>0</v>
      </c>
      <c r="AF303" t="s">
        <v>3</v>
      </c>
      <c r="AG303">
        <v>0</v>
      </c>
      <c r="AH303">
        <v>3</v>
      </c>
      <c r="AI303">
        <v>-1</v>
      </c>
      <c r="AJ303" t="s">
        <v>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ROW(Source!A126)</f>
        <v>126</v>
      </c>
      <c r="B304">
        <v>22720876</v>
      </c>
      <c r="C304">
        <v>22720852</v>
      </c>
      <c r="D304">
        <v>21368116</v>
      </c>
      <c r="E304">
        <v>1</v>
      </c>
      <c r="F304">
        <v>1</v>
      </c>
      <c r="G304">
        <v>1</v>
      </c>
      <c r="H304">
        <v>3</v>
      </c>
      <c r="I304" t="s">
        <v>1247</v>
      </c>
      <c r="J304" t="s">
        <v>1248</v>
      </c>
      <c r="K304" t="s">
        <v>1249</v>
      </c>
      <c r="L304">
        <v>1327</v>
      </c>
      <c r="N304">
        <v>1005</v>
      </c>
      <c r="O304" t="s">
        <v>306</v>
      </c>
      <c r="P304" t="s">
        <v>306</v>
      </c>
      <c r="Q304">
        <v>1</v>
      </c>
      <c r="X304">
        <v>100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 t="s">
        <v>3</v>
      </c>
      <c r="AG304">
        <v>100</v>
      </c>
      <c r="AH304">
        <v>3</v>
      </c>
      <c r="AI304">
        <v>-1</v>
      </c>
      <c r="AJ304" t="s">
        <v>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ROW(Source!A126)</f>
        <v>126</v>
      </c>
      <c r="B305">
        <v>22720877</v>
      </c>
      <c r="C305">
        <v>22720852</v>
      </c>
      <c r="D305">
        <v>21368117</v>
      </c>
      <c r="E305">
        <v>1</v>
      </c>
      <c r="F305">
        <v>1</v>
      </c>
      <c r="G305">
        <v>1</v>
      </c>
      <c r="H305">
        <v>3</v>
      </c>
      <c r="I305" t="s">
        <v>1250</v>
      </c>
      <c r="J305" t="s">
        <v>1251</v>
      </c>
      <c r="K305" t="s">
        <v>1252</v>
      </c>
      <c r="L305">
        <v>1354</v>
      </c>
      <c r="N305">
        <v>1010</v>
      </c>
      <c r="O305" t="s">
        <v>28</v>
      </c>
      <c r="P305" t="s">
        <v>28</v>
      </c>
      <c r="Q305">
        <v>1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1</v>
      </c>
      <c r="AD305">
        <v>0</v>
      </c>
      <c r="AE305">
        <v>0</v>
      </c>
      <c r="AF305" t="s">
        <v>3</v>
      </c>
      <c r="AG305">
        <v>0</v>
      </c>
      <c r="AH305">
        <v>3</v>
      </c>
      <c r="AI305">
        <v>-1</v>
      </c>
      <c r="AJ305" t="s">
        <v>3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ROW(Source!A126)</f>
        <v>126</v>
      </c>
      <c r="B306">
        <v>22720878</v>
      </c>
      <c r="C306">
        <v>22720852</v>
      </c>
      <c r="D306">
        <v>21362009</v>
      </c>
      <c r="E306">
        <v>1</v>
      </c>
      <c r="F306">
        <v>1</v>
      </c>
      <c r="G306">
        <v>1</v>
      </c>
      <c r="H306">
        <v>3</v>
      </c>
      <c r="I306" t="s">
        <v>1238</v>
      </c>
      <c r="J306" t="s">
        <v>1239</v>
      </c>
      <c r="K306" t="s">
        <v>1240</v>
      </c>
      <c r="L306">
        <v>1346</v>
      </c>
      <c r="N306">
        <v>1009</v>
      </c>
      <c r="O306" t="s">
        <v>870</v>
      </c>
      <c r="P306" t="s">
        <v>870</v>
      </c>
      <c r="Q306">
        <v>1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1</v>
      </c>
      <c r="AD306">
        <v>0</v>
      </c>
      <c r="AE306">
        <v>0</v>
      </c>
      <c r="AF306" t="s">
        <v>3</v>
      </c>
      <c r="AG306">
        <v>0</v>
      </c>
      <c r="AH306">
        <v>3</v>
      </c>
      <c r="AI306">
        <v>-1</v>
      </c>
      <c r="AJ306" t="s">
        <v>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ROW(Source!A126)</f>
        <v>126</v>
      </c>
      <c r="B307">
        <v>22720879</v>
      </c>
      <c r="C307">
        <v>22720852</v>
      </c>
      <c r="D307">
        <v>21367349</v>
      </c>
      <c r="E307">
        <v>1</v>
      </c>
      <c r="F307">
        <v>1</v>
      </c>
      <c r="G307">
        <v>1</v>
      </c>
      <c r="H307">
        <v>3</v>
      </c>
      <c r="I307" t="s">
        <v>1253</v>
      </c>
      <c r="J307" t="s">
        <v>1254</v>
      </c>
      <c r="K307" t="s">
        <v>1255</v>
      </c>
      <c r="L307">
        <v>1354</v>
      </c>
      <c r="N307">
        <v>1010</v>
      </c>
      <c r="O307" t="s">
        <v>28</v>
      </c>
      <c r="P307" t="s">
        <v>28</v>
      </c>
      <c r="Q307">
        <v>1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1</v>
      </c>
      <c r="AD307">
        <v>0</v>
      </c>
      <c r="AE307">
        <v>0</v>
      </c>
      <c r="AF307" t="s">
        <v>3</v>
      </c>
      <c r="AG307">
        <v>0</v>
      </c>
      <c r="AH307">
        <v>3</v>
      </c>
      <c r="AI307">
        <v>-1</v>
      </c>
      <c r="AJ307" t="s">
        <v>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ROW(Source!A126)</f>
        <v>126</v>
      </c>
      <c r="B308">
        <v>22720880</v>
      </c>
      <c r="C308">
        <v>22720852</v>
      </c>
      <c r="D308">
        <v>21368118</v>
      </c>
      <c r="E308">
        <v>1</v>
      </c>
      <c r="F308">
        <v>1</v>
      </c>
      <c r="G308">
        <v>1</v>
      </c>
      <c r="H308">
        <v>3</v>
      </c>
      <c r="I308" t="s">
        <v>1256</v>
      </c>
      <c r="J308" t="s">
        <v>1257</v>
      </c>
      <c r="K308" t="s">
        <v>1258</v>
      </c>
      <c r="L308">
        <v>1354</v>
      </c>
      <c r="N308">
        <v>1010</v>
      </c>
      <c r="O308" t="s">
        <v>28</v>
      </c>
      <c r="P308" t="s">
        <v>28</v>
      </c>
      <c r="Q308">
        <v>1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1</v>
      </c>
      <c r="AD308">
        <v>0</v>
      </c>
      <c r="AE308">
        <v>0</v>
      </c>
      <c r="AF308" t="s">
        <v>3</v>
      </c>
      <c r="AG308">
        <v>0</v>
      </c>
      <c r="AH308">
        <v>3</v>
      </c>
      <c r="AI308">
        <v>-1</v>
      </c>
      <c r="AJ308" t="s">
        <v>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ROW(Source!A129)</f>
        <v>129</v>
      </c>
      <c r="B309">
        <v>22720893</v>
      </c>
      <c r="C309">
        <v>22720885</v>
      </c>
      <c r="D309">
        <v>9416104</v>
      </c>
      <c r="E309">
        <v>1</v>
      </c>
      <c r="F309">
        <v>1</v>
      </c>
      <c r="G309">
        <v>1</v>
      </c>
      <c r="H309">
        <v>1</v>
      </c>
      <c r="I309" t="s">
        <v>856</v>
      </c>
      <c r="J309" t="s">
        <v>3</v>
      </c>
      <c r="K309" t="s">
        <v>857</v>
      </c>
      <c r="L309">
        <v>1369</v>
      </c>
      <c r="N309">
        <v>1013</v>
      </c>
      <c r="O309" t="s">
        <v>784</v>
      </c>
      <c r="P309" t="s">
        <v>784</v>
      </c>
      <c r="Q309">
        <v>1</v>
      </c>
      <c r="X309">
        <v>1.46</v>
      </c>
      <c r="Y309">
        <v>0</v>
      </c>
      <c r="Z309">
        <v>0</v>
      </c>
      <c r="AA309">
        <v>0</v>
      </c>
      <c r="AB309">
        <v>8.9700000000000006</v>
      </c>
      <c r="AC309">
        <v>0</v>
      </c>
      <c r="AD309">
        <v>1</v>
      </c>
      <c r="AE309">
        <v>1</v>
      </c>
      <c r="AF309" t="s">
        <v>3</v>
      </c>
      <c r="AG309">
        <v>1.46</v>
      </c>
      <c r="AH309">
        <v>2</v>
      </c>
      <c r="AI309">
        <v>22720886</v>
      </c>
      <c r="AJ309">
        <v>328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ROW(Source!A129)</f>
        <v>129</v>
      </c>
      <c r="B310">
        <v>22720894</v>
      </c>
      <c r="C310">
        <v>22720885</v>
      </c>
      <c r="D310">
        <v>21285419</v>
      </c>
      <c r="E310">
        <v>1</v>
      </c>
      <c r="F310">
        <v>1</v>
      </c>
      <c r="G310">
        <v>1</v>
      </c>
      <c r="H310">
        <v>2</v>
      </c>
      <c r="I310" t="s">
        <v>858</v>
      </c>
      <c r="J310" t="s">
        <v>859</v>
      </c>
      <c r="K310" t="s">
        <v>860</v>
      </c>
      <c r="L310">
        <v>1368</v>
      </c>
      <c r="N310">
        <v>1011</v>
      </c>
      <c r="O310" t="s">
        <v>790</v>
      </c>
      <c r="P310" t="s">
        <v>790</v>
      </c>
      <c r="Q310">
        <v>1</v>
      </c>
      <c r="X310">
        <v>0.12</v>
      </c>
      <c r="Y310">
        <v>0</v>
      </c>
      <c r="Z310">
        <v>8.1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0.12</v>
      </c>
      <c r="AH310">
        <v>2</v>
      </c>
      <c r="AI310">
        <v>22720887</v>
      </c>
      <c r="AJ310">
        <v>329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ROW(Source!A129)</f>
        <v>129</v>
      </c>
      <c r="B311">
        <v>22720895</v>
      </c>
      <c r="C311">
        <v>22720885</v>
      </c>
      <c r="D311">
        <v>21299880</v>
      </c>
      <c r="E311">
        <v>1</v>
      </c>
      <c r="F311">
        <v>1</v>
      </c>
      <c r="G311">
        <v>1</v>
      </c>
      <c r="H311">
        <v>2</v>
      </c>
      <c r="I311" t="s">
        <v>806</v>
      </c>
      <c r="J311" t="s">
        <v>807</v>
      </c>
      <c r="K311" t="s">
        <v>808</v>
      </c>
      <c r="L311">
        <v>1368</v>
      </c>
      <c r="N311">
        <v>1011</v>
      </c>
      <c r="O311" t="s">
        <v>790</v>
      </c>
      <c r="P311" t="s">
        <v>790</v>
      </c>
      <c r="Q311">
        <v>1</v>
      </c>
      <c r="X311">
        <v>0.27</v>
      </c>
      <c r="Y311">
        <v>0</v>
      </c>
      <c r="Z311">
        <v>1.95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0.27</v>
      </c>
      <c r="AH311">
        <v>2</v>
      </c>
      <c r="AI311">
        <v>22720888</v>
      </c>
      <c r="AJ311">
        <v>330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ROW(Source!A129)</f>
        <v>129</v>
      </c>
      <c r="B312">
        <v>22720896</v>
      </c>
      <c r="C312">
        <v>22720885</v>
      </c>
      <c r="D312">
        <v>21280770</v>
      </c>
      <c r="E312">
        <v>1</v>
      </c>
      <c r="F312">
        <v>1</v>
      </c>
      <c r="G312">
        <v>1</v>
      </c>
      <c r="H312">
        <v>2</v>
      </c>
      <c r="I312" t="s">
        <v>850</v>
      </c>
      <c r="J312" t="s">
        <v>851</v>
      </c>
      <c r="K312" t="s">
        <v>852</v>
      </c>
      <c r="L312">
        <v>1368</v>
      </c>
      <c r="N312">
        <v>1011</v>
      </c>
      <c r="O312" t="s">
        <v>790</v>
      </c>
      <c r="P312" t="s">
        <v>790</v>
      </c>
      <c r="Q312">
        <v>1</v>
      </c>
      <c r="X312">
        <v>0.01</v>
      </c>
      <c r="Y312">
        <v>0</v>
      </c>
      <c r="Z312">
        <v>87.17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0.01</v>
      </c>
      <c r="AH312">
        <v>2</v>
      </c>
      <c r="AI312">
        <v>22720889</v>
      </c>
      <c r="AJ312">
        <v>331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ROW(Source!A129)</f>
        <v>129</v>
      </c>
      <c r="B313">
        <v>22720897</v>
      </c>
      <c r="C313">
        <v>22720885</v>
      </c>
      <c r="D313">
        <v>21304502</v>
      </c>
      <c r="E313">
        <v>1</v>
      </c>
      <c r="F313">
        <v>1</v>
      </c>
      <c r="G313">
        <v>1</v>
      </c>
      <c r="H313">
        <v>3</v>
      </c>
      <c r="I313" t="s">
        <v>827</v>
      </c>
      <c r="J313" t="s">
        <v>828</v>
      </c>
      <c r="K313" t="s">
        <v>829</v>
      </c>
      <c r="L313">
        <v>1348</v>
      </c>
      <c r="N313">
        <v>1009</v>
      </c>
      <c r="O313" t="s">
        <v>34</v>
      </c>
      <c r="P313" t="s">
        <v>34</v>
      </c>
      <c r="Q313">
        <v>1000</v>
      </c>
      <c r="X313">
        <v>1.1E-4</v>
      </c>
      <c r="Y313">
        <v>10362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1.1E-4</v>
      </c>
      <c r="AH313">
        <v>2</v>
      </c>
      <c r="AI313">
        <v>22720890</v>
      </c>
      <c r="AJ313">
        <v>332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ROW(Source!A129)</f>
        <v>129</v>
      </c>
      <c r="B314">
        <v>22720898</v>
      </c>
      <c r="C314">
        <v>22720885</v>
      </c>
      <c r="D314">
        <v>21312040</v>
      </c>
      <c r="E314">
        <v>1</v>
      </c>
      <c r="F314">
        <v>1</v>
      </c>
      <c r="G314">
        <v>1</v>
      </c>
      <c r="H314">
        <v>3</v>
      </c>
      <c r="I314" t="s">
        <v>1055</v>
      </c>
      <c r="J314" t="s">
        <v>1056</v>
      </c>
      <c r="K314" t="s">
        <v>1057</v>
      </c>
      <c r="L314">
        <v>1348</v>
      </c>
      <c r="N314">
        <v>1009</v>
      </c>
      <c r="O314" t="s">
        <v>34</v>
      </c>
      <c r="P314" t="s">
        <v>34</v>
      </c>
      <c r="Q314">
        <v>1000</v>
      </c>
      <c r="X314">
        <v>4.2999999999999999E-4</v>
      </c>
      <c r="Y314">
        <v>6508.75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4.2999999999999999E-4</v>
      </c>
      <c r="AH314">
        <v>2</v>
      </c>
      <c r="AI314">
        <v>22720891</v>
      </c>
      <c r="AJ314">
        <v>333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ROW(Source!A129)</f>
        <v>129</v>
      </c>
      <c r="B315">
        <v>22720899</v>
      </c>
      <c r="C315">
        <v>22720885</v>
      </c>
      <c r="D315">
        <v>21369387</v>
      </c>
      <c r="E315">
        <v>1</v>
      </c>
      <c r="F315">
        <v>1</v>
      </c>
      <c r="G315">
        <v>1</v>
      </c>
      <c r="H315">
        <v>3</v>
      </c>
      <c r="I315" t="s">
        <v>1259</v>
      </c>
      <c r="J315" t="s">
        <v>1260</v>
      </c>
      <c r="K315" t="s">
        <v>1261</v>
      </c>
      <c r="L315">
        <v>1354</v>
      </c>
      <c r="N315">
        <v>1010</v>
      </c>
      <c r="O315" t="s">
        <v>28</v>
      </c>
      <c r="P315" t="s">
        <v>28</v>
      </c>
      <c r="Q315">
        <v>1</v>
      </c>
      <c r="X315">
        <v>1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 t="s">
        <v>3</v>
      </c>
      <c r="AG315">
        <v>1</v>
      </c>
      <c r="AH315">
        <v>3</v>
      </c>
      <c r="AI315">
        <v>-1</v>
      </c>
      <c r="AJ315" t="s">
        <v>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ROW(Source!A129)</f>
        <v>129</v>
      </c>
      <c r="B316">
        <v>22720900</v>
      </c>
      <c r="C316">
        <v>22720885</v>
      </c>
      <c r="D316">
        <v>21323239</v>
      </c>
      <c r="E316">
        <v>1</v>
      </c>
      <c r="F316">
        <v>1</v>
      </c>
      <c r="G316">
        <v>1</v>
      </c>
      <c r="H316">
        <v>3</v>
      </c>
      <c r="I316" t="s">
        <v>1058</v>
      </c>
      <c r="J316" t="s">
        <v>1059</v>
      </c>
      <c r="K316" t="s">
        <v>1060</v>
      </c>
      <c r="L316">
        <v>1339</v>
      </c>
      <c r="N316">
        <v>1007</v>
      </c>
      <c r="O316" t="s">
        <v>43</v>
      </c>
      <c r="P316" t="s">
        <v>43</v>
      </c>
      <c r="Q316">
        <v>1</v>
      </c>
      <c r="X316">
        <v>2.9999999999999997E-4</v>
      </c>
      <c r="Y316">
        <v>519.79999999999995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2.9999999999999997E-4</v>
      </c>
      <c r="AH316">
        <v>2</v>
      </c>
      <c r="AI316">
        <v>22720892</v>
      </c>
      <c r="AJ316">
        <v>335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ROW(Source!A131)</f>
        <v>131</v>
      </c>
      <c r="B317">
        <v>22720916</v>
      </c>
      <c r="C317">
        <v>22720903</v>
      </c>
      <c r="D317">
        <v>9430710</v>
      </c>
      <c r="E317">
        <v>1</v>
      </c>
      <c r="F317">
        <v>1</v>
      </c>
      <c r="G317">
        <v>1</v>
      </c>
      <c r="H317">
        <v>1</v>
      </c>
      <c r="I317" t="s">
        <v>895</v>
      </c>
      <c r="J317" t="s">
        <v>3</v>
      </c>
      <c r="K317" t="s">
        <v>896</v>
      </c>
      <c r="L317">
        <v>1369</v>
      </c>
      <c r="N317">
        <v>1013</v>
      </c>
      <c r="O317" t="s">
        <v>784</v>
      </c>
      <c r="P317" t="s">
        <v>784</v>
      </c>
      <c r="Q317">
        <v>1</v>
      </c>
      <c r="X317">
        <v>10.9</v>
      </c>
      <c r="Y317">
        <v>0</v>
      </c>
      <c r="Z317">
        <v>0</v>
      </c>
      <c r="AA317">
        <v>0</v>
      </c>
      <c r="AB317">
        <v>9.6199999999999992</v>
      </c>
      <c r="AC317">
        <v>0</v>
      </c>
      <c r="AD317">
        <v>1</v>
      </c>
      <c r="AE317">
        <v>1</v>
      </c>
      <c r="AF317" t="s">
        <v>3</v>
      </c>
      <c r="AG317">
        <v>10.9</v>
      </c>
      <c r="AH317">
        <v>2</v>
      </c>
      <c r="AI317">
        <v>22720904</v>
      </c>
      <c r="AJ317">
        <v>336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ROW(Source!A131)</f>
        <v>131</v>
      </c>
      <c r="B318">
        <v>22720917</v>
      </c>
      <c r="C318">
        <v>22720903</v>
      </c>
      <c r="D318">
        <v>121548</v>
      </c>
      <c r="E318">
        <v>1</v>
      </c>
      <c r="F318">
        <v>1</v>
      </c>
      <c r="G318">
        <v>1</v>
      </c>
      <c r="H318">
        <v>1</v>
      </c>
      <c r="I318" t="s">
        <v>36</v>
      </c>
      <c r="J318" t="s">
        <v>3</v>
      </c>
      <c r="K318" t="s">
        <v>785</v>
      </c>
      <c r="L318">
        <v>608254</v>
      </c>
      <c r="N318">
        <v>1013</v>
      </c>
      <c r="O318" t="s">
        <v>786</v>
      </c>
      <c r="P318" t="s">
        <v>786</v>
      </c>
      <c r="Q318">
        <v>1</v>
      </c>
      <c r="X318">
        <v>0.01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3</v>
      </c>
      <c r="AG318">
        <v>0.01</v>
      </c>
      <c r="AH318">
        <v>2</v>
      </c>
      <c r="AI318">
        <v>22720905</v>
      </c>
      <c r="AJ318">
        <v>337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ROW(Source!A131)</f>
        <v>131</v>
      </c>
      <c r="B319">
        <v>22720918</v>
      </c>
      <c r="C319">
        <v>22720903</v>
      </c>
      <c r="D319">
        <v>21334659</v>
      </c>
      <c r="E319">
        <v>1</v>
      </c>
      <c r="F319">
        <v>1</v>
      </c>
      <c r="G319">
        <v>1</v>
      </c>
      <c r="H319">
        <v>2</v>
      </c>
      <c r="I319" t="s">
        <v>897</v>
      </c>
      <c r="J319" t="s">
        <v>898</v>
      </c>
      <c r="K319" t="s">
        <v>899</v>
      </c>
      <c r="L319">
        <v>1368</v>
      </c>
      <c r="N319">
        <v>1011</v>
      </c>
      <c r="O319" t="s">
        <v>790</v>
      </c>
      <c r="P319" t="s">
        <v>790</v>
      </c>
      <c r="Q319">
        <v>1</v>
      </c>
      <c r="X319">
        <v>0.01</v>
      </c>
      <c r="Y319">
        <v>0</v>
      </c>
      <c r="Z319">
        <v>134.65</v>
      </c>
      <c r="AA319">
        <v>13.5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0.01</v>
      </c>
      <c r="AH319">
        <v>2</v>
      </c>
      <c r="AI319">
        <v>22720906</v>
      </c>
      <c r="AJ319">
        <v>338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ROW(Source!A131)</f>
        <v>131</v>
      </c>
      <c r="B320">
        <v>22720919</v>
      </c>
      <c r="C320">
        <v>22720903</v>
      </c>
      <c r="D320">
        <v>21340707</v>
      </c>
      <c r="E320">
        <v>1</v>
      </c>
      <c r="F320">
        <v>1</v>
      </c>
      <c r="G320">
        <v>1</v>
      </c>
      <c r="H320">
        <v>2</v>
      </c>
      <c r="I320" t="s">
        <v>1040</v>
      </c>
      <c r="J320" t="s">
        <v>1041</v>
      </c>
      <c r="K320" t="s">
        <v>1042</v>
      </c>
      <c r="L320">
        <v>1368</v>
      </c>
      <c r="N320">
        <v>1011</v>
      </c>
      <c r="O320" t="s">
        <v>790</v>
      </c>
      <c r="P320" t="s">
        <v>790</v>
      </c>
      <c r="Q320">
        <v>1</v>
      </c>
      <c r="X320">
        <v>1.51</v>
      </c>
      <c r="Y320">
        <v>0</v>
      </c>
      <c r="Z320">
        <v>6.66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1.51</v>
      </c>
      <c r="AH320">
        <v>2</v>
      </c>
      <c r="AI320">
        <v>22720907</v>
      </c>
      <c r="AJ320">
        <v>339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ROW(Source!A131)</f>
        <v>131</v>
      </c>
      <c r="B321">
        <v>22720920</v>
      </c>
      <c r="C321">
        <v>22720903</v>
      </c>
      <c r="D321">
        <v>21285419</v>
      </c>
      <c r="E321">
        <v>1</v>
      </c>
      <c r="F321">
        <v>1</v>
      </c>
      <c r="G321">
        <v>1</v>
      </c>
      <c r="H321">
        <v>2</v>
      </c>
      <c r="I321" t="s">
        <v>858</v>
      </c>
      <c r="J321" t="s">
        <v>859</v>
      </c>
      <c r="K321" t="s">
        <v>860</v>
      </c>
      <c r="L321">
        <v>1368</v>
      </c>
      <c r="N321">
        <v>1011</v>
      </c>
      <c r="O321" t="s">
        <v>790</v>
      </c>
      <c r="P321" t="s">
        <v>790</v>
      </c>
      <c r="Q321">
        <v>1</v>
      </c>
      <c r="X321">
        <v>0.06</v>
      </c>
      <c r="Y321">
        <v>0</v>
      </c>
      <c r="Z321">
        <v>8.1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0.06</v>
      </c>
      <c r="AH321">
        <v>2</v>
      </c>
      <c r="AI321">
        <v>22720908</v>
      </c>
      <c r="AJ321">
        <v>340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ROW(Source!A131)</f>
        <v>131</v>
      </c>
      <c r="B322">
        <v>22720921</v>
      </c>
      <c r="C322">
        <v>22720903</v>
      </c>
      <c r="D322">
        <v>21350306</v>
      </c>
      <c r="E322">
        <v>1</v>
      </c>
      <c r="F322">
        <v>1</v>
      </c>
      <c r="G322">
        <v>1</v>
      </c>
      <c r="H322">
        <v>2</v>
      </c>
      <c r="I322" t="s">
        <v>1061</v>
      </c>
      <c r="J322" t="s">
        <v>1062</v>
      </c>
      <c r="K322" t="s">
        <v>1063</v>
      </c>
      <c r="L322">
        <v>1368</v>
      </c>
      <c r="N322">
        <v>1011</v>
      </c>
      <c r="O322" t="s">
        <v>790</v>
      </c>
      <c r="P322" t="s">
        <v>790</v>
      </c>
      <c r="Q322">
        <v>1</v>
      </c>
      <c r="X322">
        <v>0.09</v>
      </c>
      <c r="Y322">
        <v>0</v>
      </c>
      <c r="Z322">
        <v>2.36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0.09</v>
      </c>
      <c r="AH322">
        <v>2</v>
      </c>
      <c r="AI322">
        <v>22720909</v>
      </c>
      <c r="AJ322">
        <v>341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ROW(Source!A131)</f>
        <v>131</v>
      </c>
      <c r="B323">
        <v>22720922</v>
      </c>
      <c r="C323">
        <v>22720903</v>
      </c>
      <c r="D323">
        <v>21323012</v>
      </c>
      <c r="E323">
        <v>1</v>
      </c>
      <c r="F323">
        <v>1</v>
      </c>
      <c r="G323">
        <v>1</v>
      </c>
      <c r="H323">
        <v>2</v>
      </c>
      <c r="I323" t="s">
        <v>1064</v>
      </c>
      <c r="J323" t="s">
        <v>1065</v>
      </c>
      <c r="K323" t="s">
        <v>1066</v>
      </c>
      <c r="L323">
        <v>1368</v>
      </c>
      <c r="N323">
        <v>1011</v>
      </c>
      <c r="O323" t="s">
        <v>790</v>
      </c>
      <c r="P323" t="s">
        <v>790</v>
      </c>
      <c r="Q323">
        <v>1</v>
      </c>
      <c r="X323">
        <v>0.14000000000000001</v>
      </c>
      <c r="Y323">
        <v>0</v>
      </c>
      <c r="Z323">
        <v>0.95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0.14000000000000001</v>
      </c>
      <c r="AH323">
        <v>2</v>
      </c>
      <c r="AI323">
        <v>22720910</v>
      </c>
      <c r="AJ323">
        <v>342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ROW(Source!A131)</f>
        <v>131</v>
      </c>
      <c r="B324">
        <v>22720923</v>
      </c>
      <c r="C324">
        <v>22720903</v>
      </c>
      <c r="D324">
        <v>21569197</v>
      </c>
      <c r="E324">
        <v>1</v>
      </c>
      <c r="F324">
        <v>1</v>
      </c>
      <c r="G324">
        <v>1</v>
      </c>
      <c r="H324">
        <v>2</v>
      </c>
      <c r="I324" t="s">
        <v>1067</v>
      </c>
      <c r="J324" t="s">
        <v>1068</v>
      </c>
      <c r="K324" t="s">
        <v>1069</v>
      </c>
      <c r="L324">
        <v>1368</v>
      </c>
      <c r="N324">
        <v>1011</v>
      </c>
      <c r="O324" t="s">
        <v>790</v>
      </c>
      <c r="P324" t="s">
        <v>790</v>
      </c>
      <c r="Q324">
        <v>1</v>
      </c>
      <c r="X324">
        <v>0.45</v>
      </c>
      <c r="Y324">
        <v>0</v>
      </c>
      <c r="Z324">
        <v>18.68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0.45</v>
      </c>
      <c r="AH324">
        <v>2</v>
      </c>
      <c r="AI324">
        <v>22720911</v>
      </c>
      <c r="AJ324">
        <v>343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ROW(Source!A131)</f>
        <v>131</v>
      </c>
      <c r="B325">
        <v>22720924</v>
      </c>
      <c r="C325">
        <v>22720903</v>
      </c>
      <c r="D325">
        <v>21280770</v>
      </c>
      <c r="E325">
        <v>1</v>
      </c>
      <c r="F325">
        <v>1</v>
      </c>
      <c r="G325">
        <v>1</v>
      </c>
      <c r="H325">
        <v>2</v>
      </c>
      <c r="I325" t="s">
        <v>850</v>
      </c>
      <c r="J325" t="s">
        <v>851</v>
      </c>
      <c r="K325" t="s">
        <v>852</v>
      </c>
      <c r="L325">
        <v>1368</v>
      </c>
      <c r="N325">
        <v>1011</v>
      </c>
      <c r="O325" t="s">
        <v>790</v>
      </c>
      <c r="P325" t="s">
        <v>790</v>
      </c>
      <c r="Q325">
        <v>1</v>
      </c>
      <c r="X325">
        <v>0.01</v>
      </c>
      <c r="Y325">
        <v>0</v>
      </c>
      <c r="Z325">
        <v>87.17</v>
      </c>
      <c r="AA325">
        <v>11.6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0.01</v>
      </c>
      <c r="AH325">
        <v>2</v>
      </c>
      <c r="AI325">
        <v>22720912</v>
      </c>
      <c r="AJ325">
        <v>344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ROW(Source!A131)</f>
        <v>131</v>
      </c>
      <c r="B326">
        <v>22720925</v>
      </c>
      <c r="C326">
        <v>22720903</v>
      </c>
      <c r="D326">
        <v>21336294</v>
      </c>
      <c r="E326">
        <v>1</v>
      </c>
      <c r="F326">
        <v>1</v>
      </c>
      <c r="G326">
        <v>1</v>
      </c>
      <c r="H326">
        <v>3</v>
      </c>
      <c r="I326" t="s">
        <v>936</v>
      </c>
      <c r="J326" t="s">
        <v>937</v>
      </c>
      <c r="K326" t="s">
        <v>938</v>
      </c>
      <c r="L326">
        <v>1339</v>
      </c>
      <c r="N326">
        <v>1007</v>
      </c>
      <c r="O326" t="s">
        <v>43</v>
      </c>
      <c r="P326" t="s">
        <v>43</v>
      </c>
      <c r="Q326">
        <v>1</v>
      </c>
      <c r="X326">
        <v>8.2000000000000003E-2</v>
      </c>
      <c r="Y326">
        <v>3.15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8.2000000000000003E-2</v>
      </c>
      <c r="AH326">
        <v>2</v>
      </c>
      <c r="AI326">
        <v>22720913</v>
      </c>
      <c r="AJ326">
        <v>350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ROW(Source!A131)</f>
        <v>131</v>
      </c>
      <c r="B327">
        <v>22720926</v>
      </c>
      <c r="C327">
        <v>22720903</v>
      </c>
      <c r="D327">
        <v>21547716</v>
      </c>
      <c r="E327">
        <v>1</v>
      </c>
      <c r="F327">
        <v>1</v>
      </c>
      <c r="G327">
        <v>1</v>
      </c>
      <c r="H327">
        <v>3</v>
      </c>
      <c r="I327" t="s">
        <v>990</v>
      </c>
      <c r="J327" t="s">
        <v>991</v>
      </c>
      <c r="K327" t="s">
        <v>992</v>
      </c>
      <c r="L327">
        <v>1346</v>
      </c>
      <c r="N327">
        <v>1009</v>
      </c>
      <c r="O327" t="s">
        <v>870</v>
      </c>
      <c r="P327" t="s">
        <v>870</v>
      </c>
      <c r="Q327">
        <v>1</v>
      </c>
      <c r="X327">
        <v>0.14000000000000001</v>
      </c>
      <c r="Y327">
        <v>26.44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0.14000000000000001</v>
      </c>
      <c r="AH327">
        <v>2</v>
      </c>
      <c r="AI327">
        <v>22720914</v>
      </c>
      <c r="AJ327">
        <v>351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ROW(Source!A131)</f>
        <v>131</v>
      </c>
      <c r="B328">
        <v>22720927</v>
      </c>
      <c r="C328">
        <v>22720903</v>
      </c>
      <c r="D328">
        <v>21532219</v>
      </c>
      <c r="E328">
        <v>1</v>
      </c>
      <c r="F328">
        <v>1</v>
      </c>
      <c r="G328">
        <v>1</v>
      </c>
      <c r="H328">
        <v>3</v>
      </c>
      <c r="I328" t="s">
        <v>945</v>
      </c>
      <c r="J328" t="s">
        <v>946</v>
      </c>
      <c r="K328" t="s">
        <v>947</v>
      </c>
      <c r="L328">
        <v>1344</v>
      </c>
      <c r="N328">
        <v>1008</v>
      </c>
      <c r="O328" t="s">
        <v>948</v>
      </c>
      <c r="P328" t="s">
        <v>948</v>
      </c>
      <c r="Q328">
        <v>1</v>
      </c>
      <c r="X328">
        <v>2.1</v>
      </c>
      <c r="Y328">
        <v>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2.1</v>
      </c>
      <c r="AH328">
        <v>2</v>
      </c>
      <c r="AI328">
        <v>22720915</v>
      </c>
      <c r="AJ328">
        <v>352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ROW(Source!A137)</f>
        <v>137</v>
      </c>
      <c r="B329">
        <v>22720944</v>
      </c>
      <c r="C329">
        <v>22720938</v>
      </c>
      <c r="D329">
        <v>9415735</v>
      </c>
      <c r="E329">
        <v>1</v>
      </c>
      <c r="F329">
        <v>1</v>
      </c>
      <c r="G329">
        <v>1</v>
      </c>
      <c r="H329">
        <v>1</v>
      </c>
      <c r="I329" t="s">
        <v>970</v>
      </c>
      <c r="J329" t="s">
        <v>3</v>
      </c>
      <c r="K329" t="s">
        <v>971</v>
      </c>
      <c r="L329">
        <v>1369</v>
      </c>
      <c r="N329">
        <v>1013</v>
      </c>
      <c r="O329" t="s">
        <v>784</v>
      </c>
      <c r="P329" t="s">
        <v>784</v>
      </c>
      <c r="Q329">
        <v>1</v>
      </c>
      <c r="X329">
        <v>4.8</v>
      </c>
      <c r="Y329">
        <v>0</v>
      </c>
      <c r="Z329">
        <v>0</v>
      </c>
      <c r="AA329">
        <v>0</v>
      </c>
      <c r="AB329">
        <v>9.07</v>
      </c>
      <c r="AC329">
        <v>0</v>
      </c>
      <c r="AD329">
        <v>1</v>
      </c>
      <c r="AE329">
        <v>1</v>
      </c>
      <c r="AF329" t="s">
        <v>3</v>
      </c>
      <c r="AG329">
        <v>4.8</v>
      </c>
      <c r="AH329">
        <v>2</v>
      </c>
      <c r="AI329">
        <v>22720939</v>
      </c>
      <c r="AJ329">
        <v>353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ROW(Source!A137)</f>
        <v>137</v>
      </c>
      <c r="B330">
        <v>22720945</v>
      </c>
      <c r="C330">
        <v>22720938</v>
      </c>
      <c r="D330">
        <v>121548</v>
      </c>
      <c r="E330">
        <v>1</v>
      </c>
      <c r="F330">
        <v>1</v>
      </c>
      <c r="G330">
        <v>1</v>
      </c>
      <c r="H330">
        <v>1</v>
      </c>
      <c r="I330" t="s">
        <v>36</v>
      </c>
      <c r="J330" t="s">
        <v>3</v>
      </c>
      <c r="K330" t="s">
        <v>785</v>
      </c>
      <c r="L330">
        <v>608254</v>
      </c>
      <c r="N330">
        <v>1013</v>
      </c>
      <c r="O330" t="s">
        <v>786</v>
      </c>
      <c r="P330" t="s">
        <v>786</v>
      </c>
      <c r="Q330">
        <v>1</v>
      </c>
      <c r="X330">
        <v>2.61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2</v>
      </c>
      <c r="AF330" t="s">
        <v>3</v>
      </c>
      <c r="AG330">
        <v>2.61</v>
      </c>
      <c r="AH330">
        <v>2</v>
      </c>
      <c r="AI330">
        <v>22720940</v>
      </c>
      <c r="AJ330">
        <v>354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ROW(Source!A137)</f>
        <v>137</v>
      </c>
      <c r="B331">
        <v>22720946</v>
      </c>
      <c r="C331">
        <v>22720938</v>
      </c>
      <c r="D331">
        <v>21280827</v>
      </c>
      <c r="E331">
        <v>1</v>
      </c>
      <c r="F331">
        <v>1</v>
      </c>
      <c r="G331">
        <v>1</v>
      </c>
      <c r="H331">
        <v>2</v>
      </c>
      <c r="I331" t="s">
        <v>787</v>
      </c>
      <c r="J331" t="s">
        <v>788</v>
      </c>
      <c r="K331" t="s">
        <v>789</v>
      </c>
      <c r="L331">
        <v>1368</v>
      </c>
      <c r="N331">
        <v>1011</v>
      </c>
      <c r="O331" t="s">
        <v>790</v>
      </c>
      <c r="P331" t="s">
        <v>790</v>
      </c>
      <c r="Q331">
        <v>1</v>
      </c>
      <c r="X331">
        <v>0.01</v>
      </c>
      <c r="Y331">
        <v>0</v>
      </c>
      <c r="Z331">
        <v>111.99</v>
      </c>
      <c r="AA331">
        <v>13.5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0.01</v>
      </c>
      <c r="AH331">
        <v>2</v>
      </c>
      <c r="AI331">
        <v>22720941</v>
      </c>
      <c r="AJ331">
        <v>355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ROW(Source!A137)</f>
        <v>137</v>
      </c>
      <c r="B332">
        <v>22720947</v>
      </c>
      <c r="C332">
        <v>22720938</v>
      </c>
      <c r="D332">
        <v>21363407</v>
      </c>
      <c r="E332">
        <v>1</v>
      </c>
      <c r="F332">
        <v>1</v>
      </c>
      <c r="G332">
        <v>1</v>
      </c>
      <c r="H332">
        <v>2</v>
      </c>
      <c r="I332" t="s">
        <v>1070</v>
      </c>
      <c r="J332" t="s">
        <v>1071</v>
      </c>
      <c r="K332" t="s">
        <v>1072</v>
      </c>
      <c r="L332">
        <v>1368</v>
      </c>
      <c r="N332">
        <v>1011</v>
      </c>
      <c r="O332" t="s">
        <v>790</v>
      </c>
      <c r="P332" t="s">
        <v>790</v>
      </c>
      <c r="Q332">
        <v>1</v>
      </c>
      <c r="X332">
        <v>2.6</v>
      </c>
      <c r="Y332">
        <v>0</v>
      </c>
      <c r="Z332">
        <v>100.1</v>
      </c>
      <c r="AA332">
        <v>13.5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2.6</v>
      </c>
      <c r="AH332">
        <v>2</v>
      </c>
      <c r="AI332">
        <v>22720942</v>
      </c>
      <c r="AJ332">
        <v>356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ROW(Source!A137)</f>
        <v>137</v>
      </c>
      <c r="B333">
        <v>22720948</v>
      </c>
      <c r="C333">
        <v>22720938</v>
      </c>
      <c r="D333">
        <v>21280770</v>
      </c>
      <c r="E333">
        <v>1</v>
      </c>
      <c r="F333">
        <v>1</v>
      </c>
      <c r="G333">
        <v>1</v>
      </c>
      <c r="H333">
        <v>2</v>
      </c>
      <c r="I333" t="s">
        <v>850</v>
      </c>
      <c r="J333" t="s">
        <v>851</v>
      </c>
      <c r="K333" t="s">
        <v>852</v>
      </c>
      <c r="L333">
        <v>1368</v>
      </c>
      <c r="N333">
        <v>1011</v>
      </c>
      <c r="O333" t="s">
        <v>790</v>
      </c>
      <c r="P333" t="s">
        <v>790</v>
      </c>
      <c r="Q333">
        <v>1</v>
      </c>
      <c r="X333">
        <v>0.01</v>
      </c>
      <c r="Y333">
        <v>0</v>
      </c>
      <c r="Z333">
        <v>87.17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0.01</v>
      </c>
      <c r="AH333">
        <v>2</v>
      </c>
      <c r="AI333">
        <v>22720943</v>
      </c>
      <c r="AJ333">
        <v>357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ROW(Source!A137)</f>
        <v>137</v>
      </c>
      <c r="B334">
        <v>22720949</v>
      </c>
      <c r="C334">
        <v>22720938</v>
      </c>
      <c r="D334">
        <v>21839384</v>
      </c>
      <c r="E334">
        <v>1</v>
      </c>
      <c r="F334">
        <v>1</v>
      </c>
      <c r="G334">
        <v>1</v>
      </c>
      <c r="H334">
        <v>3</v>
      </c>
      <c r="I334" t="s">
        <v>411</v>
      </c>
      <c r="J334" t="s">
        <v>414</v>
      </c>
      <c r="K334" t="s">
        <v>412</v>
      </c>
      <c r="L334">
        <v>1358</v>
      </c>
      <c r="N334">
        <v>1010</v>
      </c>
      <c r="O334" t="s">
        <v>413</v>
      </c>
      <c r="P334" t="s">
        <v>413</v>
      </c>
      <c r="Q334">
        <v>10</v>
      </c>
      <c r="X334">
        <v>1</v>
      </c>
      <c r="Y334">
        <v>82.56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1</v>
      </c>
      <c r="AH334">
        <v>2</v>
      </c>
      <c r="AI334">
        <v>22720965</v>
      </c>
      <c r="AJ334">
        <v>358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ROW(Source!A146)</f>
        <v>146</v>
      </c>
      <c r="B335">
        <v>22720972</v>
      </c>
      <c r="C335">
        <v>22720966</v>
      </c>
      <c r="D335">
        <v>9415735</v>
      </c>
      <c r="E335">
        <v>1</v>
      </c>
      <c r="F335">
        <v>1</v>
      </c>
      <c r="G335">
        <v>1</v>
      </c>
      <c r="H335">
        <v>1</v>
      </c>
      <c r="I335" t="s">
        <v>970</v>
      </c>
      <c r="J335" t="s">
        <v>3</v>
      </c>
      <c r="K335" t="s">
        <v>971</v>
      </c>
      <c r="L335">
        <v>1369</v>
      </c>
      <c r="N335">
        <v>1013</v>
      </c>
      <c r="O335" t="s">
        <v>784</v>
      </c>
      <c r="P335" t="s">
        <v>784</v>
      </c>
      <c r="Q335">
        <v>1</v>
      </c>
      <c r="X335">
        <v>7.09</v>
      </c>
      <c r="Y335">
        <v>0</v>
      </c>
      <c r="Z335">
        <v>0</v>
      </c>
      <c r="AA335">
        <v>0</v>
      </c>
      <c r="AB335">
        <v>9.07</v>
      </c>
      <c r="AC335">
        <v>0</v>
      </c>
      <c r="AD335">
        <v>1</v>
      </c>
      <c r="AE335">
        <v>1</v>
      </c>
      <c r="AF335" t="s">
        <v>3</v>
      </c>
      <c r="AG335">
        <v>7.09</v>
      </c>
      <c r="AH335">
        <v>2</v>
      </c>
      <c r="AI335">
        <v>22720967</v>
      </c>
      <c r="AJ335">
        <v>366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ROW(Source!A146)</f>
        <v>146</v>
      </c>
      <c r="B336">
        <v>22720973</v>
      </c>
      <c r="C336">
        <v>22720966</v>
      </c>
      <c r="D336">
        <v>121548</v>
      </c>
      <c r="E336">
        <v>1</v>
      </c>
      <c r="F336">
        <v>1</v>
      </c>
      <c r="G336">
        <v>1</v>
      </c>
      <c r="H336">
        <v>1</v>
      </c>
      <c r="I336" t="s">
        <v>36</v>
      </c>
      <c r="J336" t="s">
        <v>3</v>
      </c>
      <c r="K336" t="s">
        <v>785</v>
      </c>
      <c r="L336">
        <v>608254</v>
      </c>
      <c r="N336">
        <v>1013</v>
      </c>
      <c r="O336" t="s">
        <v>786</v>
      </c>
      <c r="P336" t="s">
        <v>786</v>
      </c>
      <c r="Q336">
        <v>1</v>
      </c>
      <c r="X336">
        <v>3.84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3</v>
      </c>
      <c r="AG336">
        <v>3.84</v>
      </c>
      <c r="AH336">
        <v>2</v>
      </c>
      <c r="AI336">
        <v>22720968</v>
      </c>
      <c r="AJ336">
        <v>367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ROW(Source!A146)</f>
        <v>146</v>
      </c>
      <c r="B337">
        <v>22720974</v>
      </c>
      <c r="C337">
        <v>22720966</v>
      </c>
      <c r="D337">
        <v>21280827</v>
      </c>
      <c r="E337">
        <v>1</v>
      </c>
      <c r="F337">
        <v>1</v>
      </c>
      <c r="G337">
        <v>1</v>
      </c>
      <c r="H337">
        <v>2</v>
      </c>
      <c r="I337" t="s">
        <v>787</v>
      </c>
      <c r="J337" t="s">
        <v>788</v>
      </c>
      <c r="K337" t="s">
        <v>789</v>
      </c>
      <c r="L337">
        <v>1368</v>
      </c>
      <c r="N337">
        <v>1011</v>
      </c>
      <c r="O337" t="s">
        <v>790</v>
      </c>
      <c r="P337" t="s">
        <v>790</v>
      </c>
      <c r="Q337">
        <v>1</v>
      </c>
      <c r="X337">
        <v>0.01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0.01</v>
      </c>
      <c r="AH337">
        <v>2</v>
      </c>
      <c r="AI337">
        <v>22720969</v>
      </c>
      <c r="AJ337">
        <v>368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ROW(Source!A146)</f>
        <v>146</v>
      </c>
      <c r="B338">
        <v>22720975</v>
      </c>
      <c r="C338">
        <v>22720966</v>
      </c>
      <c r="D338">
        <v>21363407</v>
      </c>
      <c r="E338">
        <v>1</v>
      </c>
      <c r="F338">
        <v>1</v>
      </c>
      <c r="G338">
        <v>1</v>
      </c>
      <c r="H338">
        <v>2</v>
      </c>
      <c r="I338" t="s">
        <v>1070</v>
      </c>
      <c r="J338" t="s">
        <v>1071</v>
      </c>
      <c r="K338" t="s">
        <v>1072</v>
      </c>
      <c r="L338">
        <v>1368</v>
      </c>
      <c r="N338">
        <v>1011</v>
      </c>
      <c r="O338" t="s">
        <v>790</v>
      </c>
      <c r="P338" t="s">
        <v>790</v>
      </c>
      <c r="Q338">
        <v>1</v>
      </c>
      <c r="X338">
        <v>3.83</v>
      </c>
      <c r="Y338">
        <v>0</v>
      </c>
      <c r="Z338">
        <v>100.1</v>
      </c>
      <c r="AA338">
        <v>13.5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3.83</v>
      </c>
      <c r="AH338">
        <v>2</v>
      </c>
      <c r="AI338">
        <v>22720970</v>
      </c>
      <c r="AJ338">
        <v>369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ROW(Source!A146)</f>
        <v>146</v>
      </c>
      <c r="B339">
        <v>22720976</v>
      </c>
      <c r="C339">
        <v>22720966</v>
      </c>
      <c r="D339">
        <v>21280770</v>
      </c>
      <c r="E339">
        <v>1</v>
      </c>
      <c r="F339">
        <v>1</v>
      </c>
      <c r="G339">
        <v>1</v>
      </c>
      <c r="H339">
        <v>2</v>
      </c>
      <c r="I339" t="s">
        <v>850</v>
      </c>
      <c r="J339" t="s">
        <v>851</v>
      </c>
      <c r="K339" t="s">
        <v>852</v>
      </c>
      <c r="L339">
        <v>1368</v>
      </c>
      <c r="N339">
        <v>1011</v>
      </c>
      <c r="O339" t="s">
        <v>790</v>
      </c>
      <c r="P339" t="s">
        <v>790</v>
      </c>
      <c r="Q339">
        <v>1</v>
      </c>
      <c r="X339">
        <v>0.02</v>
      </c>
      <c r="Y339">
        <v>0</v>
      </c>
      <c r="Z339">
        <v>87.17</v>
      </c>
      <c r="AA339">
        <v>11.6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0.02</v>
      </c>
      <c r="AH339">
        <v>2</v>
      </c>
      <c r="AI339">
        <v>22720971</v>
      </c>
      <c r="AJ339">
        <v>370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ROW(Source!A146)</f>
        <v>146</v>
      </c>
      <c r="B340">
        <v>22720977</v>
      </c>
      <c r="C340">
        <v>22720966</v>
      </c>
      <c r="D340">
        <v>21840154</v>
      </c>
      <c r="E340">
        <v>1</v>
      </c>
      <c r="F340">
        <v>1</v>
      </c>
      <c r="G340">
        <v>1</v>
      </c>
      <c r="H340">
        <v>3</v>
      </c>
      <c r="I340" t="s">
        <v>424</v>
      </c>
      <c r="J340" t="s">
        <v>426</v>
      </c>
      <c r="K340" t="s">
        <v>425</v>
      </c>
      <c r="L340">
        <v>1358</v>
      </c>
      <c r="N340">
        <v>1010</v>
      </c>
      <c r="O340" t="s">
        <v>413</v>
      </c>
      <c r="P340" t="s">
        <v>413</v>
      </c>
      <c r="Q340">
        <v>10</v>
      </c>
      <c r="X340">
        <v>1</v>
      </c>
      <c r="Y340">
        <v>374.4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1</v>
      </c>
      <c r="AH340">
        <v>2</v>
      </c>
      <c r="AI340">
        <v>22720981</v>
      </c>
      <c r="AJ340">
        <v>371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ROW(Source!A149)</f>
        <v>149</v>
      </c>
      <c r="B341">
        <v>22720988</v>
      </c>
      <c r="C341">
        <v>22720982</v>
      </c>
      <c r="D341">
        <v>9415296</v>
      </c>
      <c r="E341">
        <v>1</v>
      </c>
      <c r="F341">
        <v>1</v>
      </c>
      <c r="G341">
        <v>1</v>
      </c>
      <c r="H341">
        <v>1</v>
      </c>
      <c r="I341" t="s">
        <v>951</v>
      </c>
      <c r="J341" t="s">
        <v>3</v>
      </c>
      <c r="K341" t="s">
        <v>952</v>
      </c>
      <c r="L341">
        <v>1369</v>
      </c>
      <c r="N341">
        <v>1013</v>
      </c>
      <c r="O341" t="s">
        <v>784</v>
      </c>
      <c r="P341" t="s">
        <v>784</v>
      </c>
      <c r="Q341">
        <v>1</v>
      </c>
      <c r="X341">
        <v>0.31</v>
      </c>
      <c r="Y341">
        <v>0</v>
      </c>
      <c r="Z341">
        <v>0</v>
      </c>
      <c r="AA341">
        <v>0</v>
      </c>
      <c r="AB341">
        <v>9.76</v>
      </c>
      <c r="AC341">
        <v>0</v>
      </c>
      <c r="AD341">
        <v>1</v>
      </c>
      <c r="AE341">
        <v>1</v>
      </c>
      <c r="AF341" t="s">
        <v>3</v>
      </c>
      <c r="AG341">
        <v>0.31</v>
      </c>
      <c r="AH341">
        <v>2</v>
      </c>
      <c r="AI341">
        <v>22720983</v>
      </c>
      <c r="AJ341">
        <v>373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ROW(Source!A149)</f>
        <v>149</v>
      </c>
      <c r="B342">
        <v>22720989</v>
      </c>
      <c r="C342">
        <v>22720982</v>
      </c>
      <c r="D342">
        <v>21288798</v>
      </c>
      <c r="E342">
        <v>1</v>
      </c>
      <c r="F342">
        <v>1</v>
      </c>
      <c r="G342">
        <v>1</v>
      </c>
      <c r="H342">
        <v>3</v>
      </c>
      <c r="I342" t="s">
        <v>818</v>
      </c>
      <c r="J342" t="s">
        <v>819</v>
      </c>
      <c r="K342" t="s">
        <v>820</v>
      </c>
      <c r="L342">
        <v>1348</v>
      </c>
      <c r="N342">
        <v>1009</v>
      </c>
      <c r="O342" t="s">
        <v>34</v>
      </c>
      <c r="P342" t="s">
        <v>34</v>
      </c>
      <c r="Q342">
        <v>1000</v>
      </c>
      <c r="X342">
        <v>2.0000000000000002E-5</v>
      </c>
      <c r="Y342">
        <v>15119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2.0000000000000002E-5</v>
      </c>
      <c r="AH342">
        <v>2</v>
      </c>
      <c r="AI342">
        <v>22720984</v>
      </c>
      <c r="AJ342">
        <v>374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ROW(Source!A149)</f>
        <v>149</v>
      </c>
      <c r="B343">
        <v>22720990</v>
      </c>
      <c r="C343">
        <v>22720982</v>
      </c>
      <c r="D343">
        <v>21362285</v>
      </c>
      <c r="E343">
        <v>1</v>
      </c>
      <c r="F343">
        <v>1</v>
      </c>
      <c r="G343">
        <v>1</v>
      </c>
      <c r="H343">
        <v>3</v>
      </c>
      <c r="I343" t="s">
        <v>864</v>
      </c>
      <c r="J343" t="s">
        <v>865</v>
      </c>
      <c r="K343" t="s">
        <v>866</v>
      </c>
      <c r="L343">
        <v>1348</v>
      </c>
      <c r="N343">
        <v>1009</v>
      </c>
      <c r="O343" t="s">
        <v>34</v>
      </c>
      <c r="P343" t="s">
        <v>34</v>
      </c>
      <c r="Q343">
        <v>1000</v>
      </c>
      <c r="X343">
        <v>1.0000000000000001E-5</v>
      </c>
      <c r="Y343">
        <v>16950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3</v>
      </c>
      <c r="AG343">
        <v>1.0000000000000001E-5</v>
      </c>
      <c r="AH343">
        <v>2</v>
      </c>
      <c r="AI343">
        <v>22720985</v>
      </c>
      <c r="AJ343">
        <v>375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ROW(Source!A149)</f>
        <v>149</v>
      </c>
      <c r="B344">
        <v>22720991</v>
      </c>
      <c r="C344">
        <v>22720982</v>
      </c>
      <c r="D344">
        <v>21288800</v>
      </c>
      <c r="E344">
        <v>1</v>
      </c>
      <c r="F344">
        <v>1</v>
      </c>
      <c r="G344">
        <v>1</v>
      </c>
      <c r="H344">
        <v>3</v>
      </c>
      <c r="I344" t="s">
        <v>867</v>
      </c>
      <c r="J344" t="s">
        <v>868</v>
      </c>
      <c r="K344" t="s">
        <v>869</v>
      </c>
      <c r="L344">
        <v>1346</v>
      </c>
      <c r="N344">
        <v>1009</v>
      </c>
      <c r="O344" t="s">
        <v>870</v>
      </c>
      <c r="P344" t="s">
        <v>870</v>
      </c>
      <c r="Q344">
        <v>1</v>
      </c>
      <c r="X344">
        <v>0.01</v>
      </c>
      <c r="Y344">
        <v>37.29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0.01</v>
      </c>
      <c r="AH344">
        <v>2</v>
      </c>
      <c r="AI344">
        <v>22720986</v>
      </c>
      <c r="AJ344">
        <v>376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ROW(Source!A149)</f>
        <v>149</v>
      </c>
      <c r="B345">
        <v>22720992</v>
      </c>
      <c r="C345">
        <v>22720982</v>
      </c>
      <c r="D345">
        <v>21810603</v>
      </c>
      <c r="E345">
        <v>1</v>
      </c>
      <c r="F345">
        <v>1</v>
      </c>
      <c r="G345">
        <v>1</v>
      </c>
      <c r="H345">
        <v>3</v>
      </c>
      <c r="I345" t="s">
        <v>1073</v>
      </c>
      <c r="J345" t="s">
        <v>1074</v>
      </c>
      <c r="K345" t="s">
        <v>1075</v>
      </c>
      <c r="L345">
        <v>1035</v>
      </c>
      <c r="N345">
        <v>1013</v>
      </c>
      <c r="O345" t="s">
        <v>623</v>
      </c>
      <c r="P345" t="s">
        <v>623</v>
      </c>
      <c r="Q345">
        <v>1</v>
      </c>
      <c r="X345">
        <v>1</v>
      </c>
      <c r="Y345">
        <v>250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1</v>
      </c>
      <c r="AH345">
        <v>2</v>
      </c>
      <c r="AI345">
        <v>22720987</v>
      </c>
      <c r="AJ345">
        <v>377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ROW(Source!A151)</f>
        <v>151</v>
      </c>
      <c r="B346">
        <v>22721000</v>
      </c>
      <c r="C346">
        <v>22720995</v>
      </c>
      <c r="D346">
        <v>9452170</v>
      </c>
      <c r="E346">
        <v>1</v>
      </c>
      <c r="F346">
        <v>1</v>
      </c>
      <c r="G346">
        <v>1</v>
      </c>
      <c r="H346">
        <v>1</v>
      </c>
      <c r="I346" t="s">
        <v>1076</v>
      </c>
      <c r="J346" t="s">
        <v>3</v>
      </c>
      <c r="K346" t="s">
        <v>1077</v>
      </c>
      <c r="L346">
        <v>1369</v>
      </c>
      <c r="N346">
        <v>1013</v>
      </c>
      <c r="O346" t="s">
        <v>784</v>
      </c>
      <c r="P346" t="s">
        <v>784</v>
      </c>
      <c r="Q346">
        <v>1</v>
      </c>
      <c r="X346">
        <v>9.2100000000000009</v>
      </c>
      <c r="Y346">
        <v>0</v>
      </c>
      <c r="Z346">
        <v>0</v>
      </c>
      <c r="AA346">
        <v>0</v>
      </c>
      <c r="AB346">
        <v>11.27</v>
      </c>
      <c r="AC346">
        <v>0</v>
      </c>
      <c r="AD346">
        <v>1</v>
      </c>
      <c r="AE346">
        <v>1</v>
      </c>
      <c r="AF346" t="s">
        <v>3</v>
      </c>
      <c r="AG346">
        <v>9.2100000000000009</v>
      </c>
      <c r="AH346">
        <v>2</v>
      </c>
      <c r="AI346">
        <v>22720996</v>
      </c>
      <c r="AJ346">
        <v>379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ROW(Source!A151)</f>
        <v>151</v>
      </c>
      <c r="B347">
        <v>22721001</v>
      </c>
      <c r="C347">
        <v>22720995</v>
      </c>
      <c r="D347">
        <v>21573760</v>
      </c>
      <c r="E347">
        <v>1</v>
      </c>
      <c r="F347">
        <v>1</v>
      </c>
      <c r="G347">
        <v>1</v>
      </c>
      <c r="H347">
        <v>3</v>
      </c>
      <c r="I347" t="s">
        <v>1078</v>
      </c>
      <c r="J347" t="s">
        <v>1079</v>
      </c>
      <c r="K347" t="s">
        <v>1080</v>
      </c>
      <c r="L347">
        <v>1301</v>
      </c>
      <c r="N347">
        <v>1003</v>
      </c>
      <c r="O347" t="s">
        <v>117</v>
      </c>
      <c r="P347" t="s">
        <v>117</v>
      </c>
      <c r="Q347">
        <v>1</v>
      </c>
      <c r="X347">
        <v>0.5</v>
      </c>
      <c r="Y347">
        <v>26.5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0.5</v>
      </c>
      <c r="AH347">
        <v>2</v>
      </c>
      <c r="AI347">
        <v>22720997</v>
      </c>
      <c r="AJ347">
        <v>380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ROW(Source!A151)</f>
        <v>151</v>
      </c>
      <c r="B348">
        <v>22721002</v>
      </c>
      <c r="C348">
        <v>22720995</v>
      </c>
      <c r="D348">
        <v>21441219</v>
      </c>
      <c r="E348">
        <v>1</v>
      </c>
      <c r="F348">
        <v>1</v>
      </c>
      <c r="G348">
        <v>1</v>
      </c>
      <c r="H348">
        <v>3</v>
      </c>
      <c r="I348" t="s">
        <v>1081</v>
      </c>
      <c r="J348" t="s">
        <v>1082</v>
      </c>
      <c r="K348" t="s">
        <v>1083</v>
      </c>
      <c r="L348">
        <v>1301</v>
      </c>
      <c r="N348">
        <v>1003</v>
      </c>
      <c r="O348" t="s">
        <v>117</v>
      </c>
      <c r="P348" t="s">
        <v>117</v>
      </c>
      <c r="Q348">
        <v>1</v>
      </c>
      <c r="X348">
        <v>1.25</v>
      </c>
      <c r="Y348">
        <v>39.6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1.25</v>
      </c>
      <c r="AH348">
        <v>2</v>
      </c>
      <c r="AI348">
        <v>22720998</v>
      </c>
      <c r="AJ348">
        <v>381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ROW(Source!A151)</f>
        <v>151</v>
      </c>
      <c r="B349">
        <v>22721003</v>
      </c>
      <c r="C349">
        <v>22720995</v>
      </c>
      <c r="D349">
        <v>21532961</v>
      </c>
      <c r="E349">
        <v>1</v>
      </c>
      <c r="F349">
        <v>1</v>
      </c>
      <c r="G349">
        <v>1</v>
      </c>
      <c r="H349">
        <v>3</v>
      </c>
      <c r="I349" t="s">
        <v>1262</v>
      </c>
      <c r="J349" t="s">
        <v>1263</v>
      </c>
      <c r="K349" t="s">
        <v>1264</v>
      </c>
      <c r="L349">
        <v>1348</v>
      </c>
      <c r="N349">
        <v>1009</v>
      </c>
      <c r="O349" t="s">
        <v>34</v>
      </c>
      <c r="P349" t="s">
        <v>34</v>
      </c>
      <c r="Q349">
        <v>1000</v>
      </c>
      <c r="X349">
        <v>0.1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3</v>
      </c>
      <c r="AG349">
        <v>0.1</v>
      </c>
      <c r="AH349">
        <v>3</v>
      </c>
      <c r="AI349">
        <v>-1</v>
      </c>
      <c r="AJ349" t="s">
        <v>3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ROW(Source!A151)</f>
        <v>151</v>
      </c>
      <c r="B350">
        <v>22721004</v>
      </c>
      <c r="C350">
        <v>22720995</v>
      </c>
      <c r="D350">
        <v>21532219</v>
      </c>
      <c r="E350">
        <v>1</v>
      </c>
      <c r="F350">
        <v>1</v>
      </c>
      <c r="G350">
        <v>1</v>
      </c>
      <c r="H350">
        <v>3</v>
      </c>
      <c r="I350" t="s">
        <v>945</v>
      </c>
      <c r="J350" t="s">
        <v>946</v>
      </c>
      <c r="K350" t="s">
        <v>947</v>
      </c>
      <c r="L350">
        <v>1344</v>
      </c>
      <c r="N350">
        <v>1008</v>
      </c>
      <c r="O350" t="s">
        <v>948</v>
      </c>
      <c r="P350" t="s">
        <v>948</v>
      </c>
      <c r="Q350">
        <v>1</v>
      </c>
      <c r="X350">
        <v>2.08</v>
      </c>
      <c r="Y350">
        <v>1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2.08</v>
      </c>
      <c r="AH350">
        <v>2</v>
      </c>
      <c r="AI350">
        <v>22720999</v>
      </c>
      <c r="AJ350">
        <v>382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ROW(Source!A153)</f>
        <v>153</v>
      </c>
      <c r="B351">
        <v>22721013</v>
      </c>
      <c r="C351">
        <v>22721006</v>
      </c>
      <c r="D351">
        <v>9415385</v>
      </c>
      <c r="E351">
        <v>1</v>
      </c>
      <c r="F351">
        <v>1</v>
      </c>
      <c r="G351">
        <v>1</v>
      </c>
      <c r="H351">
        <v>1</v>
      </c>
      <c r="I351" t="s">
        <v>782</v>
      </c>
      <c r="J351" t="s">
        <v>3</v>
      </c>
      <c r="K351" t="s">
        <v>783</v>
      </c>
      <c r="L351">
        <v>1369</v>
      </c>
      <c r="N351">
        <v>1013</v>
      </c>
      <c r="O351" t="s">
        <v>784</v>
      </c>
      <c r="P351" t="s">
        <v>784</v>
      </c>
      <c r="Q351">
        <v>1</v>
      </c>
      <c r="X351">
        <v>0.31</v>
      </c>
      <c r="Y351">
        <v>0</v>
      </c>
      <c r="Z351">
        <v>0</v>
      </c>
      <c r="AA351">
        <v>0</v>
      </c>
      <c r="AB351">
        <v>9.4</v>
      </c>
      <c r="AC351">
        <v>0</v>
      </c>
      <c r="AD351">
        <v>1</v>
      </c>
      <c r="AE351">
        <v>1</v>
      </c>
      <c r="AF351" t="s">
        <v>3</v>
      </c>
      <c r="AG351">
        <v>0.31</v>
      </c>
      <c r="AH351">
        <v>2</v>
      </c>
      <c r="AI351">
        <v>22721007</v>
      </c>
      <c r="AJ351">
        <v>383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ROW(Source!A153)</f>
        <v>153</v>
      </c>
      <c r="B352">
        <v>22721014</v>
      </c>
      <c r="C352">
        <v>22721006</v>
      </c>
      <c r="D352">
        <v>21288798</v>
      </c>
      <c r="E352">
        <v>1</v>
      </c>
      <c r="F352">
        <v>1</v>
      </c>
      <c r="G352">
        <v>1</v>
      </c>
      <c r="H352">
        <v>3</v>
      </c>
      <c r="I352" t="s">
        <v>818</v>
      </c>
      <c r="J352" t="s">
        <v>819</v>
      </c>
      <c r="K352" t="s">
        <v>820</v>
      </c>
      <c r="L352">
        <v>1348</v>
      </c>
      <c r="N352">
        <v>1009</v>
      </c>
      <c r="O352" t="s">
        <v>34</v>
      </c>
      <c r="P352" t="s">
        <v>34</v>
      </c>
      <c r="Q352">
        <v>1000</v>
      </c>
      <c r="X352">
        <v>2.0000000000000002E-5</v>
      </c>
      <c r="Y352">
        <v>15119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2.0000000000000002E-5</v>
      </c>
      <c r="AH352">
        <v>2</v>
      </c>
      <c r="AI352">
        <v>22721008</v>
      </c>
      <c r="AJ352">
        <v>384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ROW(Source!A153)</f>
        <v>153</v>
      </c>
      <c r="B353">
        <v>22721015</v>
      </c>
      <c r="C353">
        <v>22721006</v>
      </c>
      <c r="D353">
        <v>21365260</v>
      </c>
      <c r="E353">
        <v>1</v>
      </c>
      <c r="F353">
        <v>1</v>
      </c>
      <c r="G353">
        <v>1</v>
      </c>
      <c r="H353">
        <v>3</v>
      </c>
      <c r="I353" t="s">
        <v>1084</v>
      </c>
      <c r="J353" t="s">
        <v>1085</v>
      </c>
      <c r="K353" t="s">
        <v>1086</v>
      </c>
      <c r="L353">
        <v>1348</v>
      </c>
      <c r="N353">
        <v>1009</v>
      </c>
      <c r="O353" t="s">
        <v>34</v>
      </c>
      <c r="P353" t="s">
        <v>34</v>
      </c>
      <c r="Q353">
        <v>1000</v>
      </c>
      <c r="X353">
        <v>1.1E-4</v>
      </c>
      <c r="Y353">
        <v>9266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1.1E-4</v>
      </c>
      <c r="AH353">
        <v>2</v>
      </c>
      <c r="AI353">
        <v>22721009</v>
      </c>
      <c r="AJ353">
        <v>385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ROW(Source!A153)</f>
        <v>153</v>
      </c>
      <c r="B354">
        <v>22721016</v>
      </c>
      <c r="C354">
        <v>22721006</v>
      </c>
      <c r="D354">
        <v>21362285</v>
      </c>
      <c r="E354">
        <v>1</v>
      </c>
      <c r="F354">
        <v>1</v>
      </c>
      <c r="G354">
        <v>1</v>
      </c>
      <c r="H354">
        <v>3</v>
      </c>
      <c r="I354" t="s">
        <v>864</v>
      </c>
      <c r="J354" t="s">
        <v>865</v>
      </c>
      <c r="K354" t="s">
        <v>866</v>
      </c>
      <c r="L354">
        <v>1348</v>
      </c>
      <c r="N354">
        <v>1009</v>
      </c>
      <c r="O354" t="s">
        <v>34</v>
      </c>
      <c r="P354" t="s">
        <v>34</v>
      </c>
      <c r="Q354">
        <v>1000</v>
      </c>
      <c r="X354">
        <v>1.0000000000000001E-5</v>
      </c>
      <c r="Y354">
        <v>16950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1.0000000000000001E-5</v>
      </c>
      <c r="AH354">
        <v>2</v>
      </c>
      <c r="AI354">
        <v>22721010</v>
      </c>
      <c r="AJ354">
        <v>386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ROW(Source!A153)</f>
        <v>153</v>
      </c>
      <c r="B355">
        <v>22721017</v>
      </c>
      <c r="C355">
        <v>22721006</v>
      </c>
      <c r="D355">
        <v>21288800</v>
      </c>
      <c r="E355">
        <v>1</v>
      </c>
      <c r="F355">
        <v>1</v>
      </c>
      <c r="G355">
        <v>1</v>
      </c>
      <c r="H355">
        <v>3</v>
      </c>
      <c r="I355" t="s">
        <v>867</v>
      </c>
      <c r="J355" t="s">
        <v>868</v>
      </c>
      <c r="K355" t="s">
        <v>869</v>
      </c>
      <c r="L355">
        <v>1346</v>
      </c>
      <c r="N355">
        <v>1009</v>
      </c>
      <c r="O355" t="s">
        <v>870</v>
      </c>
      <c r="P355" t="s">
        <v>870</v>
      </c>
      <c r="Q355">
        <v>1</v>
      </c>
      <c r="X355">
        <v>0.01</v>
      </c>
      <c r="Y355">
        <v>37.29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0.01</v>
      </c>
      <c r="AH355">
        <v>2</v>
      </c>
      <c r="AI355">
        <v>22721011</v>
      </c>
      <c r="AJ355">
        <v>387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ROW(Source!A153)</f>
        <v>153</v>
      </c>
      <c r="B356">
        <v>22721018</v>
      </c>
      <c r="C356">
        <v>22721006</v>
      </c>
      <c r="D356">
        <v>21810621</v>
      </c>
      <c r="E356">
        <v>1</v>
      </c>
      <c r="F356">
        <v>1</v>
      </c>
      <c r="G356">
        <v>1</v>
      </c>
      <c r="H356">
        <v>3</v>
      </c>
      <c r="I356" t="s">
        <v>1087</v>
      </c>
      <c r="J356" t="s">
        <v>1088</v>
      </c>
      <c r="K356" t="s">
        <v>1089</v>
      </c>
      <c r="L356">
        <v>1035</v>
      </c>
      <c r="N356">
        <v>1013</v>
      </c>
      <c r="O356" t="s">
        <v>623</v>
      </c>
      <c r="P356" t="s">
        <v>623</v>
      </c>
      <c r="Q356">
        <v>1</v>
      </c>
      <c r="X356">
        <v>1</v>
      </c>
      <c r="Y356">
        <v>334.1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1</v>
      </c>
      <c r="AH356">
        <v>2</v>
      </c>
      <c r="AI356">
        <v>22721012</v>
      </c>
      <c r="AJ356">
        <v>388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ROW(Source!A180)</f>
        <v>180</v>
      </c>
      <c r="B357">
        <v>22721068</v>
      </c>
      <c r="C357">
        <v>22721059</v>
      </c>
      <c r="D357">
        <v>9431548</v>
      </c>
      <c r="E357">
        <v>1</v>
      </c>
      <c r="F357">
        <v>1</v>
      </c>
      <c r="G357">
        <v>1</v>
      </c>
      <c r="H357">
        <v>1</v>
      </c>
      <c r="I357" t="s">
        <v>1090</v>
      </c>
      <c r="J357" t="s">
        <v>3</v>
      </c>
      <c r="K357" t="s">
        <v>1091</v>
      </c>
      <c r="L357">
        <v>1369</v>
      </c>
      <c r="N357">
        <v>1013</v>
      </c>
      <c r="O357" t="s">
        <v>784</v>
      </c>
      <c r="P357" t="s">
        <v>784</v>
      </c>
      <c r="Q357">
        <v>1</v>
      </c>
      <c r="X357">
        <v>31.4</v>
      </c>
      <c r="Y357">
        <v>0</v>
      </c>
      <c r="Z357">
        <v>0</v>
      </c>
      <c r="AA357">
        <v>0</v>
      </c>
      <c r="AB357">
        <v>9.92</v>
      </c>
      <c r="AC357">
        <v>0</v>
      </c>
      <c r="AD357">
        <v>1</v>
      </c>
      <c r="AE357">
        <v>1</v>
      </c>
      <c r="AF357" t="s">
        <v>3</v>
      </c>
      <c r="AG357">
        <v>31.4</v>
      </c>
      <c r="AH357">
        <v>2</v>
      </c>
      <c r="AI357">
        <v>22721060</v>
      </c>
      <c r="AJ357">
        <v>389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ROW(Source!A180)</f>
        <v>180</v>
      </c>
      <c r="B358">
        <v>22721069</v>
      </c>
      <c r="C358">
        <v>22721059</v>
      </c>
      <c r="D358">
        <v>121548</v>
      </c>
      <c r="E358">
        <v>1</v>
      </c>
      <c r="F358">
        <v>1</v>
      </c>
      <c r="G358">
        <v>1</v>
      </c>
      <c r="H358">
        <v>1</v>
      </c>
      <c r="I358" t="s">
        <v>36</v>
      </c>
      <c r="J358" t="s">
        <v>3</v>
      </c>
      <c r="K358" t="s">
        <v>785</v>
      </c>
      <c r="L358">
        <v>608254</v>
      </c>
      <c r="N358">
        <v>1013</v>
      </c>
      <c r="O358" t="s">
        <v>786</v>
      </c>
      <c r="P358" t="s">
        <v>786</v>
      </c>
      <c r="Q358">
        <v>1</v>
      </c>
      <c r="X358">
        <v>0.12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2</v>
      </c>
      <c r="AF358" t="s">
        <v>3</v>
      </c>
      <c r="AG358">
        <v>0.12</v>
      </c>
      <c r="AH358">
        <v>2</v>
      </c>
      <c r="AI358">
        <v>22721061</v>
      </c>
      <c r="AJ358">
        <v>390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ROW(Source!A180)</f>
        <v>180</v>
      </c>
      <c r="B359">
        <v>22721070</v>
      </c>
      <c r="C359">
        <v>22721059</v>
      </c>
      <c r="D359">
        <v>21334659</v>
      </c>
      <c r="E359">
        <v>1</v>
      </c>
      <c r="F359">
        <v>1</v>
      </c>
      <c r="G359">
        <v>1</v>
      </c>
      <c r="H359">
        <v>2</v>
      </c>
      <c r="I359" t="s">
        <v>897</v>
      </c>
      <c r="J359" t="s">
        <v>898</v>
      </c>
      <c r="K359" t="s">
        <v>899</v>
      </c>
      <c r="L359">
        <v>1368</v>
      </c>
      <c r="N359">
        <v>1011</v>
      </c>
      <c r="O359" t="s">
        <v>790</v>
      </c>
      <c r="P359" t="s">
        <v>790</v>
      </c>
      <c r="Q359">
        <v>1</v>
      </c>
      <c r="X359">
        <v>0.12</v>
      </c>
      <c r="Y359">
        <v>0</v>
      </c>
      <c r="Z359">
        <v>134.65</v>
      </c>
      <c r="AA359">
        <v>13.5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0.12</v>
      </c>
      <c r="AH359">
        <v>2</v>
      </c>
      <c r="AI359">
        <v>22721062</v>
      </c>
      <c r="AJ359">
        <v>391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ROW(Source!A180)</f>
        <v>180</v>
      </c>
      <c r="B360">
        <v>22721071</v>
      </c>
      <c r="C360">
        <v>22721059</v>
      </c>
      <c r="D360">
        <v>21315965</v>
      </c>
      <c r="E360">
        <v>1</v>
      </c>
      <c r="F360">
        <v>1</v>
      </c>
      <c r="G360">
        <v>1</v>
      </c>
      <c r="H360">
        <v>2</v>
      </c>
      <c r="I360" t="s">
        <v>1092</v>
      </c>
      <c r="J360" t="s">
        <v>1093</v>
      </c>
      <c r="K360" t="s">
        <v>1094</v>
      </c>
      <c r="L360">
        <v>1368</v>
      </c>
      <c r="N360">
        <v>1011</v>
      </c>
      <c r="O360" t="s">
        <v>790</v>
      </c>
      <c r="P360" t="s">
        <v>790</v>
      </c>
      <c r="Q360">
        <v>1</v>
      </c>
      <c r="X360">
        <v>0.73</v>
      </c>
      <c r="Y360">
        <v>0</v>
      </c>
      <c r="Z360">
        <v>6.9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0.73</v>
      </c>
      <c r="AH360">
        <v>2</v>
      </c>
      <c r="AI360">
        <v>22721063</v>
      </c>
      <c r="AJ360">
        <v>392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ROW(Source!A180)</f>
        <v>180</v>
      </c>
      <c r="B361">
        <v>22721072</v>
      </c>
      <c r="C361">
        <v>22721059</v>
      </c>
      <c r="D361">
        <v>21280770</v>
      </c>
      <c r="E361">
        <v>1</v>
      </c>
      <c r="F361">
        <v>1</v>
      </c>
      <c r="G361">
        <v>1</v>
      </c>
      <c r="H361">
        <v>2</v>
      </c>
      <c r="I361" t="s">
        <v>850</v>
      </c>
      <c r="J361" t="s">
        <v>851</v>
      </c>
      <c r="K361" t="s">
        <v>852</v>
      </c>
      <c r="L361">
        <v>1368</v>
      </c>
      <c r="N361">
        <v>1011</v>
      </c>
      <c r="O361" t="s">
        <v>790</v>
      </c>
      <c r="P361" t="s">
        <v>790</v>
      </c>
      <c r="Q361">
        <v>1</v>
      </c>
      <c r="X361">
        <v>0.12</v>
      </c>
      <c r="Y361">
        <v>0</v>
      </c>
      <c r="Z361">
        <v>87.17</v>
      </c>
      <c r="AA361">
        <v>11.6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0.12</v>
      </c>
      <c r="AH361">
        <v>2</v>
      </c>
      <c r="AI361">
        <v>22721064</v>
      </c>
      <c r="AJ361">
        <v>393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ROW(Source!A180)</f>
        <v>180</v>
      </c>
      <c r="B362">
        <v>22721073</v>
      </c>
      <c r="C362">
        <v>22721059</v>
      </c>
      <c r="D362">
        <v>21424010</v>
      </c>
      <c r="E362">
        <v>1</v>
      </c>
      <c r="F362">
        <v>1</v>
      </c>
      <c r="G362">
        <v>1</v>
      </c>
      <c r="H362">
        <v>3</v>
      </c>
      <c r="I362" t="s">
        <v>1095</v>
      </c>
      <c r="J362" t="s">
        <v>1096</v>
      </c>
      <c r="K362" t="s">
        <v>1097</v>
      </c>
      <c r="L362">
        <v>1346</v>
      </c>
      <c r="N362">
        <v>1009</v>
      </c>
      <c r="O362" t="s">
        <v>870</v>
      </c>
      <c r="P362" t="s">
        <v>870</v>
      </c>
      <c r="Q362">
        <v>1</v>
      </c>
      <c r="X362">
        <v>0.6</v>
      </c>
      <c r="Y362">
        <v>15.14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0.6</v>
      </c>
      <c r="AH362">
        <v>2</v>
      </c>
      <c r="AI362">
        <v>22721065</v>
      </c>
      <c r="AJ362">
        <v>394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ROW(Source!A180)</f>
        <v>180</v>
      </c>
      <c r="B363">
        <v>22721074</v>
      </c>
      <c r="C363">
        <v>22721059</v>
      </c>
      <c r="D363">
        <v>21451862</v>
      </c>
      <c r="E363">
        <v>1</v>
      </c>
      <c r="F363">
        <v>1</v>
      </c>
      <c r="G363">
        <v>1</v>
      </c>
      <c r="H363">
        <v>3</v>
      </c>
      <c r="I363" t="s">
        <v>1098</v>
      </c>
      <c r="J363" t="s">
        <v>1099</v>
      </c>
      <c r="K363" t="s">
        <v>1100</v>
      </c>
      <c r="L363">
        <v>1354</v>
      </c>
      <c r="N363">
        <v>1010</v>
      </c>
      <c r="O363" t="s">
        <v>28</v>
      </c>
      <c r="P363" t="s">
        <v>28</v>
      </c>
      <c r="Q363">
        <v>1</v>
      </c>
      <c r="X363">
        <v>1</v>
      </c>
      <c r="Y363">
        <v>266.67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1</v>
      </c>
      <c r="AH363">
        <v>2</v>
      </c>
      <c r="AI363">
        <v>22721066</v>
      </c>
      <c r="AJ363">
        <v>395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ROW(Source!A180)</f>
        <v>180</v>
      </c>
      <c r="B364">
        <v>22721075</v>
      </c>
      <c r="C364">
        <v>22721059</v>
      </c>
      <c r="D364">
        <v>21532219</v>
      </c>
      <c r="E364">
        <v>1</v>
      </c>
      <c r="F364">
        <v>1</v>
      </c>
      <c r="G364">
        <v>1</v>
      </c>
      <c r="H364">
        <v>3</v>
      </c>
      <c r="I364" t="s">
        <v>945</v>
      </c>
      <c r="J364" t="s">
        <v>946</v>
      </c>
      <c r="K364" t="s">
        <v>947</v>
      </c>
      <c r="L364">
        <v>1344</v>
      </c>
      <c r="N364">
        <v>1008</v>
      </c>
      <c r="O364" t="s">
        <v>948</v>
      </c>
      <c r="P364" t="s">
        <v>948</v>
      </c>
      <c r="Q364">
        <v>1</v>
      </c>
      <c r="X364">
        <v>6.23</v>
      </c>
      <c r="Y364">
        <v>1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6.23</v>
      </c>
      <c r="AH364">
        <v>2</v>
      </c>
      <c r="AI364">
        <v>22721067</v>
      </c>
      <c r="AJ364">
        <v>396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ROW(Source!A187)</f>
        <v>187</v>
      </c>
      <c r="B365">
        <v>22721101</v>
      </c>
      <c r="C365">
        <v>22721082</v>
      </c>
      <c r="D365">
        <v>9431559</v>
      </c>
      <c r="E365">
        <v>1</v>
      </c>
      <c r="F365">
        <v>1</v>
      </c>
      <c r="G365">
        <v>1</v>
      </c>
      <c r="H365">
        <v>1</v>
      </c>
      <c r="I365" t="s">
        <v>1101</v>
      </c>
      <c r="J365" t="s">
        <v>3</v>
      </c>
      <c r="K365" t="s">
        <v>1102</v>
      </c>
      <c r="L365">
        <v>1369</v>
      </c>
      <c r="N365">
        <v>1013</v>
      </c>
      <c r="O365" t="s">
        <v>784</v>
      </c>
      <c r="P365" t="s">
        <v>784</v>
      </c>
      <c r="Q365">
        <v>1</v>
      </c>
      <c r="X365">
        <v>459</v>
      </c>
      <c r="Y365">
        <v>0</v>
      </c>
      <c r="Z365">
        <v>0</v>
      </c>
      <c r="AA365">
        <v>0</v>
      </c>
      <c r="AB365">
        <v>10.06</v>
      </c>
      <c r="AC365">
        <v>0</v>
      </c>
      <c r="AD365">
        <v>1</v>
      </c>
      <c r="AE365">
        <v>1</v>
      </c>
      <c r="AF365" t="s">
        <v>3</v>
      </c>
      <c r="AG365">
        <v>459</v>
      </c>
      <c r="AH365">
        <v>2</v>
      </c>
      <c r="AI365">
        <v>22721083</v>
      </c>
      <c r="AJ365">
        <v>397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ROW(Source!A187)</f>
        <v>187</v>
      </c>
      <c r="B366">
        <v>22721102</v>
      </c>
      <c r="C366">
        <v>22721082</v>
      </c>
      <c r="D366">
        <v>121548</v>
      </c>
      <c r="E366">
        <v>1</v>
      </c>
      <c r="F366">
        <v>1</v>
      </c>
      <c r="G366">
        <v>1</v>
      </c>
      <c r="H366">
        <v>1</v>
      </c>
      <c r="I366" t="s">
        <v>36</v>
      </c>
      <c r="J366" t="s">
        <v>3</v>
      </c>
      <c r="K366" t="s">
        <v>785</v>
      </c>
      <c r="L366">
        <v>608254</v>
      </c>
      <c r="N366">
        <v>1013</v>
      </c>
      <c r="O366" t="s">
        <v>786</v>
      </c>
      <c r="P366" t="s">
        <v>786</v>
      </c>
      <c r="Q366">
        <v>1</v>
      </c>
      <c r="X366">
        <v>31.86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3</v>
      </c>
      <c r="AG366">
        <v>31.86</v>
      </c>
      <c r="AH366">
        <v>2</v>
      </c>
      <c r="AI366">
        <v>22721084</v>
      </c>
      <c r="AJ366">
        <v>398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ROW(Source!A187)</f>
        <v>187</v>
      </c>
      <c r="B367">
        <v>22721103</v>
      </c>
      <c r="C367">
        <v>22721082</v>
      </c>
      <c r="D367">
        <v>21281551</v>
      </c>
      <c r="E367">
        <v>1</v>
      </c>
      <c r="F367">
        <v>1</v>
      </c>
      <c r="G367">
        <v>1</v>
      </c>
      <c r="H367">
        <v>2</v>
      </c>
      <c r="I367" t="s">
        <v>1103</v>
      </c>
      <c r="J367" t="s">
        <v>1104</v>
      </c>
      <c r="K367" t="s">
        <v>1105</v>
      </c>
      <c r="L367">
        <v>1368</v>
      </c>
      <c r="N367">
        <v>1011</v>
      </c>
      <c r="O367" t="s">
        <v>790</v>
      </c>
      <c r="P367" t="s">
        <v>790</v>
      </c>
      <c r="Q367">
        <v>1</v>
      </c>
      <c r="X367">
        <v>1.87</v>
      </c>
      <c r="Y367">
        <v>0</v>
      </c>
      <c r="Z367">
        <v>83.1</v>
      </c>
      <c r="AA367">
        <v>14.4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1.87</v>
      </c>
      <c r="AH367">
        <v>2</v>
      </c>
      <c r="AI367">
        <v>22721085</v>
      </c>
      <c r="AJ367">
        <v>399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ROW(Source!A187)</f>
        <v>187</v>
      </c>
      <c r="B368">
        <v>22721104</v>
      </c>
      <c r="C368">
        <v>22721082</v>
      </c>
      <c r="D368">
        <v>21341183</v>
      </c>
      <c r="E368">
        <v>1</v>
      </c>
      <c r="F368">
        <v>1</v>
      </c>
      <c r="G368">
        <v>1</v>
      </c>
      <c r="H368">
        <v>2</v>
      </c>
      <c r="I368" t="s">
        <v>1106</v>
      </c>
      <c r="J368" t="s">
        <v>1107</v>
      </c>
      <c r="K368" t="s">
        <v>1108</v>
      </c>
      <c r="L368">
        <v>1368</v>
      </c>
      <c r="N368">
        <v>1011</v>
      </c>
      <c r="O368" t="s">
        <v>790</v>
      </c>
      <c r="P368" t="s">
        <v>790</v>
      </c>
      <c r="Q368">
        <v>1</v>
      </c>
      <c r="X368">
        <v>23.8</v>
      </c>
      <c r="Y368">
        <v>0</v>
      </c>
      <c r="Z368">
        <v>73.12</v>
      </c>
      <c r="AA368">
        <v>13.5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23.8</v>
      </c>
      <c r="AH368">
        <v>2</v>
      </c>
      <c r="AI368">
        <v>22721086</v>
      </c>
      <c r="AJ368">
        <v>400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ROW(Source!A187)</f>
        <v>187</v>
      </c>
      <c r="B369">
        <v>22721105</v>
      </c>
      <c r="C369">
        <v>22721082</v>
      </c>
      <c r="D369">
        <v>21535669</v>
      </c>
      <c r="E369">
        <v>1</v>
      </c>
      <c r="F369">
        <v>1</v>
      </c>
      <c r="G369">
        <v>1</v>
      </c>
      <c r="H369">
        <v>2</v>
      </c>
      <c r="I369" t="s">
        <v>1109</v>
      </c>
      <c r="J369" t="s">
        <v>1110</v>
      </c>
      <c r="K369" t="s">
        <v>1111</v>
      </c>
      <c r="L369">
        <v>1368</v>
      </c>
      <c r="N369">
        <v>1011</v>
      </c>
      <c r="O369" t="s">
        <v>790</v>
      </c>
      <c r="P369" t="s">
        <v>790</v>
      </c>
      <c r="Q369">
        <v>1</v>
      </c>
      <c r="X369">
        <v>1.9</v>
      </c>
      <c r="Y369">
        <v>0</v>
      </c>
      <c r="Z369">
        <v>99.78</v>
      </c>
      <c r="AA369">
        <v>13.5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1.9</v>
      </c>
      <c r="AH369">
        <v>2</v>
      </c>
      <c r="AI369">
        <v>22721087</v>
      </c>
      <c r="AJ369">
        <v>401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ROW(Source!A187)</f>
        <v>187</v>
      </c>
      <c r="B370">
        <v>22721106</v>
      </c>
      <c r="C370">
        <v>22721082</v>
      </c>
      <c r="D370">
        <v>21285419</v>
      </c>
      <c r="E370">
        <v>1</v>
      </c>
      <c r="F370">
        <v>1</v>
      </c>
      <c r="G370">
        <v>1</v>
      </c>
      <c r="H370">
        <v>2</v>
      </c>
      <c r="I370" t="s">
        <v>858</v>
      </c>
      <c r="J370" t="s">
        <v>859</v>
      </c>
      <c r="K370" t="s">
        <v>860</v>
      </c>
      <c r="L370">
        <v>1368</v>
      </c>
      <c r="N370">
        <v>1011</v>
      </c>
      <c r="O370" t="s">
        <v>790</v>
      </c>
      <c r="P370" t="s">
        <v>790</v>
      </c>
      <c r="Q370">
        <v>1</v>
      </c>
      <c r="X370">
        <v>11.31</v>
      </c>
      <c r="Y370">
        <v>0</v>
      </c>
      <c r="Z370">
        <v>8.1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3</v>
      </c>
      <c r="AG370">
        <v>11.31</v>
      </c>
      <c r="AH370">
        <v>2</v>
      </c>
      <c r="AI370">
        <v>22721088</v>
      </c>
      <c r="AJ370">
        <v>402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ROW(Source!A187)</f>
        <v>187</v>
      </c>
      <c r="B371">
        <v>22721107</v>
      </c>
      <c r="C371">
        <v>22721082</v>
      </c>
      <c r="D371">
        <v>21288557</v>
      </c>
      <c r="E371">
        <v>1</v>
      </c>
      <c r="F371">
        <v>1</v>
      </c>
      <c r="G371">
        <v>1</v>
      </c>
      <c r="H371">
        <v>2</v>
      </c>
      <c r="I371" t="s">
        <v>797</v>
      </c>
      <c r="J371" t="s">
        <v>798</v>
      </c>
      <c r="K371" t="s">
        <v>799</v>
      </c>
      <c r="L371">
        <v>1368</v>
      </c>
      <c r="N371">
        <v>1011</v>
      </c>
      <c r="O371" t="s">
        <v>790</v>
      </c>
      <c r="P371" t="s">
        <v>790</v>
      </c>
      <c r="Q371">
        <v>1</v>
      </c>
      <c r="X371">
        <v>0.4</v>
      </c>
      <c r="Y371">
        <v>0</v>
      </c>
      <c r="Z371">
        <v>1.2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0.4</v>
      </c>
      <c r="AH371">
        <v>2</v>
      </c>
      <c r="AI371">
        <v>22721089</v>
      </c>
      <c r="AJ371">
        <v>403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ROW(Source!A187)</f>
        <v>187</v>
      </c>
      <c r="B372">
        <v>22721108</v>
      </c>
      <c r="C372">
        <v>22721082</v>
      </c>
      <c r="D372">
        <v>21285802</v>
      </c>
      <c r="E372">
        <v>1</v>
      </c>
      <c r="F372">
        <v>1</v>
      </c>
      <c r="G372">
        <v>1</v>
      </c>
      <c r="H372">
        <v>2</v>
      </c>
      <c r="I372" t="s">
        <v>1112</v>
      </c>
      <c r="J372" t="s">
        <v>1113</v>
      </c>
      <c r="K372" t="s">
        <v>1114</v>
      </c>
      <c r="L372">
        <v>1368</v>
      </c>
      <c r="N372">
        <v>1011</v>
      </c>
      <c r="O372" t="s">
        <v>790</v>
      </c>
      <c r="P372" t="s">
        <v>790</v>
      </c>
      <c r="Q372">
        <v>1</v>
      </c>
      <c r="X372">
        <v>4.29</v>
      </c>
      <c r="Y372">
        <v>0</v>
      </c>
      <c r="Z372">
        <v>129.80000000000001</v>
      </c>
      <c r="AA372">
        <v>10.06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4.29</v>
      </c>
      <c r="AH372">
        <v>2</v>
      </c>
      <c r="AI372">
        <v>22721090</v>
      </c>
      <c r="AJ372">
        <v>404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ROW(Source!A187)</f>
        <v>187</v>
      </c>
      <c r="B373">
        <v>22721109</v>
      </c>
      <c r="C373">
        <v>22721082</v>
      </c>
      <c r="D373">
        <v>21313522</v>
      </c>
      <c r="E373">
        <v>1</v>
      </c>
      <c r="F373">
        <v>1</v>
      </c>
      <c r="G373">
        <v>1</v>
      </c>
      <c r="H373">
        <v>2</v>
      </c>
      <c r="I373" t="s">
        <v>1037</v>
      </c>
      <c r="J373" t="s">
        <v>1038</v>
      </c>
      <c r="K373" t="s">
        <v>1039</v>
      </c>
      <c r="L373">
        <v>1368</v>
      </c>
      <c r="N373">
        <v>1011</v>
      </c>
      <c r="O373" t="s">
        <v>790</v>
      </c>
      <c r="P373" t="s">
        <v>790</v>
      </c>
      <c r="Q373">
        <v>1</v>
      </c>
      <c r="X373">
        <v>6.6</v>
      </c>
      <c r="Y373">
        <v>0</v>
      </c>
      <c r="Z373">
        <v>5.13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6.6</v>
      </c>
      <c r="AH373">
        <v>2</v>
      </c>
      <c r="AI373">
        <v>22721091</v>
      </c>
      <c r="AJ373">
        <v>405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ROW(Source!A187)</f>
        <v>187</v>
      </c>
      <c r="B374">
        <v>22721110</v>
      </c>
      <c r="C374">
        <v>22721082</v>
      </c>
      <c r="D374">
        <v>21332092</v>
      </c>
      <c r="E374">
        <v>1</v>
      </c>
      <c r="F374">
        <v>1</v>
      </c>
      <c r="G374">
        <v>1</v>
      </c>
      <c r="H374">
        <v>3</v>
      </c>
      <c r="I374" t="s">
        <v>1115</v>
      </c>
      <c r="J374" t="s">
        <v>1116</v>
      </c>
      <c r="K374" t="s">
        <v>1117</v>
      </c>
      <c r="L374">
        <v>1348</v>
      </c>
      <c r="N374">
        <v>1009</v>
      </c>
      <c r="O374" t="s">
        <v>34</v>
      </c>
      <c r="P374" t="s">
        <v>34</v>
      </c>
      <c r="Q374">
        <v>1000</v>
      </c>
      <c r="X374">
        <v>0.1</v>
      </c>
      <c r="Y374">
        <v>2606.9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0.1</v>
      </c>
      <c r="AH374">
        <v>2</v>
      </c>
      <c r="AI374">
        <v>22721092</v>
      </c>
      <c r="AJ374">
        <v>406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ROW(Source!A187)</f>
        <v>187</v>
      </c>
      <c r="B375">
        <v>22721111</v>
      </c>
      <c r="C375">
        <v>22721082</v>
      </c>
      <c r="D375">
        <v>21288561</v>
      </c>
      <c r="E375">
        <v>1</v>
      </c>
      <c r="F375">
        <v>1</v>
      </c>
      <c r="G375">
        <v>1</v>
      </c>
      <c r="H375">
        <v>3</v>
      </c>
      <c r="I375" t="s">
        <v>815</v>
      </c>
      <c r="J375" t="s">
        <v>816</v>
      </c>
      <c r="K375" t="s">
        <v>817</v>
      </c>
      <c r="L375">
        <v>1339</v>
      </c>
      <c r="N375">
        <v>1007</v>
      </c>
      <c r="O375" t="s">
        <v>43</v>
      </c>
      <c r="P375" t="s">
        <v>43</v>
      </c>
      <c r="Q375">
        <v>1</v>
      </c>
      <c r="X375">
        <v>3.3</v>
      </c>
      <c r="Y375">
        <v>6.22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3.3</v>
      </c>
      <c r="AH375">
        <v>2</v>
      </c>
      <c r="AI375">
        <v>22721093</v>
      </c>
      <c r="AJ375">
        <v>407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ROW(Source!A187)</f>
        <v>187</v>
      </c>
      <c r="B376">
        <v>22721112</v>
      </c>
      <c r="C376">
        <v>22721082</v>
      </c>
      <c r="D376">
        <v>21302554</v>
      </c>
      <c r="E376">
        <v>1</v>
      </c>
      <c r="F376">
        <v>1</v>
      </c>
      <c r="G376">
        <v>1</v>
      </c>
      <c r="H376">
        <v>3</v>
      </c>
      <c r="I376" t="s">
        <v>1118</v>
      </c>
      <c r="J376" t="s">
        <v>1119</v>
      </c>
      <c r="K376" t="s">
        <v>1120</v>
      </c>
      <c r="L376">
        <v>1348</v>
      </c>
      <c r="N376">
        <v>1009</v>
      </c>
      <c r="O376" t="s">
        <v>34</v>
      </c>
      <c r="P376" t="s">
        <v>34</v>
      </c>
      <c r="Q376">
        <v>1000</v>
      </c>
      <c r="X376">
        <v>6.7000000000000002E-3</v>
      </c>
      <c r="Y376">
        <v>11524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6.7000000000000002E-3</v>
      </c>
      <c r="AH376">
        <v>2</v>
      </c>
      <c r="AI376">
        <v>22721094</v>
      </c>
      <c r="AJ376">
        <v>408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ROW(Source!A187)</f>
        <v>187</v>
      </c>
      <c r="B377">
        <v>22721113</v>
      </c>
      <c r="C377">
        <v>22721082</v>
      </c>
      <c r="D377">
        <v>21424010</v>
      </c>
      <c r="E377">
        <v>1</v>
      </c>
      <c r="F377">
        <v>1</v>
      </c>
      <c r="G377">
        <v>1</v>
      </c>
      <c r="H377">
        <v>3</v>
      </c>
      <c r="I377" t="s">
        <v>1095</v>
      </c>
      <c r="J377" t="s">
        <v>1096</v>
      </c>
      <c r="K377" t="s">
        <v>1097</v>
      </c>
      <c r="L377">
        <v>1346</v>
      </c>
      <c r="N377">
        <v>1009</v>
      </c>
      <c r="O377" t="s">
        <v>870</v>
      </c>
      <c r="P377" t="s">
        <v>870</v>
      </c>
      <c r="Q377">
        <v>1</v>
      </c>
      <c r="X377">
        <v>3</v>
      </c>
      <c r="Y377">
        <v>15.14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3</v>
      </c>
      <c r="AH377">
        <v>2</v>
      </c>
      <c r="AI377">
        <v>22721095</v>
      </c>
      <c r="AJ377">
        <v>409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ROW(Source!A187)</f>
        <v>187</v>
      </c>
      <c r="B378">
        <v>22721114</v>
      </c>
      <c r="C378">
        <v>22721082</v>
      </c>
      <c r="D378">
        <v>21303341</v>
      </c>
      <c r="E378">
        <v>1</v>
      </c>
      <c r="F378">
        <v>1</v>
      </c>
      <c r="G378">
        <v>1</v>
      </c>
      <c r="H378">
        <v>3</v>
      </c>
      <c r="I378" t="s">
        <v>1121</v>
      </c>
      <c r="J378" t="s">
        <v>1122</v>
      </c>
      <c r="K378" t="s">
        <v>1123</v>
      </c>
      <c r="L378">
        <v>1346</v>
      </c>
      <c r="N378">
        <v>1009</v>
      </c>
      <c r="O378" t="s">
        <v>870</v>
      </c>
      <c r="P378" t="s">
        <v>870</v>
      </c>
      <c r="Q378">
        <v>1</v>
      </c>
      <c r="X378">
        <v>0.6</v>
      </c>
      <c r="Y378">
        <v>6.09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0.6</v>
      </c>
      <c r="AH378">
        <v>2</v>
      </c>
      <c r="AI378">
        <v>22721096</v>
      </c>
      <c r="AJ378">
        <v>410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ROW(Source!A187)</f>
        <v>187</v>
      </c>
      <c r="B379">
        <v>22721115</v>
      </c>
      <c r="C379">
        <v>22721082</v>
      </c>
      <c r="D379">
        <v>21451862</v>
      </c>
      <c r="E379">
        <v>1</v>
      </c>
      <c r="F379">
        <v>1</v>
      </c>
      <c r="G379">
        <v>1</v>
      </c>
      <c r="H379">
        <v>3</v>
      </c>
      <c r="I379" t="s">
        <v>1098</v>
      </c>
      <c r="J379" t="s">
        <v>1099</v>
      </c>
      <c r="K379" t="s">
        <v>1100</v>
      </c>
      <c r="L379">
        <v>1354</v>
      </c>
      <c r="N379">
        <v>1010</v>
      </c>
      <c r="O379" t="s">
        <v>28</v>
      </c>
      <c r="P379" t="s">
        <v>28</v>
      </c>
      <c r="Q379">
        <v>1</v>
      </c>
      <c r="X379">
        <v>3</v>
      </c>
      <c r="Y379">
        <v>266.67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3</v>
      </c>
      <c r="AH379">
        <v>2</v>
      </c>
      <c r="AI379">
        <v>22721097</v>
      </c>
      <c r="AJ379">
        <v>411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ROW(Source!A187)</f>
        <v>187</v>
      </c>
      <c r="B380">
        <v>22721116</v>
      </c>
      <c r="C380">
        <v>22721082</v>
      </c>
      <c r="D380">
        <v>21312039</v>
      </c>
      <c r="E380">
        <v>1</v>
      </c>
      <c r="F380">
        <v>1</v>
      </c>
      <c r="G380">
        <v>1</v>
      </c>
      <c r="H380">
        <v>3</v>
      </c>
      <c r="I380" t="s">
        <v>1124</v>
      </c>
      <c r="J380" t="s">
        <v>1125</v>
      </c>
      <c r="K380" t="s">
        <v>1126</v>
      </c>
      <c r="L380">
        <v>1346</v>
      </c>
      <c r="N380">
        <v>1009</v>
      </c>
      <c r="O380" t="s">
        <v>870</v>
      </c>
      <c r="P380" t="s">
        <v>870</v>
      </c>
      <c r="Q380">
        <v>1</v>
      </c>
      <c r="X380">
        <v>63</v>
      </c>
      <c r="Y380">
        <v>12.6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63</v>
      </c>
      <c r="AH380">
        <v>2</v>
      </c>
      <c r="AI380">
        <v>22721098</v>
      </c>
      <c r="AJ380">
        <v>412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ROW(Source!A187)</f>
        <v>187</v>
      </c>
      <c r="B381">
        <v>22721117</v>
      </c>
      <c r="C381">
        <v>22721082</v>
      </c>
      <c r="D381">
        <v>21548191</v>
      </c>
      <c r="E381">
        <v>1</v>
      </c>
      <c r="F381">
        <v>1</v>
      </c>
      <c r="G381">
        <v>1</v>
      </c>
      <c r="H381">
        <v>3</v>
      </c>
      <c r="I381" t="s">
        <v>1127</v>
      </c>
      <c r="J381" t="s">
        <v>1128</v>
      </c>
      <c r="K381" t="s">
        <v>1129</v>
      </c>
      <c r="L381">
        <v>1339</v>
      </c>
      <c r="N381">
        <v>1007</v>
      </c>
      <c r="O381" t="s">
        <v>43</v>
      </c>
      <c r="P381" t="s">
        <v>43</v>
      </c>
      <c r="Q381">
        <v>1</v>
      </c>
      <c r="X381">
        <v>0.7</v>
      </c>
      <c r="Y381">
        <v>10.67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0.7</v>
      </c>
      <c r="AH381">
        <v>2</v>
      </c>
      <c r="AI381">
        <v>22721099</v>
      </c>
      <c r="AJ381">
        <v>413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ROW(Source!A187)</f>
        <v>187</v>
      </c>
      <c r="B382">
        <v>22721118</v>
      </c>
      <c r="C382">
        <v>22721082</v>
      </c>
      <c r="D382">
        <v>21532219</v>
      </c>
      <c r="E382">
        <v>1</v>
      </c>
      <c r="F382">
        <v>1</v>
      </c>
      <c r="G382">
        <v>1</v>
      </c>
      <c r="H382">
        <v>3</v>
      </c>
      <c r="I382" t="s">
        <v>945</v>
      </c>
      <c r="J382" t="s">
        <v>946</v>
      </c>
      <c r="K382" t="s">
        <v>947</v>
      </c>
      <c r="L382">
        <v>1344</v>
      </c>
      <c r="N382">
        <v>1008</v>
      </c>
      <c r="O382" t="s">
        <v>948</v>
      </c>
      <c r="P382" t="s">
        <v>948</v>
      </c>
      <c r="Q382">
        <v>1</v>
      </c>
      <c r="X382">
        <v>92.35</v>
      </c>
      <c r="Y382">
        <v>1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92.35</v>
      </c>
      <c r="AH382">
        <v>2</v>
      </c>
      <c r="AI382">
        <v>22721100</v>
      </c>
      <c r="AJ382">
        <v>414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ROW(Source!A190)</f>
        <v>190</v>
      </c>
      <c r="B383">
        <v>22721129</v>
      </c>
      <c r="C383">
        <v>22721121</v>
      </c>
      <c r="D383">
        <v>9430710</v>
      </c>
      <c r="E383">
        <v>1</v>
      </c>
      <c r="F383">
        <v>1</v>
      </c>
      <c r="G383">
        <v>1</v>
      </c>
      <c r="H383">
        <v>1</v>
      </c>
      <c r="I383" t="s">
        <v>895</v>
      </c>
      <c r="J383" t="s">
        <v>3</v>
      </c>
      <c r="K383" t="s">
        <v>896</v>
      </c>
      <c r="L383">
        <v>1369</v>
      </c>
      <c r="N383">
        <v>1013</v>
      </c>
      <c r="O383" t="s">
        <v>784</v>
      </c>
      <c r="P383" t="s">
        <v>784</v>
      </c>
      <c r="Q383">
        <v>1</v>
      </c>
      <c r="X383">
        <v>12.3</v>
      </c>
      <c r="Y383">
        <v>0</v>
      </c>
      <c r="Z383">
        <v>0</v>
      </c>
      <c r="AA383">
        <v>0</v>
      </c>
      <c r="AB383">
        <v>9.6199999999999992</v>
      </c>
      <c r="AC383">
        <v>0</v>
      </c>
      <c r="AD383">
        <v>1</v>
      </c>
      <c r="AE383">
        <v>1</v>
      </c>
      <c r="AF383" t="s">
        <v>3</v>
      </c>
      <c r="AG383">
        <v>12.3</v>
      </c>
      <c r="AH383">
        <v>2</v>
      </c>
      <c r="AI383">
        <v>22721122</v>
      </c>
      <c r="AJ383">
        <v>415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ROW(Source!A190)</f>
        <v>190</v>
      </c>
      <c r="B384">
        <v>22721130</v>
      </c>
      <c r="C384">
        <v>22721121</v>
      </c>
      <c r="D384">
        <v>121548</v>
      </c>
      <c r="E384">
        <v>1</v>
      </c>
      <c r="F384">
        <v>1</v>
      </c>
      <c r="G384">
        <v>1</v>
      </c>
      <c r="H384">
        <v>1</v>
      </c>
      <c r="I384" t="s">
        <v>36</v>
      </c>
      <c r="J384" t="s">
        <v>3</v>
      </c>
      <c r="K384" t="s">
        <v>785</v>
      </c>
      <c r="L384">
        <v>608254</v>
      </c>
      <c r="N384">
        <v>1013</v>
      </c>
      <c r="O384" t="s">
        <v>786</v>
      </c>
      <c r="P384" t="s">
        <v>786</v>
      </c>
      <c r="Q384">
        <v>1</v>
      </c>
      <c r="X384">
        <v>5.01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3</v>
      </c>
      <c r="AG384">
        <v>5.01</v>
      </c>
      <c r="AH384">
        <v>2</v>
      </c>
      <c r="AI384">
        <v>22721123</v>
      </c>
      <c r="AJ384">
        <v>416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ROW(Source!A190)</f>
        <v>190</v>
      </c>
      <c r="B385">
        <v>22721131</v>
      </c>
      <c r="C385">
        <v>22721121</v>
      </c>
      <c r="D385">
        <v>21334659</v>
      </c>
      <c r="E385">
        <v>1</v>
      </c>
      <c r="F385">
        <v>1</v>
      </c>
      <c r="G385">
        <v>1</v>
      </c>
      <c r="H385">
        <v>2</v>
      </c>
      <c r="I385" t="s">
        <v>897</v>
      </c>
      <c r="J385" t="s">
        <v>898</v>
      </c>
      <c r="K385" t="s">
        <v>899</v>
      </c>
      <c r="L385">
        <v>1368</v>
      </c>
      <c r="N385">
        <v>1011</v>
      </c>
      <c r="O385" t="s">
        <v>790</v>
      </c>
      <c r="P385" t="s">
        <v>790</v>
      </c>
      <c r="Q385">
        <v>1</v>
      </c>
      <c r="X385">
        <v>5.01</v>
      </c>
      <c r="Y385">
        <v>0</v>
      </c>
      <c r="Z385">
        <v>134.65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5.01</v>
      </c>
      <c r="AH385">
        <v>2</v>
      </c>
      <c r="AI385">
        <v>22721124</v>
      </c>
      <c r="AJ385">
        <v>417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ROW(Source!A190)</f>
        <v>190</v>
      </c>
      <c r="B386">
        <v>22721132</v>
      </c>
      <c r="C386">
        <v>22721121</v>
      </c>
      <c r="D386">
        <v>21280770</v>
      </c>
      <c r="E386">
        <v>1</v>
      </c>
      <c r="F386">
        <v>1</v>
      </c>
      <c r="G386">
        <v>1</v>
      </c>
      <c r="H386">
        <v>2</v>
      </c>
      <c r="I386" t="s">
        <v>850</v>
      </c>
      <c r="J386" t="s">
        <v>851</v>
      </c>
      <c r="K386" t="s">
        <v>852</v>
      </c>
      <c r="L386">
        <v>1368</v>
      </c>
      <c r="N386">
        <v>1011</v>
      </c>
      <c r="O386" t="s">
        <v>790</v>
      </c>
      <c r="P386" t="s">
        <v>790</v>
      </c>
      <c r="Q386">
        <v>1</v>
      </c>
      <c r="X386">
        <v>0.19</v>
      </c>
      <c r="Y386">
        <v>0</v>
      </c>
      <c r="Z386">
        <v>87.17</v>
      </c>
      <c r="AA386">
        <v>11.6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0.19</v>
      </c>
      <c r="AH386">
        <v>2</v>
      </c>
      <c r="AI386">
        <v>22721125</v>
      </c>
      <c r="AJ386">
        <v>418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ROW(Source!A190)</f>
        <v>190</v>
      </c>
      <c r="B387">
        <v>22721133</v>
      </c>
      <c r="C387">
        <v>22721121</v>
      </c>
      <c r="D387">
        <v>21312039</v>
      </c>
      <c r="E387">
        <v>1</v>
      </c>
      <c r="F387">
        <v>1</v>
      </c>
      <c r="G387">
        <v>1</v>
      </c>
      <c r="H387">
        <v>3</v>
      </c>
      <c r="I387" t="s">
        <v>1124</v>
      </c>
      <c r="J387" t="s">
        <v>1125</v>
      </c>
      <c r="K387" t="s">
        <v>1126</v>
      </c>
      <c r="L387">
        <v>1346</v>
      </c>
      <c r="N387">
        <v>1009</v>
      </c>
      <c r="O387" t="s">
        <v>870</v>
      </c>
      <c r="P387" t="s">
        <v>870</v>
      </c>
      <c r="Q387">
        <v>1</v>
      </c>
      <c r="X387">
        <v>10</v>
      </c>
      <c r="Y387">
        <v>12.6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</v>
      </c>
      <c r="AG387">
        <v>10</v>
      </c>
      <c r="AH387">
        <v>2</v>
      </c>
      <c r="AI387">
        <v>22721126</v>
      </c>
      <c r="AJ387">
        <v>419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ROW(Source!A190)</f>
        <v>190</v>
      </c>
      <c r="B388">
        <v>22721134</v>
      </c>
      <c r="C388">
        <v>22721121</v>
      </c>
      <c r="D388">
        <v>21376944</v>
      </c>
      <c r="E388">
        <v>1</v>
      </c>
      <c r="F388">
        <v>1</v>
      </c>
      <c r="G388">
        <v>1</v>
      </c>
      <c r="H388">
        <v>3</v>
      </c>
      <c r="I388" t="s">
        <v>1130</v>
      </c>
      <c r="J388" t="s">
        <v>1131</v>
      </c>
      <c r="K388" t="s">
        <v>1132</v>
      </c>
      <c r="L388">
        <v>1383</v>
      </c>
      <c r="N388">
        <v>1013</v>
      </c>
      <c r="O388" t="s">
        <v>1133</v>
      </c>
      <c r="P388" t="s">
        <v>1133</v>
      </c>
      <c r="Q388">
        <v>1</v>
      </c>
      <c r="X388">
        <v>7.1</v>
      </c>
      <c r="Y388">
        <v>0.4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7.1</v>
      </c>
      <c r="AH388">
        <v>2</v>
      </c>
      <c r="AI388">
        <v>22721127</v>
      </c>
      <c r="AJ388">
        <v>420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ROW(Source!A190)</f>
        <v>190</v>
      </c>
      <c r="B389">
        <v>22721135</v>
      </c>
      <c r="C389">
        <v>22721121</v>
      </c>
      <c r="D389">
        <v>21532219</v>
      </c>
      <c r="E389">
        <v>1</v>
      </c>
      <c r="F389">
        <v>1</v>
      </c>
      <c r="G389">
        <v>1</v>
      </c>
      <c r="H389">
        <v>3</v>
      </c>
      <c r="I389" t="s">
        <v>945</v>
      </c>
      <c r="J389" t="s">
        <v>946</v>
      </c>
      <c r="K389" t="s">
        <v>947</v>
      </c>
      <c r="L389">
        <v>1344</v>
      </c>
      <c r="N389">
        <v>1008</v>
      </c>
      <c r="O389" t="s">
        <v>948</v>
      </c>
      <c r="P389" t="s">
        <v>948</v>
      </c>
      <c r="Q389">
        <v>1</v>
      </c>
      <c r="X389">
        <v>2.37</v>
      </c>
      <c r="Y389">
        <v>1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2.37</v>
      </c>
      <c r="AH389">
        <v>2</v>
      </c>
      <c r="AI389">
        <v>22721128</v>
      </c>
      <c r="AJ389">
        <v>421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ROW(Source!A192)</f>
        <v>192</v>
      </c>
      <c r="B390">
        <v>22721154</v>
      </c>
      <c r="C390">
        <v>22721137</v>
      </c>
      <c r="D390">
        <v>9430883</v>
      </c>
      <c r="E390">
        <v>1</v>
      </c>
      <c r="F390">
        <v>1</v>
      </c>
      <c r="G390">
        <v>1</v>
      </c>
      <c r="H390">
        <v>1</v>
      </c>
      <c r="I390" t="s">
        <v>1134</v>
      </c>
      <c r="J390" t="s">
        <v>3</v>
      </c>
      <c r="K390" t="s">
        <v>1135</v>
      </c>
      <c r="L390">
        <v>1369</v>
      </c>
      <c r="N390">
        <v>1013</v>
      </c>
      <c r="O390" t="s">
        <v>784</v>
      </c>
      <c r="P390" t="s">
        <v>784</v>
      </c>
      <c r="Q390">
        <v>1</v>
      </c>
      <c r="X390">
        <v>431</v>
      </c>
      <c r="Y390">
        <v>0</v>
      </c>
      <c r="Z390">
        <v>0</v>
      </c>
      <c r="AA390">
        <v>0</v>
      </c>
      <c r="AB390">
        <v>9.18</v>
      </c>
      <c r="AC390">
        <v>0</v>
      </c>
      <c r="AD390">
        <v>1</v>
      </c>
      <c r="AE390">
        <v>1</v>
      </c>
      <c r="AF390" t="s">
        <v>3</v>
      </c>
      <c r="AG390">
        <v>431</v>
      </c>
      <c r="AH390">
        <v>2</v>
      </c>
      <c r="AI390">
        <v>22721138</v>
      </c>
      <c r="AJ390">
        <v>422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ROW(Source!A192)</f>
        <v>192</v>
      </c>
      <c r="B391">
        <v>22721155</v>
      </c>
      <c r="C391">
        <v>22721137</v>
      </c>
      <c r="D391">
        <v>121548</v>
      </c>
      <c r="E391">
        <v>1</v>
      </c>
      <c r="F391">
        <v>1</v>
      </c>
      <c r="G391">
        <v>1</v>
      </c>
      <c r="H391">
        <v>1</v>
      </c>
      <c r="I391" t="s">
        <v>36</v>
      </c>
      <c r="J391" t="s">
        <v>3</v>
      </c>
      <c r="K391" t="s">
        <v>785</v>
      </c>
      <c r="L391">
        <v>608254</v>
      </c>
      <c r="N391">
        <v>1013</v>
      </c>
      <c r="O391" t="s">
        <v>786</v>
      </c>
      <c r="P391" t="s">
        <v>786</v>
      </c>
      <c r="Q391">
        <v>1</v>
      </c>
      <c r="X391">
        <v>24.22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2</v>
      </c>
      <c r="AF391" t="s">
        <v>3</v>
      </c>
      <c r="AG391">
        <v>24.22</v>
      </c>
      <c r="AH391">
        <v>2</v>
      </c>
      <c r="AI391">
        <v>22721139</v>
      </c>
      <c r="AJ391">
        <v>423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ROW(Source!A192)</f>
        <v>192</v>
      </c>
      <c r="B392">
        <v>22721156</v>
      </c>
      <c r="C392">
        <v>22721137</v>
      </c>
      <c r="D392">
        <v>21323264</v>
      </c>
      <c r="E392">
        <v>1</v>
      </c>
      <c r="F392">
        <v>1</v>
      </c>
      <c r="G392">
        <v>1</v>
      </c>
      <c r="H392">
        <v>2</v>
      </c>
      <c r="I392" t="s">
        <v>1136</v>
      </c>
      <c r="J392" t="s">
        <v>1137</v>
      </c>
      <c r="K392" t="s">
        <v>1138</v>
      </c>
      <c r="L392">
        <v>1368</v>
      </c>
      <c r="N392">
        <v>1011</v>
      </c>
      <c r="O392" t="s">
        <v>790</v>
      </c>
      <c r="P392" t="s">
        <v>790</v>
      </c>
      <c r="Q392">
        <v>1</v>
      </c>
      <c r="X392">
        <v>1.32</v>
      </c>
      <c r="Y392">
        <v>0</v>
      </c>
      <c r="Z392">
        <v>166.51</v>
      </c>
      <c r="AA392">
        <v>25.1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1.32</v>
      </c>
      <c r="AH392">
        <v>2</v>
      </c>
      <c r="AI392">
        <v>22721140</v>
      </c>
      <c r="AJ392">
        <v>424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ROW(Source!A192)</f>
        <v>192</v>
      </c>
      <c r="B393">
        <v>22721157</v>
      </c>
      <c r="C393">
        <v>22721137</v>
      </c>
      <c r="D393">
        <v>21533798</v>
      </c>
      <c r="E393">
        <v>1</v>
      </c>
      <c r="F393">
        <v>1</v>
      </c>
      <c r="G393">
        <v>1</v>
      </c>
      <c r="H393">
        <v>2</v>
      </c>
      <c r="I393" t="s">
        <v>1139</v>
      </c>
      <c r="J393" t="s">
        <v>1140</v>
      </c>
      <c r="K393" t="s">
        <v>1141</v>
      </c>
      <c r="L393">
        <v>1368</v>
      </c>
      <c r="N393">
        <v>1011</v>
      </c>
      <c r="O393" t="s">
        <v>790</v>
      </c>
      <c r="P393" t="s">
        <v>790</v>
      </c>
      <c r="Q393">
        <v>1</v>
      </c>
      <c r="X393">
        <v>16.899999999999999</v>
      </c>
      <c r="Y393">
        <v>0</v>
      </c>
      <c r="Z393">
        <v>197.01</v>
      </c>
      <c r="AA393">
        <v>14.4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16.899999999999999</v>
      </c>
      <c r="AH393">
        <v>2</v>
      </c>
      <c r="AI393">
        <v>22721141</v>
      </c>
      <c r="AJ393">
        <v>425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ROW(Source!A192)</f>
        <v>192</v>
      </c>
      <c r="B394">
        <v>22721158</v>
      </c>
      <c r="C394">
        <v>22721137</v>
      </c>
      <c r="D394">
        <v>21314022</v>
      </c>
      <c r="E394">
        <v>1</v>
      </c>
      <c r="F394">
        <v>1</v>
      </c>
      <c r="G394">
        <v>1</v>
      </c>
      <c r="H394">
        <v>2</v>
      </c>
      <c r="I394" t="s">
        <v>1142</v>
      </c>
      <c r="J394" t="s">
        <v>1143</v>
      </c>
      <c r="K394" t="s">
        <v>1144</v>
      </c>
      <c r="L394">
        <v>1368</v>
      </c>
      <c r="N394">
        <v>1011</v>
      </c>
      <c r="O394" t="s">
        <v>790</v>
      </c>
      <c r="P394" t="s">
        <v>790</v>
      </c>
      <c r="Q394">
        <v>1</v>
      </c>
      <c r="X394">
        <v>25.8</v>
      </c>
      <c r="Y394">
        <v>0</v>
      </c>
      <c r="Z394">
        <v>8.1999999999999993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25.8</v>
      </c>
      <c r="AH394">
        <v>2</v>
      </c>
      <c r="AI394">
        <v>22721142</v>
      </c>
      <c r="AJ394">
        <v>426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ROW(Source!A192)</f>
        <v>192</v>
      </c>
      <c r="B395">
        <v>22721159</v>
      </c>
      <c r="C395">
        <v>22721137</v>
      </c>
      <c r="D395">
        <v>21285419</v>
      </c>
      <c r="E395">
        <v>1</v>
      </c>
      <c r="F395">
        <v>1</v>
      </c>
      <c r="G395">
        <v>1</v>
      </c>
      <c r="H395">
        <v>2</v>
      </c>
      <c r="I395" t="s">
        <v>858</v>
      </c>
      <c r="J395" t="s">
        <v>859</v>
      </c>
      <c r="K395" t="s">
        <v>860</v>
      </c>
      <c r="L395">
        <v>1368</v>
      </c>
      <c r="N395">
        <v>1011</v>
      </c>
      <c r="O395" t="s">
        <v>790</v>
      </c>
      <c r="P395" t="s">
        <v>790</v>
      </c>
      <c r="Q395">
        <v>1</v>
      </c>
      <c r="X395">
        <v>4.76</v>
      </c>
      <c r="Y395">
        <v>0</v>
      </c>
      <c r="Z395">
        <v>8.1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4.76</v>
      </c>
      <c r="AH395">
        <v>2</v>
      </c>
      <c r="AI395">
        <v>22721143</v>
      </c>
      <c r="AJ395">
        <v>427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ROW(Source!A192)</f>
        <v>192</v>
      </c>
      <c r="B396">
        <v>22721160</v>
      </c>
      <c r="C396">
        <v>22721137</v>
      </c>
      <c r="D396">
        <v>21447368</v>
      </c>
      <c r="E396">
        <v>1</v>
      </c>
      <c r="F396">
        <v>1</v>
      </c>
      <c r="G396">
        <v>1</v>
      </c>
      <c r="H396">
        <v>2</v>
      </c>
      <c r="I396" t="s">
        <v>1145</v>
      </c>
      <c r="J396" t="s">
        <v>1146</v>
      </c>
      <c r="K396" t="s">
        <v>1147</v>
      </c>
      <c r="L396">
        <v>1368</v>
      </c>
      <c r="N396">
        <v>1011</v>
      </c>
      <c r="O396" t="s">
        <v>790</v>
      </c>
      <c r="P396" t="s">
        <v>790</v>
      </c>
      <c r="Q396">
        <v>1</v>
      </c>
      <c r="X396">
        <v>2.2400000000000002</v>
      </c>
      <c r="Y396">
        <v>0</v>
      </c>
      <c r="Z396">
        <v>19.12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2.2400000000000002</v>
      </c>
      <c r="AH396">
        <v>2</v>
      </c>
      <c r="AI396">
        <v>22721144</v>
      </c>
      <c r="AJ396">
        <v>428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ROW(Source!A192)</f>
        <v>192</v>
      </c>
      <c r="B397">
        <v>22721161</v>
      </c>
      <c r="C397">
        <v>22721137</v>
      </c>
      <c r="D397">
        <v>21281379</v>
      </c>
      <c r="E397">
        <v>1</v>
      </c>
      <c r="F397">
        <v>1</v>
      </c>
      <c r="G397">
        <v>1</v>
      </c>
      <c r="H397">
        <v>2</v>
      </c>
      <c r="I397" t="s">
        <v>1148</v>
      </c>
      <c r="J397" t="s">
        <v>1149</v>
      </c>
      <c r="K397" t="s">
        <v>1150</v>
      </c>
      <c r="L397">
        <v>1368</v>
      </c>
      <c r="N397">
        <v>1011</v>
      </c>
      <c r="O397" t="s">
        <v>790</v>
      </c>
      <c r="P397" t="s">
        <v>790</v>
      </c>
      <c r="Q397">
        <v>1</v>
      </c>
      <c r="X397">
        <v>3.95</v>
      </c>
      <c r="Y397">
        <v>0</v>
      </c>
      <c r="Z397">
        <v>16.64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3.95</v>
      </c>
      <c r="AH397">
        <v>2</v>
      </c>
      <c r="AI397">
        <v>22721145</v>
      </c>
      <c r="AJ397">
        <v>429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ROW(Source!A192)</f>
        <v>192</v>
      </c>
      <c r="B398">
        <v>22721162</v>
      </c>
      <c r="C398">
        <v>22721137</v>
      </c>
      <c r="D398">
        <v>21281381</v>
      </c>
      <c r="E398">
        <v>1</v>
      </c>
      <c r="F398">
        <v>1</v>
      </c>
      <c r="G398">
        <v>1</v>
      </c>
      <c r="H398">
        <v>2</v>
      </c>
      <c r="I398" t="s">
        <v>1151</v>
      </c>
      <c r="J398" t="s">
        <v>1152</v>
      </c>
      <c r="K398" t="s">
        <v>1153</v>
      </c>
      <c r="L398">
        <v>1368</v>
      </c>
      <c r="N398">
        <v>1011</v>
      </c>
      <c r="O398" t="s">
        <v>790</v>
      </c>
      <c r="P398" t="s">
        <v>790</v>
      </c>
      <c r="Q398">
        <v>1</v>
      </c>
      <c r="X398">
        <v>2.34</v>
      </c>
      <c r="Y398">
        <v>0</v>
      </c>
      <c r="Z398">
        <v>480</v>
      </c>
      <c r="AA398">
        <v>23.2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2.34</v>
      </c>
      <c r="AH398">
        <v>2</v>
      </c>
      <c r="AI398">
        <v>22721146</v>
      </c>
      <c r="AJ398">
        <v>430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ROW(Source!A192)</f>
        <v>192</v>
      </c>
      <c r="B399">
        <v>22721163</v>
      </c>
      <c r="C399">
        <v>22721137</v>
      </c>
      <c r="D399">
        <v>21313523</v>
      </c>
      <c r="E399">
        <v>1</v>
      </c>
      <c r="F399">
        <v>1</v>
      </c>
      <c r="G399">
        <v>1</v>
      </c>
      <c r="H399">
        <v>3</v>
      </c>
      <c r="I399" t="s">
        <v>1154</v>
      </c>
      <c r="J399" t="s">
        <v>1155</v>
      </c>
      <c r="K399" t="s">
        <v>1156</v>
      </c>
      <c r="L399">
        <v>1348</v>
      </c>
      <c r="N399">
        <v>1009</v>
      </c>
      <c r="O399" t="s">
        <v>34</v>
      </c>
      <c r="P399" t="s">
        <v>34</v>
      </c>
      <c r="Q399">
        <v>1000</v>
      </c>
      <c r="X399">
        <v>1.4499999999999999E-3</v>
      </c>
      <c r="Y399">
        <v>10578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1.4499999999999999E-3</v>
      </c>
      <c r="AH399">
        <v>2</v>
      </c>
      <c r="AI399">
        <v>22721147</v>
      </c>
      <c r="AJ399">
        <v>431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ROW(Source!A192)</f>
        <v>192</v>
      </c>
      <c r="B400">
        <v>22721164</v>
      </c>
      <c r="C400">
        <v>22721137</v>
      </c>
      <c r="D400">
        <v>21302554</v>
      </c>
      <c r="E400">
        <v>1</v>
      </c>
      <c r="F400">
        <v>1</v>
      </c>
      <c r="G400">
        <v>1</v>
      </c>
      <c r="H400">
        <v>3</v>
      </c>
      <c r="I400" t="s">
        <v>1118</v>
      </c>
      <c r="J400" t="s">
        <v>1119</v>
      </c>
      <c r="K400" t="s">
        <v>1120</v>
      </c>
      <c r="L400">
        <v>1348</v>
      </c>
      <c r="N400">
        <v>1009</v>
      </c>
      <c r="O400" t="s">
        <v>34</v>
      </c>
      <c r="P400" t="s">
        <v>34</v>
      </c>
      <c r="Q400">
        <v>1000</v>
      </c>
      <c r="X400">
        <v>6.0000000000000001E-3</v>
      </c>
      <c r="Y400">
        <v>11524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6.0000000000000001E-3</v>
      </c>
      <c r="AH400">
        <v>2</v>
      </c>
      <c r="AI400">
        <v>22721148</v>
      </c>
      <c r="AJ400">
        <v>432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ROW(Source!A192)</f>
        <v>192</v>
      </c>
      <c r="B401">
        <v>22721165</v>
      </c>
      <c r="C401">
        <v>22721137</v>
      </c>
      <c r="D401">
        <v>21547715</v>
      </c>
      <c r="E401">
        <v>1</v>
      </c>
      <c r="F401">
        <v>1</v>
      </c>
      <c r="G401">
        <v>1</v>
      </c>
      <c r="H401">
        <v>3</v>
      </c>
      <c r="I401" t="s">
        <v>1157</v>
      </c>
      <c r="J401" t="s">
        <v>1158</v>
      </c>
      <c r="K401" t="s">
        <v>1159</v>
      </c>
      <c r="L401">
        <v>1346</v>
      </c>
      <c r="N401">
        <v>1009</v>
      </c>
      <c r="O401" t="s">
        <v>870</v>
      </c>
      <c r="P401" t="s">
        <v>870</v>
      </c>
      <c r="Q401">
        <v>1</v>
      </c>
      <c r="X401">
        <v>2.4300000000000002</v>
      </c>
      <c r="Y401">
        <v>9.75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2.4300000000000002</v>
      </c>
      <c r="AH401">
        <v>2</v>
      </c>
      <c r="AI401">
        <v>22721149</v>
      </c>
      <c r="AJ401">
        <v>433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ROW(Source!A192)</f>
        <v>192</v>
      </c>
      <c r="B402">
        <v>22721166</v>
      </c>
      <c r="C402">
        <v>22721137</v>
      </c>
      <c r="D402">
        <v>21312039</v>
      </c>
      <c r="E402">
        <v>1</v>
      </c>
      <c r="F402">
        <v>1</v>
      </c>
      <c r="G402">
        <v>1</v>
      </c>
      <c r="H402">
        <v>3</v>
      </c>
      <c r="I402" t="s">
        <v>1124</v>
      </c>
      <c r="J402" t="s">
        <v>1125</v>
      </c>
      <c r="K402" t="s">
        <v>1126</v>
      </c>
      <c r="L402">
        <v>1346</v>
      </c>
      <c r="N402">
        <v>1009</v>
      </c>
      <c r="O402" t="s">
        <v>870</v>
      </c>
      <c r="P402" t="s">
        <v>870</v>
      </c>
      <c r="Q402">
        <v>1</v>
      </c>
      <c r="X402">
        <v>134</v>
      </c>
      <c r="Y402">
        <v>12.6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134</v>
      </c>
      <c r="AH402">
        <v>2</v>
      </c>
      <c r="AI402">
        <v>22721150</v>
      </c>
      <c r="AJ402">
        <v>434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ROW(Source!A192)</f>
        <v>192</v>
      </c>
      <c r="B403">
        <v>22721167</v>
      </c>
      <c r="C403">
        <v>22721137</v>
      </c>
      <c r="D403">
        <v>21548191</v>
      </c>
      <c r="E403">
        <v>1</v>
      </c>
      <c r="F403">
        <v>1</v>
      </c>
      <c r="G403">
        <v>1</v>
      </c>
      <c r="H403">
        <v>3</v>
      </c>
      <c r="I403" t="s">
        <v>1127</v>
      </c>
      <c r="J403" t="s">
        <v>1128</v>
      </c>
      <c r="K403" t="s">
        <v>1129</v>
      </c>
      <c r="L403">
        <v>1339</v>
      </c>
      <c r="N403">
        <v>1007</v>
      </c>
      <c r="O403" t="s">
        <v>43</v>
      </c>
      <c r="P403" t="s">
        <v>43</v>
      </c>
      <c r="Q403">
        <v>1</v>
      </c>
      <c r="X403">
        <v>42.6</v>
      </c>
      <c r="Y403">
        <v>10.67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42.6</v>
      </c>
      <c r="AH403">
        <v>2</v>
      </c>
      <c r="AI403">
        <v>22721151</v>
      </c>
      <c r="AJ403">
        <v>435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ROW(Source!A192)</f>
        <v>192</v>
      </c>
      <c r="B404">
        <v>22721168</v>
      </c>
      <c r="C404">
        <v>22721137</v>
      </c>
      <c r="D404">
        <v>21547716</v>
      </c>
      <c r="E404">
        <v>1</v>
      </c>
      <c r="F404">
        <v>1</v>
      </c>
      <c r="G404">
        <v>1</v>
      </c>
      <c r="H404">
        <v>3</v>
      </c>
      <c r="I404" t="s">
        <v>990</v>
      </c>
      <c r="J404" t="s">
        <v>991</v>
      </c>
      <c r="K404" t="s">
        <v>992</v>
      </c>
      <c r="L404">
        <v>1346</v>
      </c>
      <c r="N404">
        <v>1009</v>
      </c>
      <c r="O404" t="s">
        <v>870</v>
      </c>
      <c r="P404" t="s">
        <v>870</v>
      </c>
      <c r="Q404">
        <v>1</v>
      </c>
      <c r="X404">
        <v>10.5</v>
      </c>
      <c r="Y404">
        <v>26.44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10.5</v>
      </c>
      <c r="AH404">
        <v>2</v>
      </c>
      <c r="AI404">
        <v>22721152</v>
      </c>
      <c r="AJ404">
        <v>436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ROW(Source!A192)</f>
        <v>192</v>
      </c>
      <c r="B405">
        <v>22721169</v>
      </c>
      <c r="C405">
        <v>22721137</v>
      </c>
      <c r="D405">
        <v>21532219</v>
      </c>
      <c r="E405">
        <v>1</v>
      </c>
      <c r="F405">
        <v>1</v>
      </c>
      <c r="G405">
        <v>1</v>
      </c>
      <c r="H405">
        <v>3</v>
      </c>
      <c r="I405" t="s">
        <v>945</v>
      </c>
      <c r="J405" t="s">
        <v>946</v>
      </c>
      <c r="K405" t="s">
        <v>947</v>
      </c>
      <c r="L405">
        <v>1344</v>
      </c>
      <c r="N405">
        <v>1008</v>
      </c>
      <c r="O405" t="s">
        <v>948</v>
      </c>
      <c r="P405" t="s">
        <v>948</v>
      </c>
      <c r="Q405">
        <v>1</v>
      </c>
      <c r="X405">
        <v>79.13</v>
      </c>
      <c r="Y405">
        <v>1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79.13</v>
      </c>
      <c r="AH405">
        <v>2</v>
      </c>
      <c r="AI405">
        <v>22721153</v>
      </c>
      <c r="AJ405">
        <v>437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ROW(Source!A194)</f>
        <v>194</v>
      </c>
      <c r="B406">
        <v>22721182</v>
      </c>
      <c r="C406">
        <v>22721171</v>
      </c>
      <c r="D406">
        <v>9431548</v>
      </c>
      <c r="E406">
        <v>1</v>
      </c>
      <c r="F406">
        <v>1</v>
      </c>
      <c r="G406">
        <v>1</v>
      </c>
      <c r="H406">
        <v>1</v>
      </c>
      <c r="I406" t="s">
        <v>1090</v>
      </c>
      <c r="J406" t="s">
        <v>3</v>
      </c>
      <c r="K406" t="s">
        <v>1091</v>
      </c>
      <c r="L406">
        <v>1369</v>
      </c>
      <c r="N406">
        <v>1013</v>
      </c>
      <c r="O406" t="s">
        <v>784</v>
      </c>
      <c r="P406" t="s">
        <v>784</v>
      </c>
      <c r="Q406">
        <v>1</v>
      </c>
      <c r="X406">
        <v>3.49</v>
      </c>
      <c r="Y406">
        <v>0</v>
      </c>
      <c r="Z406">
        <v>0</v>
      </c>
      <c r="AA406">
        <v>0</v>
      </c>
      <c r="AB406">
        <v>9.92</v>
      </c>
      <c r="AC406">
        <v>0</v>
      </c>
      <c r="AD406">
        <v>1</v>
      </c>
      <c r="AE406">
        <v>1</v>
      </c>
      <c r="AF406" t="s">
        <v>3</v>
      </c>
      <c r="AG406">
        <v>3.49</v>
      </c>
      <c r="AH406">
        <v>2</v>
      </c>
      <c r="AI406">
        <v>22721172</v>
      </c>
      <c r="AJ406">
        <v>438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ROW(Source!A194)</f>
        <v>194</v>
      </c>
      <c r="B407">
        <v>22721183</v>
      </c>
      <c r="C407">
        <v>22721171</v>
      </c>
      <c r="D407">
        <v>121548</v>
      </c>
      <c r="E407">
        <v>1</v>
      </c>
      <c r="F407">
        <v>1</v>
      </c>
      <c r="G407">
        <v>1</v>
      </c>
      <c r="H407">
        <v>1</v>
      </c>
      <c r="I407" t="s">
        <v>36</v>
      </c>
      <c r="J407" t="s">
        <v>3</v>
      </c>
      <c r="K407" t="s">
        <v>785</v>
      </c>
      <c r="L407">
        <v>608254</v>
      </c>
      <c r="N407">
        <v>1013</v>
      </c>
      <c r="O407" t="s">
        <v>786</v>
      </c>
      <c r="P407" t="s">
        <v>786</v>
      </c>
      <c r="Q407">
        <v>1</v>
      </c>
      <c r="X407">
        <v>0.28999999999999998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2</v>
      </c>
      <c r="AF407" t="s">
        <v>3</v>
      </c>
      <c r="AG407">
        <v>0.28999999999999998</v>
      </c>
      <c r="AH407">
        <v>2</v>
      </c>
      <c r="AI407">
        <v>22721173</v>
      </c>
      <c r="AJ407">
        <v>439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ROW(Source!A194)</f>
        <v>194</v>
      </c>
      <c r="B408">
        <v>22721184</v>
      </c>
      <c r="C408">
        <v>22721171</v>
      </c>
      <c r="D408">
        <v>21334659</v>
      </c>
      <c r="E408">
        <v>1</v>
      </c>
      <c r="F408">
        <v>1</v>
      </c>
      <c r="G408">
        <v>1</v>
      </c>
      <c r="H408">
        <v>2</v>
      </c>
      <c r="I408" t="s">
        <v>897</v>
      </c>
      <c r="J408" t="s">
        <v>898</v>
      </c>
      <c r="K408" t="s">
        <v>899</v>
      </c>
      <c r="L408">
        <v>1368</v>
      </c>
      <c r="N408">
        <v>1011</v>
      </c>
      <c r="O408" t="s">
        <v>790</v>
      </c>
      <c r="P408" t="s">
        <v>790</v>
      </c>
      <c r="Q408">
        <v>1</v>
      </c>
      <c r="X408">
        <v>0.28999999999999998</v>
      </c>
      <c r="Y408">
        <v>0</v>
      </c>
      <c r="Z408">
        <v>134.65</v>
      </c>
      <c r="AA408">
        <v>13.5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0.28999999999999998</v>
      </c>
      <c r="AH408">
        <v>2</v>
      </c>
      <c r="AI408">
        <v>22721174</v>
      </c>
      <c r="AJ408">
        <v>440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ROW(Source!A194)</f>
        <v>194</v>
      </c>
      <c r="B409">
        <v>22721185</v>
      </c>
      <c r="C409">
        <v>22721171</v>
      </c>
      <c r="D409">
        <v>21285419</v>
      </c>
      <c r="E409">
        <v>1</v>
      </c>
      <c r="F409">
        <v>1</v>
      </c>
      <c r="G409">
        <v>1</v>
      </c>
      <c r="H409">
        <v>2</v>
      </c>
      <c r="I409" t="s">
        <v>858</v>
      </c>
      <c r="J409" t="s">
        <v>859</v>
      </c>
      <c r="K409" t="s">
        <v>860</v>
      </c>
      <c r="L409">
        <v>1368</v>
      </c>
      <c r="N409">
        <v>1011</v>
      </c>
      <c r="O409" t="s">
        <v>790</v>
      </c>
      <c r="P409" t="s">
        <v>790</v>
      </c>
      <c r="Q409">
        <v>1</v>
      </c>
      <c r="X409">
        <v>1.1499999999999999</v>
      </c>
      <c r="Y409">
        <v>0</v>
      </c>
      <c r="Z409">
        <v>8.1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1.1499999999999999</v>
      </c>
      <c r="AH409">
        <v>2</v>
      </c>
      <c r="AI409">
        <v>22721175</v>
      </c>
      <c r="AJ409">
        <v>441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ROW(Source!A194)</f>
        <v>194</v>
      </c>
      <c r="B410">
        <v>22721186</v>
      </c>
      <c r="C410">
        <v>22721171</v>
      </c>
      <c r="D410">
        <v>21322135</v>
      </c>
      <c r="E410">
        <v>1</v>
      </c>
      <c r="F410">
        <v>1</v>
      </c>
      <c r="G410">
        <v>1</v>
      </c>
      <c r="H410">
        <v>2</v>
      </c>
      <c r="I410" t="s">
        <v>1160</v>
      </c>
      <c r="J410" t="s">
        <v>1161</v>
      </c>
      <c r="K410" t="s">
        <v>1162</v>
      </c>
      <c r="L410">
        <v>1368</v>
      </c>
      <c r="N410">
        <v>1011</v>
      </c>
      <c r="O410" t="s">
        <v>790</v>
      </c>
      <c r="P410" t="s">
        <v>790</v>
      </c>
      <c r="Q410">
        <v>1</v>
      </c>
      <c r="X410">
        <v>0.28999999999999998</v>
      </c>
      <c r="Y410">
        <v>0</v>
      </c>
      <c r="Z410">
        <v>107.3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0.28999999999999998</v>
      </c>
      <c r="AH410">
        <v>2</v>
      </c>
      <c r="AI410">
        <v>22721176</v>
      </c>
      <c r="AJ410">
        <v>442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ROW(Source!A194)</f>
        <v>194</v>
      </c>
      <c r="B411">
        <v>22721187</v>
      </c>
      <c r="C411">
        <v>22721171</v>
      </c>
      <c r="D411">
        <v>21375790</v>
      </c>
      <c r="E411">
        <v>1</v>
      </c>
      <c r="F411">
        <v>1</v>
      </c>
      <c r="G411">
        <v>1</v>
      </c>
      <c r="H411">
        <v>3</v>
      </c>
      <c r="I411" t="s">
        <v>1163</v>
      </c>
      <c r="J411" t="s">
        <v>1164</v>
      </c>
      <c r="K411" t="s">
        <v>1156</v>
      </c>
      <c r="L411">
        <v>1346</v>
      </c>
      <c r="N411">
        <v>1009</v>
      </c>
      <c r="O411" t="s">
        <v>870</v>
      </c>
      <c r="P411" t="s">
        <v>870</v>
      </c>
      <c r="Q411">
        <v>1</v>
      </c>
      <c r="X411">
        <v>0.25</v>
      </c>
      <c r="Y411">
        <v>10.57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0.25</v>
      </c>
      <c r="AH411">
        <v>2</v>
      </c>
      <c r="AI411">
        <v>22721177</v>
      </c>
      <c r="AJ411">
        <v>443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ROW(Source!A194)</f>
        <v>194</v>
      </c>
      <c r="B412">
        <v>22721188</v>
      </c>
      <c r="C412">
        <v>22721171</v>
      </c>
      <c r="D412">
        <v>21375791</v>
      </c>
      <c r="E412">
        <v>1</v>
      </c>
      <c r="F412">
        <v>1</v>
      </c>
      <c r="G412">
        <v>1</v>
      </c>
      <c r="H412">
        <v>3</v>
      </c>
      <c r="I412" t="s">
        <v>1165</v>
      </c>
      <c r="J412" t="s">
        <v>1166</v>
      </c>
      <c r="K412" t="s">
        <v>1048</v>
      </c>
      <c r="L412">
        <v>1346</v>
      </c>
      <c r="N412">
        <v>1009</v>
      </c>
      <c r="O412" t="s">
        <v>870</v>
      </c>
      <c r="P412" t="s">
        <v>870</v>
      </c>
      <c r="Q412">
        <v>1</v>
      </c>
      <c r="X412">
        <v>0.17</v>
      </c>
      <c r="Y412">
        <v>9.0399999999999991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0.17</v>
      </c>
      <c r="AH412">
        <v>2</v>
      </c>
      <c r="AI412">
        <v>22721178</v>
      </c>
      <c r="AJ412">
        <v>444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ROW(Source!A194)</f>
        <v>194</v>
      </c>
      <c r="B413">
        <v>22721189</v>
      </c>
      <c r="C413">
        <v>22721171</v>
      </c>
      <c r="D413">
        <v>21564495</v>
      </c>
      <c r="E413">
        <v>1</v>
      </c>
      <c r="F413">
        <v>1</v>
      </c>
      <c r="G413">
        <v>1</v>
      </c>
      <c r="H413">
        <v>3</v>
      </c>
      <c r="I413" t="s">
        <v>1167</v>
      </c>
      <c r="J413" t="s">
        <v>1168</v>
      </c>
      <c r="K413" t="s">
        <v>1169</v>
      </c>
      <c r="L413">
        <v>1346</v>
      </c>
      <c r="N413">
        <v>1009</v>
      </c>
      <c r="O413" t="s">
        <v>870</v>
      </c>
      <c r="P413" t="s">
        <v>870</v>
      </c>
      <c r="Q413">
        <v>1</v>
      </c>
      <c r="X413">
        <v>0.03</v>
      </c>
      <c r="Y413">
        <v>28.6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0.03</v>
      </c>
      <c r="AH413">
        <v>2</v>
      </c>
      <c r="AI413">
        <v>22721179</v>
      </c>
      <c r="AJ413">
        <v>445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ROW(Source!A194)</f>
        <v>194</v>
      </c>
      <c r="B414">
        <v>22721190</v>
      </c>
      <c r="C414">
        <v>22721171</v>
      </c>
      <c r="D414">
        <v>21376896</v>
      </c>
      <c r="E414">
        <v>1</v>
      </c>
      <c r="F414">
        <v>1</v>
      </c>
      <c r="G414">
        <v>1</v>
      </c>
      <c r="H414">
        <v>3</v>
      </c>
      <c r="I414" t="s">
        <v>1170</v>
      </c>
      <c r="J414" t="s">
        <v>1171</v>
      </c>
      <c r="K414" t="s">
        <v>1172</v>
      </c>
      <c r="L414">
        <v>1348</v>
      </c>
      <c r="N414">
        <v>1009</v>
      </c>
      <c r="O414" t="s">
        <v>34</v>
      </c>
      <c r="P414" t="s">
        <v>34</v>
      </c>
      <c r="Q414">
        <v>1000</v>
      </c>
      <c r="X414">
        <v>2.5000000000000001E-2</v>
      </c>
      <c r="Y414">
        <v>11500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2.5000000000000001E-2</v>
      </c>
      <c r="AH414">
        <v>2</v>
      </c>
      <c r="AI414">
        <v>22721180</v>
      </c>
      <c r="AJ414">
        <v>446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ROW(Source!A194)</f>
        <v>194</v>
      </c>
      <c r="B415">
        <v>22721191</v>
      </c>
      <c r="C415">
        <v>22721171</v>
      </c>
      <c r="D415">
        <v>21532219</v>
      </c>
      <c r="E415">
        <v>1</v>
      </c>
      <c r="F415">
        <v>1</v>
      </c>
      <c r="G415">
        <v>1</v>
      </c>
      <c r="H415">
        <v>3</v>
      </c>
      <c r="I415" t="s">
        <v>945</v>
      </c>
      <c r="J415" t="s">
        <v>946</v>
      </c>
      <c r="K415" t="s">
        <v>947</v>
      </c>
      <c r="L415">
        <v>1344</v>
      </c>
      <c r="N415">
        <v>1008</v>
      </c>
      <c r="O415" t="s">
        <v>948</v>
      </c>
      <c r="P415" t="s">
        <v>948</v>
      </c>
      <c r="Q415">
        <v>1</v>
      </c>
      <c r="X415">
        <v>0.69</v>
      </c>
      <c r="Y415">
        <v>1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0.69</v>
      </c>
      <c r="AH415">
        <v>2</v>
      </c>
      <c r="AI415">
        <v>22721181</v>
      </c>
      <c r="AJ415">
        <v>447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ROW(Source!A247)</f>
        <v>247</v>
      </c>
      <c r="B416">
        <v>22721404</v>
      </c>
      <c r="C416">
        <v>22721388</v>
      </c>
      <c r="D416">
        <v>9416104</v>
      </c>
      <c r="E416">
        <v>1</v>
      </c>
      <c r="F416">
        <v>1</v>
      </c>
      <c r="G416">
        <v>1</v>
      </c>
      <c r="H416">
        <v>1</v>
      </c>
      <c r="I416" t="s">
        <v>856</v>
      </c>
      <c r="J416" t="s">
        <v>3</v>
      </c>
      <c r="K416" t="s">
        <v>857</v>
      </c>
      <c r="L416">
        <v>1369</v>
      </c>
      <c r="N416">
        <v>1013</v>
      </c>
      <c r="O416" t="s">
        <v>784</v>
      </c>
      <c r="P416" t="s">
        <v>784</v>
      </c>
      <c r="Q416">
        <v>1</v>
      </c>
      <c r="X416">
        <v>18.53</v>
      </c>
      <c r="Y416">
        <v>0</v>
      </c>
      <c r="Z416">
        <v>0</v>
      </c>
      <c r="AA416">
        <v>0</v>
      </c>
      <c r="AB416">
        <v>8.9700000000000006</v>
      </c>
      <c r="AC416">
        <v>0</v>
      </c>
      <c r="AD416">
        <v>1</v>
      </c>
      <c r="AE416">
        <v>1</v>
      </c>
      <c r="AF416" t="s">
        <v>3</v>
      </c>
      <c r="AG416">
        <v>18.53</v>
      </c>
      <c r="AH416">
        <v>2</v>
      </c>
      <c r="AI416">
        <v>22721389</v>
      </c>
      <c r="AJ416">
        <v>448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ROW(Source!A247)</f>
        <v>247</v>
      </c>
      <c r="B417">
        <v>22721405</v>
      </c>
      <c r="C417">
        <v>22721388</v>
      </c>
      <c r="D417">
        <v>121548</v>
      </c>
      <c r="E417">
        <v>1</v>
      </c>
      <c r="F417">
        <v>1</v>
      </c>
      <c r="G417">
        <v>1</v>
      </c>
      <c r="H417">
        <v>1</v>
      </c>
      <c r="I417" t="s">
        <v>36</v>
      </c>
      <c r="J417" t="s">
        <v>3</v>
      </c>
      <c r="K417" t="s">
        <v>785</v>
      </c>
      <c r="L417">
        <v>608254</v>
      </c>
      <c r="N417">
        <v>1013</v>
      </c>
      <c r="O417" t="s">
        <v>786</v>
      </c>
      <c r="P417" t="s">
        <v>786</v>
      </c>
      <c r="Q417">
        <v>1</v>
      </c>
      <c r="X417">
        <v>0.17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2</v>
      </c>
      <c r="AF417" t="s">
        <v>3</v>
      </c>
      <c r="AG417">
        <v>0.17</v>
      </c>
      <c r="AH417">
        <v>2</v>
      </c>
      <c r="AI417">
        <v>22721390</v>
      </c>
      <c r="AJ417">
        <v>449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ROW(Source!A247)</f>
        <v>247</v>
      </c>
      <c r="B418">
        <v>22721406</v>
      </c>
      <c r="C418">
        <v>22721388</v>
      </c>
      <c r="D418">
        <v>21280827</v>
      </c>
      <c r="E418">
        <v>1</v>
      </c>
      <c r="F418">
        <v>1</v>
      </c>
      <c r="G418">
        <v>1</v>
      </c>
      <c r="H418">
        <v>2</v>
      </c>
      <c r="I418" t="s">
        <v>787</v>
      </c>
      <c r="J418" t="s">
        <v>788</v>
      </c>
      <c r="K418" t="s">
        <v>789</v>
      </c>
      <c r="L418">
        <v>1368</v>
      </c>
      <c r="N418">
        <v>1011</v>
      </c>
      <c r="O418" t="s">
        <v>790</v>
      </c>
      <c r="P418" t="s">
        <v>790</v>
      </c>
      <c r="Q418">
        <v>1</v>
      </c>
      <c r="X418">
        <v>0.17</v>
      </c>
      <c r="Y418">
        <v>0</v>
      </c>
      <c r="Z418">
        <v>111.99</v>
      </c>
      <c r="AA418">
        <v>13.5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0.17</v>
      </c>
      <c r="AH418">
        <v>2</v>
      </c>
      <c r="AI418">
        <v>22721391</v>
      </c>
      <c r="AJ418">
        <v>450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ROW(Source!A247)</f>
        <v>247</v>
      </c>
      <c r="B419">
        <v>22721407</v>
      </c>
      <c r="C419">
        <v>22721388</v>
      </c>
      <c r="D419">
        <v>21285419</v>
      </c>
      <c r="E419">
        <v>1</v>
      </c>
      <c r="F419">
        <v>1</v>
      </c>
      <c r="G419">
        <v>1</v>
      </c>
      <c r="H419">
        <v>2</v>
      </c>
      <c r="I419" t="s">
        <v>858</v>
      </c>
      <c r="J419" t="s">
        <v>859</v>
      </c>
      <c r="K419" t="s">
        <v>860</v>
      </c>
      <c r="L419">
        <v>1368</v>
      </c>
      <c r="N419">
        <v>1011</v>
      </c>
      <c r="O419" t="s">
        <v>790</v>
      </c>
      <c r="P419" t="s">
        <v>790</v>
      </c>
      <c r="Q419">
        <v>1</v>
      </c>
      <c r="X419">
        <v>1.51</v>
      </c>
      <c r="Y419">
        <v>0</v>
      </c>
      <c r="Z419">
        <v>8.1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1.51</v>
      </c>
      <c r="AH419">
        <v>2</v>
      </c>
      <c r="AI419">
        <v>22721392</v>
      </c>
      <c r="AJ419">
        <v>451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ROW(Source!A247)</f>
        <v>247</v>
      </c>
      <c r="B420">
        <v>22721408</v>
      </c>
      <c r="C420">
        <v>22721388</v>
      </c>
      <c r="D420">
        <v>21330832</v>
      </c>
      <c r="E420">
        <v>1</v>
      </c>
      <c r="F420">
        <v>1</v>
      </c>
      <c r="G420">
        <v>1</v>
      </c>
      <c r="H420">
        <v>2</v>
      </c>
      <c r="I420" t="s">
        <v>861</v>
      </c>
      <c r="J420" t="s">
        <v>862</v>
      </c>
      <c r="K420" t="s">
        <v>863</v>
      </c>
      <c r="L420">
        <v>1368</v>
      </c>
      <c r="N420">
        <v>1011</v>
      </c>
      <c r="O420" t="s">
        <v>790</v>
      </c>
      <c r="P420" t="s">
        <v>790</v>
      </c>
      <c r="Q420">
        <v>1</v>
      </c>
      <c r="X420">
        <v>0.4</v>
      </c>
      <c r="Y420">
        <v>0</v>
      </c>
      <c r="Z420">
        <v>29.67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0.4</v>
      </c>
      <c r="AH420">
        <v>2</v>
      </c>
      <c r="AI420">
        <v>22721393</v>
      </c>
      <c r="AJ420">
        <v>452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ROW(Source!A247)</f>
        <v>247</v>
      </c>
      <c r="B421">
        <v>22721409</v>
      </c>
      <c r="C421">
        <v>22721388</v>
      </c>
      <c r="D421">
        <v>21280770</v>
      </c>
      <c r="E421">
        <v>1</v>
      </c>
      <c r="F421">
        <v>1</v>
      </c>
      <c r="G421">
        <v>1</v>
      </c>
      <c r="H421">
        <v>2</v>
      </c>
      <c r="I421" t="s">
        <v>850</v>
      </c>
      <c r="J421" t="s">
        <v>851</v>
      </c>
      <c r="K421" t="s">
        <v>852</v>
      </c>
      <c r="L421">
        <v>1368</v>
      </c>
      <c r="N421">
        <v>1011</v>
      </c>
      <c r="O421" t="s">
        <v>790</v>
      </c>
      <c r="P421" t="s">
        <v>790</v>
      </c>
      <c r="Q421">
        <v>1</v>
      </c>
      <c r="X421">
        <v>0.21</v>
      </c>
      <c r="Y421">
        <v>0</v>
      </c>
      <c r="Z421">
        <v>87.17</v>
      </c>
      <c r="AA421">
        <v>11.6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0.21</v>
      </c>
      <c r="AH421">
        <v>2</v>
      </c>
      <c r="AI421">
        <v>22721394</v>
      </c>
      <c r="AJ421">
        <v>453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ROW(Source!A247)</f>
        <v>247</v>
      </c>
      <c r="B422">
        <v>22721410</v>
      </c>
      <c r="C422">
        <v>22721388</v>
      </c>
      <c r="D422">
        <v>21288798</v>
      </c>
      <c r="E422">
        <v>1</v>
      </c>
      <c r="F422">
        <v>1</v>
      </c>
      <c r="G422">
        <v>1</v>
      </c>
      <c r="H422">
        <v>3</v>
      </c>
      <c r="I422" t="s">
        <v>818</v>
      </c>
      <c r="J422" t="s">
        <v>819</v>
      </c>
      <c r="K422" t="s">
        <v>820</v>
      </c>
      <c r="L422">
        <v>1348</v>
      </c>
      <c r="N422">
        <v>1009</v>
      </c>
      <c r="O422" t="s">
        <v>34</v>
      </c>
      <c r="P422" t="s">
        <v>34</v>
      </c>
      <c r="Q422">
        <v>1000</v>
      </c>
      <c r="X422">
        <v>8.0000000000000007E-5</v>
      </c>
      <c r="Y422">
        <v>15119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8.0000000000000007E-5</v>
      </c>
      <c r="AH422">
        <v>2</v>
      </c>
      <c r="AI422">
        <v>22721395</v>
      </c>
      <c r="AJ422">
        <v>454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ROW(Source!A247)</f>
        <v>247</v>
      </c>
      <c r="B423">
        <v>22721411</v>
      </c>
      <c r="C423">
        <v>22721388</v>
      </c>
      <c r="D423">
        <v>21362285</v>
      </c>
      <c r="E423">
        <v>1</v>
      </c>
      <c r="F423">
        <v>1</v>
      </c>
      <c r="G423">
        <v>1</v>
      </c>
      <c r="H423">
        <v>3</v>
      </c>
      <c r="I423" t="s">
        <v>864</v>
      </c>
      <c r="J423" t="s">
        <v>865</v>
      </c>
      <c r="K423" t="s">
        <v>866</v>
      </c>
      <c r="L423">
        <v>1348</v>
      </c>
      <c r="N423">
        <v>1009</v>
      </c>
      <c r="O423" t="s">
        <v>34</v>
      </c>
      <c r="P423" t="s">
        <v>34</v>
      </c>
      <c r="Q423">
        <v>1000</v>
      </c>
      <c r="X423">
        <v>4.0000000000000003E-5</v>
      </c>
      <c r="Y423">
        <v>16950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3</v>
      </c>
      <c r="AG423">
        <v>4.0000000000000003E-5</v>
      </c>
      <c r="AH423">
        <v>2</v>
      </c>
      <c r="AI423">
        <v>22721396</v>
      </c>
      <c r="AJ423">
        <v>455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ROW(Source!A247)</f>
        <v>247</v>
      </c>
      <c r="B424">
        <v>22721412</v>
      </c>
      <c r="C424">
        <v>22721388</v>
      </c>
      <c r="D424">
        <v>21304502</v>
      </c>
      <c r="E424">
        <v>1</v>
      </c>
      <c r="F424">
        <v>1</v>
      </c>
      <c r="G424">
        <v>1</v>
      </c>
      <c r="H424">
        <v>3</v>
      </c>
      <c r="I424" t="s">
        <v>827</v>
      </c>
      <c r="J424" t="s">
        <v>828</v>
      </c>
      <c r="K424" t="s">
        <v>829</v>
      </c>
      <c r="L424">
        <v>1348</v>
      </c>
      <c r="N424">
        <v>1009</v>
      </c>
      <c r="O424" t="s">
        <v>34</v>
      </c>
      <c r="P424" t="s">
        <v>34</v>
      </c>
      <c r="Q424">
        <v>1000</v>
      </c>
      <c r="X424">
        <v>1E-3</v>
      </c>
      <c r="Y424">
        <v>10362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3</v>
      </c>
      <c r="AG424">
        <v>1E-3</v>
      </c>
      <c r="AH424">
        <v>2</v>
      </c>
      <c r="AI424">
        <v>22721397</v>
      </c>
      <c r="AJ424">
        <v>456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ROW(Source!A247)</f>
        <v>247</v>
      </c>
      <c r="B425">
        <v>22721413</v>
      </c>
      <c r="C425">
        <v>22721388</v>
      </c>
      <c r="D425">
        <v>21288800</v>
      </c>
      <c r="E425">
        <v>1</v>
      </c>
      <c r="F425">
        <v>1</v>
      </c>
      <c r="G425">
        <v>1</v>
      </c>
      <c r="H425">
        <v>3</v>
      </c>
      <c r="I425" t="s">
        <v>867</v>
      </c>
      <c r="J425" t="s">
        <v>868</v>
      </c>
      <c r="K425" t="s">
        <v>869</v>
      </c>
      <c r="L425">
        <v>1346</v>
      </c>
      <c r="N425">
        <v>1009</v>
      </c>
      <c r="O425" t="s">
        <v>870</v>
      </c>
      <c r="P425" t="s">
        <v>870</v>
      </c>
      <c r="Q425">
        <v>1</v>
      </c>
      <c r="X425">
        <v>0.04</v>
      </c>
      <c r="Y425">
        <v>37.29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3</v>
      </c>
      <c r="AG425">
        <v>0.04</v>
      </c>
      <c r="AH425">
        <v>2</v>
      </c>
      <c r="AI425">
        <v>22721398</v>
      </c>
      <c r="AJ425">
        <v>457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ROW(Source!A247)</f>
        <v>247</v>
      </c>
      <c r="B426">
        <v>22721414</v>
      </c>
      <c r="C426">
        <v>22721388</v>
      </c>
      <c r="D426">
        <v>21288801</v>
      </c>
      <c r="E426">
        <v>1</v>
      </c>
      <c r="F426">
        <v>1</v>
      </c>
      <c r="G426">
        <v>1</v>
      </c>
      <c r="H426">
        <v>3</v>
      </c>
      <c r="I426" t="s">
        <v>871</v>
      </c>
      <c r="J426" t="s">
        <v>872</v>
      </c>
      <c r="K426" t="s">
        <v>873</v>
      </c>
      <c r="L426">
        <v>1348</v>
      </c>
      <c r="N426">
        <v>1009</v>
      </c>
      <c r="O426" t="s">
        <v>34</v>
      </c>
      <c r="P426" t="s">
        <v>34</v>
      </c>
      <c r="Q426">
        <v>1000</v>
      </c>
      <c r="X426">
        <v>2.7399999999999998E-3</v>
      </c>
      <c r="Y426">
        <v>15323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2.7399999999999998E-3</v>
      </c>
      <c r="AH426">
        <v>2</v>
      </c>
      <c r="AI426">
        <v>22721399</v>
      </c>
      <c r="AJ426">
        <v>458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ROW(Source!A247)</f>
        <v>247</v>
      </c>
      <c r="B427">
        <v>22721415</v>
      </c>
      <c r="C427">
        <v>22721388</v>
      </c>
      <c r="D427">
        <v>21366504</v>
      </c>
      <c r="E427">
        <v>1</v>
      </c>
      <c r="F427">
        <v>1</v>
      </c>
      <c r="G427">
        <v>1</v>
      </c>
      <c r="H427">
        <v>3</v>
      </c>
      <c r="I427" t="s">
        <v>874</v>
      </c>
      <c r="J427" t="s">
        <v>875</v>
      </c>
      <c r="K427" t="s">
        <v>876</v>
      </c>
      <c r="L427">
        <v>1354</v>
      </c>
      <c r="N427">
        <v>1010</v>
      </c>
      <c r="O427" t="s">
        <v>28</v>
      </c>
      <c r="P427" t="s">
        <v>28</v>
      </c>
      <c r="Q427">
        <v>1</v>
      </c>
      <c r="X427">
        <v>1</v>
      </c>
      <c r="Y427">
        <v>2208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1</v>
      </c>
      <c r="AH427">
        <v>2</v>
      </c>
      <c r="AI427">
        <v>22721400</v>
      </c>
      <c r="AJ427">
        <v>459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ROW(Source!A247)</f>
        <v>247</v>
      </c>
      <c r="B428">
        <v>22721416</v>
      </c>
      <c r="C428">
        <v>22721388</v>
      </c>
      <c r="D428">
        <v>21281662</v>
      </c>
      <c r="E428">
        <v>1</v>
      </c>
      <c r="F428">
        <v>1</v>
      </c>
      <c r="G428">
        <v>1</v>
      </c>
      <c r="H428">
        <v>3</v>
      </c>
      <c r="I428" t="s">
        <v>877</v>
      </c>
      <c r="J428" t="s">
        <v>878</v>
      </c>
      <c r="K428" t="s">
        <v>879</v>
      </c>
      <c r="L428">
        <v>1339</v>
      </c>
      <c r="N428">
        <v>1007</v>
      </c>
      <c r="O428" t="s">
        <v>43</v>
      </c>
      <c r="P428" t="s">
        <v>43</v>
      </c>
      <c r="Q428">
        <v>1</v>
      </c>
      <c r="X428">
        <v>2</v>
      </c>
      <c r="Y428">
        <v>2.44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2</v>
      </c>
      <c r="AH428">
        <v>2</v>
      </c>
      <c r="AI428">
        <v>22721401</v>
      </c>
      <c r="AJ428">
        <v>460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ROW(Source!A247)</f>
        <v>247</v>
      </c>
      <c r="B429">
        <v>22721417</v>
      </c>
      <c r="C429">
        <v>22721388</v>
      </c>
      <c r="D429">
        <v>21840918</v>
      </c>
      <c r="E429">
        <v>1</v>
      </c>
      <c r="F429">
        <v>1</v>
      </c>
      <c r="G429">
        <v>1</v>
      </c>
      <c r="H429">
        <v>3</v>
      </c>
      <c r="I429" t="s">
        <v>880</v>
      </c>
      <c r="J429" t="s">
        <v>881</v>
      </c>
      <c r="K429" t="s">
        <v>882</v>
      </c>
      <c r="L429">
        <v>1354</v>
      </c>
      <c r="N429">
        <v>1010</v>
      </c>
      <c r="O429" t="s">
        <v>28</v>
      </c>
      <c r="P429" t="s">
        <v>28</v>
      </c>
      <c r="Q429">
        <v>1</v>
      </c>
      <c r="X429">
        <v>4</v>
      </c>
      <c r="Y429">
        <v>37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4</v>
      </c>
      <c r="AH429">
        <v>2</v>
      </c>
      <c r="AI429">
        <v>22721402</v>
      </c>
      <c r="AJ429">
        <v>461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ROW(Source!A247)</f>
        <v>247</v>
      </c>
      <c r="B430">
        <v>22721418</v>
      </c>
      <c r="C430">
        <v>22721388</v>
      </c>
      <c r="D430">
        <v>21363108</v>
      </c>
      <c r="E430">
        <v>1</v>
      </c>
      <c r="F430">
        <v>1</v>
      </c>
      <c r="G430">
        <v>1</v>
      </c>
      <c r="H430">
        <v>3</v>
      </c>
      <c r="I430" t="s">
        <v>883</v>
      </c>
      <c r="J430" t="s">
        <v>884</v>
      </c>
      <c r="K430" t="s">
        <v>885</v>
      </c>
      <c r="L430">
        <v>1356</v>
      </c>
      <c r="N430">
        <v>1010</v>
      </c>
      <c r="O430" t="s">
        <v>886</v>
      </c>
      <c r="P430" t="s">
        <v>886</v>
      </c>
      <c r="Q430">
        <v>1000</v>
      </c>
      <c r="X430">
        <v>4.0000000000000001E-3</v>
      </c>
      <c r="Y430">
        <v>5650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4.0000000000000001E-3</v>
      </c>
      <c r="AH430">
        <v>2</v>
      </c>
      <c r="AI430">
        <v>22721403</v>
      </c>
      <c r="AJ430">
        <v>462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ROW(Source!A250)</f>
        <v>250</v>
      </c>
      <c r="B431">
        <v>22721427</v>
      </c>
      <c r="C431">
        <v>22721421</v>
      </c>
      <c r="D431">
        <v>9415666</v>
      </c>
      <c r="E431">
        <v>1</v>
      </c>
      <c r="F431">
        <v>1</v>
      </c>
      <c r="G431">
        <v>1</v>
      </c>
      <c r="H431">
        <v>1</v>
      </c>
      <c r="I431" t="s">
        <v>887</v>
      </c>
      <c r="J431" t="s">
        <v>3</v>
      </c>
      <c r="K431" t="s">
        <v>888</v>
      </c>
      <c r="L431">
        <v>1369</v>
      </c>
      <c r="N431">
        <v>1013</v>
      </c>
      <c r="O431" t="s">
        <v>784</v>
      </c>
      <c r="P431" t="s">
        <v>784</v>
      </c>
      <c r="Q431">
        <v>1</v>
      </c>
      <c r="X431">
        <v>1.46</v>
      </c>
      <c r="Y431">
        <v>0</v>
      </c>
      <c r="Z431">
        <v>0</v>
      </c>
      <c r="AA431">
        <v>0</v>
      </c>
      <c r="AB431">
        <v>8.74</v>
      </c>
      <c r="AC431">
        <v>0</v>
      </c>
      <c r="AD431">
        <v>1</v>
      </c>
      <c r="AE431">
        <v>1</v>
      </c>
      <c r="AF431" t="s">
        <v>3</v>
      </c>
      <c r="AG431">
        <v>1.46</v>
      </c>
      <c r="AH431">
        <v>2</v>
      </c>
      <c r="AI431">
        <v>22721422</v>
      </c>
      <c r="AJ431">
        <v>463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ROW(Source!A250)</f>
        <v>250</v>
      </c>
      <c r="B432">
        <v>22721428</v>
      </c>
      <c r="C432">
        <v>22721421</v>
      </c>
      <c r="D432">
        <v>121548</v>
      </c>
      <c r="E432">
        <v>1</v>
      </c>
      <c r="F432">
        <v>1</v>
      </c>
      <c r="G432">
        <v>1</v>
      </c>
      <c r="H432">
        <v>1</v>
      </c>
      <c r="I432" t="s">
        <v>36</v>
      </c>
      <c r="J432" t="s">
        <v>3</v>
      </c>
      <c r="K432" t="s">
        <v>785</v>
      </c>
      <c r="L432">
        <v>608254</v>
      </c>
      <c r="N432">
        <v>1013</v>
      </c>
      <c r="O432" t="s">
        <v>786</v>
      </c>
      <c r="P432" t="s">
        <v>786</v>
      </c>
      <c r="Q432">
        <v>1</v>
      </c>
      <c r="X432">
        <v>0.01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2</v>
      </c>
      <c r="AF432" t="s">
        <v>3</v>
      </c>
      <c r="AG432">
        <v>0.01</v>
      </c>
      <c r="AH432">
        <v>2</v>
      </c>
      <c r="AI432">
        <v>22721423</v>
      </c>
      <c r="AJ432">
        <v>464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ROW(Source!A250)</f>
        <v>250</v>
      </c>
      <c r="B433">
        <v>22721429</v>
      </c>
      <c r="C433">
        <v>22721421</v>
      </c>
      <c r="D433">
        <v>21315620</v>
      </c>
      <c r="E433">
        <v>1</v>
      </c>
      <c r="F433">
        <v>1</v>
      </c>
      <c r="G433">
        <v>1</v>
      </c>
      <c r="H433">
        <v>2</v>
      </c>
      <c r="I433" t="s">
        <v>889</v>
      </c>
      <c r="J433" t="s">
        <v>890</v>
      </c>
      <c r="K433" t="s">
        <v>891</v>
      </c>
      <c r="L433">
        <v>1368</v>
      </c>
      <c r="N433">
        <v>1011</v>
      </c>
      <c r="O433" t="s">
        <v>790</v>
      </c>
      <c r="P433" t="s">
        <v>790</v>
      </c>
      <c r="Q433">
        <v>1</v>
      </c>
      <c r="X433">
        <v>0.01</v>
      </c>
      <c r="Y433">
        <v>0</v>
      </c>
      <c r="Z433">
        <v>86.4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0.01</v>
      </c>
      <c r="AH433">
        <v>2</v>
      </c>
      <c r="AI433">
        <v>22721424</v>
      </c>
      <c r="AJ433">
        <v>465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ROW(Source!A250)</f>
        <v>250</v>
      </c>
      <c r="B434">
        <v>22721430</v>
      </c>
      <c r="C434">
        <v>22721421</v>
      </c>
      <c r="D434">
        <v>21280770</v>
      </c>
      <c r="E434">
        <v>1</v>
      </c>
      <c r="F434">
        <v>1</v>
      </c>
      <c r="G434">
        <v>1</v>
      </c>
      <c r="H434">
        <v>2</v>
      </c>
      <c r="I434" t="s">
        <v>850</v>
      </c>
      <c r="J434" t="s">
        <v>851</v>
      </c>
      <c r="K434" t="s">
        <v>852</v>
      </c>
      <c r="L434">
        <v>1368</v>
      </c>
      <c r="N434">
        <v>1011</v>
      </c>
      <c r="O434" t="s">
        <v>790</v>
      </c>
      <c r="P434" t="s">
        <v>790</v>
      </c>
      <c r="Q434">
        <v>1</v>
      </c>
      <c r="X434">
        <v>7.0000000000000007E-2</v>
      </c>
      <c r="Y434">
        <v>0</v>
      </c>
      <c r="Z434">
        <v>87.17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7.0000000000000007E-2</v>
      </c>
      <c r="AH434">
        <v>2</v>
      </c>
      <c r="AI434">
        <v>22721425</v>
      </c>
      <c r="AJ434">
        <v>466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ROW(Source!A250)</f>
        <v>250</v>
      </c>
      <c r="B435">
        <v>22721431</v>
      </c>
      <c r="C435">
        <v>22721421</v>
      </c>
      <c r="D435">
        <v>21800848</v>
      </c>
      <c r="E435">
        <v>1</v>
      </c>
      <c r="F435">
        <v>1</v>
      </c>
      <c r="G435">
        <v>1</v>
      </c>
      <c r="H435">
        <v>3</v>
      </c>
      <c r="I435" t="s">
        <v>892</v>
      </c>
      <c r="J435" t="s">
        <v>893</v>
      </c>
      <c r="K435" t="s">
        <v>894</v>
      </c>
      <c r="L435">
        <v>1354</v>
      </c>
      <c r="N435">
        <v>1010</v>
      </c>
      <c r="O435" t="s">
        <v>28</v>
      </c>
      <c r="P435" t="s">
        <v>28</v>
      </c>
      <c r="Q435">
        <v>1</v>
      </c>
      <c r="X435">
        <v>1</v>
      </c>
      <c r="Y435">
        <v>805.49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1</v>
      </c>
      <c r="AH435">
        <v>2</v>
      </c>
      <c r="AI435">
        <v>22721426</v>
      </c>
      <c r="AJ435">
        <v>467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ROW(Source!A251)</f>
        <v>251</v>
      </c>
      <c r="B436">
        <v>22721454</v>
      </c>
      <c r="C436">
        <v>22721432</v>
      </c>
      <c r="D436">
        <v>9430710</v>
      </c>
      <c r="E436">
        <v>1</v>
      </c>
      <c r="F436">
        <v>1</v>
      </c>
      <c r="G436">
        <v>1</v>
      </c>
      <c r="H436">
        <v>1</v>
      </c>
      <c r="I436" t="s">
        <v>895</v>
      </c>
      <c r="J436" t="s">
        <v>3</v>
      </c>
      <c r="K436" t="s">
        <v>896</v>
      </c>
      <c r="L436">
        <v>1369</v>
      </c>
      <c r="N436">
        <v>1013</v>
      </c>
      <c r="O436" t="s">
        <v>784</v>
      </c>
      <c r="P436" t="s">
        <v>784</v>
      </c>
      <c r="Q436">
        <v>1</v>
      </c>
      <c r="X436">
        <v>443</v>
      </c>
      <c r="Y436">
        <v>0</v>
      </c>
      <c r="Z436">
        <v>0</v>
      </c>
      <c r="AA436">
        <v>0</v>
      </c>
      <c r="AB436">
        <v>9.6199999999999992</v>
      </c>
      <c r="AC436">
        <v>0</v>
      </c>
      <c r="AD436">
        <v>1</v>
      </c>
      <c r="AE436">
        <v>1</v>
      </c>
      <c r="AF436" t="s">
        <v>3</v>
      </c>
      <c r="AG436">
        <v>443</v>
      </c>
      <c r="AH436">
        <v>2</v>
      </c>
      <c r="AI436">
        <v>22721433</v>
      </c>
      <c r="AJ436">
        <v>468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ROW(Source!A251)</f>
        <v>251</v>
      </c>
      <c r="B437">
        <v>22721455</v>
      </c>
      <c r="C437">
        <v>22721432</v>
      </c>
      <c r="D437">
        <v>121548</v>
      </c>
      <c r="E437">
        <v>1</v>
      </c>
      <c r="F437">
        <v>1</v>
      </c>
      <c r="G437">
        <v>1</v>
      </c>
      <c r="H437">
        <v>1</v>
      </c>
      <c r="I437" t="s">
        <v>36</v>
      </c>
      <c r="J437" t="s">
        <v>3</v>
      </c>
      <c r="K437" t="s">
        <v>785</v>
      </c>
      <c r="L437">
        <v>608254</v>
      </c>
      <c r="N437">
        <v>1013</v>
      </c>
      <c r="O437" t="s">
        <v>786</v>
      </c>
      <c r="P437" t="s">
        <v>786</v>
      </c>
      <c r="Q437">
        <v>1</v>
      </c>
      <c r="X437">
        <v>220.92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2</v>
      </c>
      <c r="AF437" t="s">
        <v>3</v>
      </c>
      <c r="AG437">
        <v>220.92</v>
      </c>
      <c r="AH437">
        <v>2</v>
      </c>
      <c r="AI437">
        <v>22721434</v>
      </c>
      <c r="AJ437">
        <v>469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ROW(Source!A251)</f>
        <v>251</v>
      </c>
      <c r="B438">
        <v>22721456</v>
      </c>
      <c r="C438">
        <v>22721432</v>
      </c>
      <c r="D438">
        <v>21334659</v>
      </c>
      <c r="E438">
        <v>1</v>
      </c>
      <c r="F438">
        <v>1</v>
      </c>
      <c r="G438">
        <v>1</v>
      </c>
      <c r="H438">
        <v>2</v>
      </c>
      <c r="I438" t="s">
        <v>897</v>
      </c>
      <c r="J438" t="s">
        <v>898</v>
      </c>
      <c r="K438" t="s">
        <v>899</v>
      </c>
      <c r="L438">
        <v>1368</v>
      </c>
      <c r="N438">
        <v>1011</v>
      </c>
      <c r="O438" t="s">
        <v>790</v>
      </c>
      <c r="P438" t="s">
        <v>790</v>
      </c>
      <c r="Q438">
        <v>1</v>
      </c>
      <c r="X438">
        <v>1.2</v>
      </c>
      <c r="Y438">
        <v>0</v>
      </c>
      <c r="Z438">
        <v>134.65</v>
      </c>
      <c r="AA438">
        <v>13.5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1.2</v>
      </c>
      <c r="AH438">
        <v>2</v>
      </c>
      <c r="AI438">
        <v>22721435</v>
      </c>
      <c r="AJ438">
        <v>470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ROW(Source!A251)</f>
        <v>251</v>
      </c>
      <c r="B439">
        <v>22721457</v>
      </c>
      <c r="C439">
        <v>22721432</v>
      </c>
      <c r="D439">
        <v>21451851</v>
      </c>
      <c r="E439">
        <v>1</v>
      </c>
      <c r="F439">
        <v>1</v>
      </c>
      <c r="G439">
        <v>1</v>
      </c>
      <c r="H439">
        <v>2</v>
      </c>
      <c r="I439" t="s">
        <v>900</v>
      </c>
      <c r="J439" t="s">
        <v>901</v>
      </c>
      <c r="K439" t="s">
        <v>902</v>
      </c>
      <c r="L439">
        <v>1368</v>
      </c>
      <c r="N439">
        <v>1011</v>
      </c>
      <c r="O439" t="s">
        <v>790</v>
      </c>
      <c r="P439" t="s">
        <v>790</v>
      </c>
      <c r="Q439">
        <v>1</v>
      </c>
      <c r="X439">
        <v>8.1199999999999992</v>
      </c>
      <c r="Y439">
        <v>0</v>
      </c>
      <c r="Z439">
        <v>100</v>
      </c>
      <c r="AA439">
        <v>10.06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8.1199999999999992</v>
      </c>
      <c r="AH439">
        <v>2</v>
      </c>
      <c r="AI439">
        <v>22721436</v>
      </c>
      <c r="AJ439">
        <v>471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ROW(Source!A251)</f>
        <v>251</v>
      </c>
      <c r="B440">
        <v>22721458</v>
      </c>
      <c r="C440">
        <v>22721432</v>
      </c>
      <c r="D440">
        <v>21336293</v>
      </c>
      <c r="E440">
        <v>1</v>
      </c>
      <c r="F440">
        <v>1</v>
      </c>
      <c r="G440">
        <v>1</v>
      </c>
      <c r="H440">
        <v>2</v>
      </c>
      <c r="I440" t="s">
        <v>903</v>
      </c>
      <c r="J440" t="s">
        <v>904</v>
      </c>
      <c r="K440" t="s">
        <v>905</v>
      </c>
      <c r="L440">
        <v>1368</v>
      </c>
      <c r="N440">
        <v>1011</v>
      </c>
      <c r="O440" t="s">
        <v>790</v>
      </c>
      <c r="P440" t="s">
        <v>790</v>
      </c>
      <c r="Q440">
        <v>1</v>
      </c>
      <c r="X440">
        <v>29</v>
      </c>
      <c r="Y440">
        <v>0</v>
      </c>
      <c r="Z440">
        <v>287.99</v>
      </c>
      <c r="AA440">
        <v>11.6</v>
      </c>
      <c r="AB440">
        <v>0</v>
      </c>
      <c r="AC440">
        <v>0</v>
      </c>
      <c r="AD440">
        <v>1</v>
      </c>
      <c r="AE440">
        <v>0</v>
      </c>
      <c r="AF440" t="s">
        <v>3</v>
      </c>
      <c r="AG440">
        <v>29</v>
      </c>
      <c r="AH440">
        <v>2</v>
      </c>
      <c r="AI440">
        <v>22721437</v>
      </c>
      <c r="AJ440">
        <v>472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ROW(Source!A251)</f>
        <v>251</v>
      </c>
      <c r="B441">
        <v>22721459</v>
      </c>
      <c r="C441">
        <v>22721432</v>
      </c>
      <c r="D441">
        <v>21398718</v>
      </c>
      <c r="E441">
        <v>1</v>
      </c>
      <c r="F441">
        <v>1</v>
      </c>
      <c r="G441">
        <v>1</v>
      </c>
      <c r="H441">
        <v>2</v>
      </c>
      <c r="I441" t="s">
        <v>906</v>
      </c>
      <c r="J441" t="s">
        <v>907</v>
      </c>
      <c r="K441" t="s">
        <v>908</v>
      </c>
      <c r="L441">
        <v>1368</v>
      </c>
      <c r="N441">
        <v>1011</v>
      </c>
      <c r="O441" t="s">
        <v>790</v>
      </c>
      <c r="P441" t="s">
        <v>790</v>
      </c>
      <c r="Q441">
        <v>1</v>
      </c>
      <c r="X441">
        <v>63.8</v>
      </c>
      <c r="Y441">
        <v>0</v>
      </c>
      <c r="Z441">
        <v>91.83</v>
      </c>
      <c r="AA441">
        <v>10.06</v>
      </c>
      <c r="AB441">
        <v>0</v>
      </c>
      <c r="AC441">
        <v>0</v>
      </c>
      <c r="AD441">
        <v>1</v>
      </c>
      <c r="AE441">
        <v>0</v>
      </c>
      <c r="AF441" t="s">
        <v>3</v>
      </c>
      <c r="AG441">
        <v>63.8</v>
      </c>
      <c r="AH441">
        <v>2</v>
      </c>
      <c r="AI441">
        <v>22721438</v>
      </c>
      <c r="AJ441">
        <v>473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ROW(Source!A251)</f>
        <v>251</v>
      </c>
      <c r="B442">
        <v>22721460</v>
      </c>
      <c r="C442">
        <v>22721432</v>
      </c>
      <c r="D442">
        <v>21491628</v>
      </c>
      <c r="E442">
        <v>1</v>
      </c>
      <c r="F442">
        <v>1</v>
      </c>
      <c r="G442">
        <v>1</v>
      </c>
      <c r="H442">
        <v>2</v>
      </c>
      <c r="I442" t="s">
        <v>909</v>
      </c>
      <c r="J442" t="s">
        <v>910</v>
      </c>
      <c r="K442" t="s">
        <v>911</v>
      </c>
      <c r="L442">
        <v>1368</v>
      </c>
      <c r="N442">
        <v>1011</v>
      </c>
      <c r="O442" t="s">
        <v>790</v>
      </c>
      <c r="P442" t="s">
        <v>790</v>
      </c>
      <c r="Q442">
        <v>1</v>
      </c>
      <c r="X442">
        <v>55</v>
      </c>
      <c r="Y442">
        <v>0</v>
      </c>
      <c r="Z442">
        <v>52.61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3</v>
      </c>
      <c r="AG442">
        <v>55</v>
      </c>
      <c r="AH442">
        <v>2</v>
      </c>
      <c r="AI442">
        <v>22721439</v>
      </c>
      <c r="AJ442">
        <v>474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ROW(Source!A251)</f>
        <v>251</v>
      </c>
      <c r="B443">
        <v>22721461</v>
      </c>
      <c r="C443">
        <v>22721432</v>
      </c>
      <c r="D443">
        <v>21491629</v>
      </c>
      <c r="E443">
        <v>1</v>
      </c>
      <c r="F443">
        <v>1</v>
      </c>
      <c r="G443">
        <v>1</v>
      </c>
      <c r="H443">
        <v>2</v>
      </c>
      <c r="I443" t="s">
        <v>912</v>
      </c>
      <c r="J443" t="s">
        <v>913</v>
      </c>
      <c r="K443" t="s">
        <v>914</v>
      </c>
      <c r="L443">
        <v>1368</v>
      </c>
      <c r="N443">
        <v>1011</v>
      </c>
      <c r="O443" t="s">
        <v>790</v>
      </c>
      <c r="P443" t="s">
        <v>790</v>
      </c>
      <c r="Q443">
        <v>1</v>
      </c>
      <c r="X443">
        <v>63.8</v>
      </c>
      <c r="Y443">
        <v>0</v>
      </c>
      <c r="Z443">
        <v>30.46</v>
      </c>
      <c r="AA443">
        <v>11.6</v>
      </c>
      <c r="AB443">
        <v>0</v>
      </c>
      <c r="AC443">
        <v>0</v>
      </c>
      <c r="AD443">
        <v>1</v>
      </c>
      <c r="AE443">
        <v>0</v>
      </c>
      <c r="AF443" t="s">
        <v>3</v>
      </c>
      <c r="AG443">
        <v>63.8</v>
      </c>
      <c r="AH443">
        <v>2</v>
      </c>
      <c r="AI443">
        <v>22721440</v>
      </c>
      <c r="AJ443">
        <v>475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ROW(Source!A251)</f>
        <v>251</v>
      </c>
      <c r="B444">
        <v>22721462</v>
      </c>
      <c r="C444">
        <v>22721432</v>
      </c>
      <c r="D444">
        <v>21280770</v>
      </c>
      <c r="E444">
        <v>1</v>
      </c>
      <c r="F444">
        <v>1</v>
      </c>
      <c r="G444">
        <v>1</v>
      </c>
      <c r="H444">
        <v>2</v>
      </c>
      <c r="I444" t="s">
        <v>850</v>
      </c>
      <c r="J444" t="s">
        <v>851</v>
      </c>
      <c r="K444" t="s">
        <v>852</v>
      </c>
      <c r="L444">
        <v>1368</v>
      </c>
      <c r="N444">
        <v>1011</v>
      </c>
      <c r="O444" t="s">
        <v>790</v>
      </c>
      <c r="P444" t="s">
        <v>790</v>
      </c>
      <c r="Q444">
        <v>1</v>
      </c>
      <c r="X444">
        <v>1.2</v>
      </c>
      <c r="Y444">
        <v>0</v>
      </c>
      <c r="Z444">
        <v>87.17</v>
      </c>
      <c r="AA444">
        <v>11.6</v>
      </c>
      <c r="AB444">
        <v>0</v>
      </c>
      <c r="AC444">
        <v>0</v>
      </c>
      <c r="AD444">
        <v>1</v>
      </c>
      <c r="AE444">
        <v>0</v>
      </c>
      <c r="AF444" t="s">
        <v>3</v>
      </c>
      <c r="AG444">
        <v>1.2</v>
      </c>
      <c r="AH444">
        <v>2</v>
      </c>
      <c r="AI444">
        <v>22721441</v>
      </c>
      <c r="AJ444">
        <v>476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ROW(Source!A251)</f>
        <v>251</v>
      </c>
      <c r="B445">
        <v>22721463</v>
      </c>
      <c r="C445">
        <v>22721432</v>
      </c>
      <c r="D445">
        <v>21331404</v>
      </c>
      <c r="E445">
        <v>1</v>
      </c>
      <c r="F445">
        <v>1</v>
      </c>
      <c r="G445">
        <v>1</v>
      </c>
      <c r="H445">
        <v>3</v>
      </c>
      <c r="I445" t="s">
        <v>915</v>
      </c>
      <c r="J445" t="s">
        <v>916</v>
      </c>
      <c r="K445" t="s">
        <v>917</v>
      </c>
      <c r="L445">
        <v>1348</v>
      </c>
      <c r="N445">
        <v>1009</v>
      </c>
      <c r="O445" t="s">
        <v>34</v>
      </c>
      <c r="P445" t="s">
        <v>34</v>
      </c>
      <c r="Q445">
        <v>1000</v>
      </c>
      <c r="X445">
        <v>4.5399999999999998E-3</v>
      </c>
      <c r="Y445">
        <v>12606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3</v>
      </c>
      <c r="AG445">
        <v>4.5399999999999998E-3</v>
      </c>
      <c r="AH445">
        <v>2</v>
      </c>
      <c r="AI445">
        <v>22721442</v>
      </c>
      <c r="AJ445">
        <v>477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ROW(Source!A251)</f>
        <v>251</v>
      </c>
      <c r="B446">
        <v>22721464</v>
      </c>
      <c r="C446">
        <v>22721432</v>
      </c>
      <c r="D446">
        <v>21288561</v>
      </c>
      <c r="E446">
        <v>1</v>
      </c>
      <c r="F446">
        <v>1</v>
      </c>
      <c r="G446">
        <v>1</v>
      </c>
      <c r="H446">
        <v>3</v>
      </c>
      <c r="I446" t="s">
        <v>815</v>
      </c>
      <c r="J446" t="s">
        <v>816</v>
      </c>
      <c r="K446" t="s">
        <v>817</v>
      </c>
      <c r="L446">
        <v>1339</v>
      </c>
      <c r="N446">
        <v>1007</v>
      </c>
      <c r="O446" t="s">
        <v>43</v>
      </c>
      <c r="P446" t="s">
        <v>43</v>
      </c>
      <c r="Q446">
        <v>1</v>
      </c>
      <c r="X446">
        <v>2.42</v>
      </c>
      <c r="Y446">
        <v>6.22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2.42</v>
      </c>
      <c r="AH446">
        <v>2</v>
      </c>
      <c r="AI446">
        <v>22721443</v>
      </c>
      <c r="AJ446">
        <v>478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ROW(Source!A251)</f>
        <v>251</v>
      </c>
      <c r="B447">
        <v>22721465</v>
      </c>
      <c r="C447">
        <v>22721432</v>
      </c>
      <c r="D447">
        <v>21316761</v>
      </c>
      <c r="E447">
        <v>1</v>
      </c>
      <c r="F447">
        <v>1</v>
      </c>
      <c r="G447">
        <v>1</v>
      </c>
      <c r="H447">
        <v>3</v>
      </c>
      <c r="I447" t="s">
        <v>918</v>
      </c>
      <c r="J447" t="s">
        <v>919</v>
      </c>
      <c r="K447" t="s">
        <v>920</v>
      </c>
      <c r="L447">
        <v>1348</v>
      </c>
      <c r="N447">
        <v>1009</v>
      </c>
      <c r="O447" t="s">
        <v>34</v>
      </c>
      <c r="P447" t="s">
        <v>34</v>
      </c>
      <c r="Q447">
        <v>1000</v>
      </c>
      <c r="X447">
        <v>1.2E-4</v>
      </c>
      <c r="Y447">
        <v>10200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1.2E-4</v>
      </c>
      <c r="AH447">
        <v>2</v>
      </c>
      <c r="AI447">
        <v>22721444</v>
      </c>
      <c r="AJ447">
        <v>479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ROW(Source!A251)</f>
        <v>251</v>
      </c>
      <c r="B448">
        <v>22721466</v>
      </c>
      <c r="C448">
        <v>22721432</v>
      </c>
      <c r="D448">
        <v>21593664</v>
      </c>
      <c r="E448">
        <v>1</v>
      </c>
      <c r="F448">
        <v>1</v>
      </c>
      <c r="G448">
        <v>1</v>
      </c>
      <c r="H448">
        <v>3</v>
      </c>
      <c r="I448" t="s">
        <v>921</v>
      </c>
      <c r="J448" t="s">
        <v>922</v>
      </c>
      <c r="K448" t="s">
        <v>923</v>
      </c>
      <c r="L448">
        <v>1346</v>
      </c>
      <c r="N448">
        <v>1009</v>
      </c>
      <c r="O448" t="s">
        <v>870</v>
      </c>
      <c r="P448" t="s">
        <v>870</v>
      </c>
      <c r="Q448">
        <v>1</v>
      </c>
      <c r="X448">
        <v>0.62</v>
      </c>
      <c r="Y448">
        <v>27.72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0.62</v>
      </c>
      <c r="AH448">
        <v>2</v>
      </c>
      <c r="AI448">
        <v>22721445</v>
      </c>
      <c r="AJ448">
        <v>480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ROW(Source!A251)</f>
        <v>251</v>
      </c>
      <c r="B449">
        <v>22721467</v>
      </c>
      <c r="C449">
        <v>22721432</v>
      </c>
      <c r="D449">
        <v>21593150</v>
      </c>
      <c r="E449">
        <v>1</v>
      </c>
      <c r="F449">
        <v>1</v>
      </c>
      <c r="G449">
        <v>1</v>
      </c>
      <c r="H449">
        <v>3</v>
      </c>
      <c r="I449" t="s">
        <v>924</v>
      </c>
      <c r="J449" t="s">
        <v>925</v>
      </c>
      <c r="K449" t="s">
        <v>926</v>
      </c>
      <c r="L449">
        <v>1355</v>
      </c>
      <c r="N449">
        <v>1010</v>
      </c>
      <c r="O449" t="s">
        <v>238</v>
      </c>
      <c r="P449" t="s">
        <v>238</v>
      </c>
      <c r="Q449">
        <v>100</v>
      </c>
      <c r="X449">
        <v>0.7</v>
      </c>
      <c r="Y449">
        <v>30.74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0.7</v>
      </c>
      <c r="AH449">
        <v>2</v>
      </c>
      <c r="AI449">
        <v>22721446</v>
      </c>
      <c r="AJ449">
        <v>483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ROW(Source!A251)</f>
        <v>251</v>
      </c>
      <c r="B450">
        <v>22721468</v>
      </c>
      <c r="C450">
        <v>22721432</v>
      </c>
      <c r="D450">
        <v>21806405</v>
      </c>
      <c r="E450">
        <v>1</v>
      </c>
      <c r="F450">
        <v>1</v>
      </c>
      <c r="G450">
        <v>1</v>
      </c>
      <c r="H450">
        <v>3</v>
      </c>
      <c r="I450" t="s">
        <v>927</v>
      </c>
      <c r="J450" t="s">
        <v>928</v>
      </c>
      <c r="K450" t="s">
        <v>929</v>
      </c>
      <c r="L450">
        <v>1354</v>
      </c>
      <c r="N450">
        <v>1010</v>
      </c>
      <c r="O450" t="s">
        <v>28</v>
      </c>
      <c r="P450" t="s">
        <v>28</v>
      </c>
      <c r="Q450">
        <v>1</v>
      </c>
      <c r="X450">
        <v>50</v>
      </c>
      <c r="Y450">
        <v>6.45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50</v>
      </c>
      <c r="AH450">
        <v>2</v>
      </c>
      <c r="AI450">
        <v>22721447</v>
      </c>
      <c r="AJ450">
        <v>484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ROW(Source!A251)</f>
        <v>251</v>
      </c>
      <c r="B451">
        <v>22721469</v>
      </c>
      <c r="C451">
        <v>22721432</v>
      </c>
      <c r="D451">
        <v>21630052</v>
      </c>
      <c r="E451">
        <v>1</v>
      </c>
      <c r="F451">
        <v>1</v>
      </c>
      <c r="G451">
        <v>1</v>
      </c>
      <c r="H451">
        <v>3</v>
      </c>
      <c r="I451" t="s">
        <v>930</v>
      </c>
      <c r="J451" t="s">
        <v>931</v>
      </c>
      <c r="K451" t="s">
        <v>932</v>
      </c>
      <c r="L451">
        <v>1354</v>
      </c>
      <c r="N451">
        <v>1010</v>
      </c>
      <c r="O451" t="s">
        <v>28</v>
      </c>
      <c r="P451" t="s">
        <v>28</v>
      </c>
      <c r="Q451">
        <v>1</v>
      </c>
      <c r="X451">
        <v>255</v>
      </c>
      <c r="Y451">
        <v>6.85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255</v>
      </c>
      <c r="AH451">
        <v>2</v>
      </c>
      <c r="AI451">
        <v>22721448</v>
      </c>
      <c r="AJ451">
        <v>485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ROW(Source!A251)</f>
        <v>251</v>
      </c>
      <c r="B452">
        <v>22721470</v>
      </c>
      <c r="C452">
        <v>22721432</v>
      </c>
      <c r="D452">
        <v>21630053</v>
      </c>
      <c r="E452">
        <v>1</v>
      </c>
      <c r="F452">
        <v>1</v>
      </c>
      <c r="G452">
        <v>1</v>
      </c>
      <c r="H452">
        <v>3</v>
      </c>
      <c r="I452" t="s">
        <v>933</v>
      </c>
      <c r="J452" t="s">
        <v>934</v>
      </c>
      <c r="K452" t="s">
        <v>935</v>
      </c>
      <c r="L452">
        <v>1358</v>
      </c>
      <c r="N452">
        <v>1010</v>
      </c>
      <c r="O452" t="s">
        <v>413</v>
      </c>
      <c r="P452" t="s">
        <v>413</v>
      </c>
      <c r="Q452">
        <v>10</v>
      </c>
      <c r="X452">
        <v>25.5</v>
      </c>
      <c r="Y452">
        <v>250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25.5</v>
      </c>
      <c r="AH452">
        <v>2</v>
      </c>
      <c r="AI452">
        <v>22721449</v>
      </c>
      <c r="AJ452">
        <v>486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ROW(Source!A251)</f>
        <v>251</v>
      </c>
      <c r="B453">
        <v>22721471</v>
      </c>
      <c r="C453">
        <v>22721432</v>
      </c>
      <c r="D453">
        <v>21336294</v>
      </c>
      <c r="E453">
        <v>1</v>
      </c>
      <c r="F453">
        <v>1</v>
      </c>
      <c r="G453">
        <v>1</v>
      </c>
      <c r="H453">
        <v>3</v>
      </c>
      <c r="I453" t="s">
        <v>936</v>
      </c>
      <c r="J453" t="s">
        <v>937</v>
      </c>
      <c r="K453" t="s">
        <v>938</v>
      </c>
      <c r="L453">
        <v>1339</v>
      </c>
      <c r="N453">
        <v>1007</v>
      </c>
      <c r="O453" t="s">
        <v>43</v>
      </c>
      <c r="P453" t="s">
        <v>43</v>
      </c>
      <c r="Q453">
        <v>1</v>
      </c>
      <c r="X453">
        <v>0.28999999999999998</v>
      </c>
      <c r="Y453">
        <v>3.15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0.28999999999999998</v>
      </c>
      <c r="AH453">
        <v>2</v>
      </c>
      <c r="AI453">
        <v>22721450</v>
      </c>
      <c r="AJ453">
        <v>487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ROW(Source!A251)</f>
        <v>251</v>
      </c>
      <c r="B454">
        <v>22721472</v>
      </c>
      <c r="C454">
        <v>22721432</v>
      </c>
      <c r="D454">
        <v>21630054</v>
      </c>
      <c r="E454">
        <v>1</v>
      </c>
      <c r="F454">
        <v>1</v>
      </c>
      <c r="G454">
        <v>1</v>
      </c>
      <c r="H454">
        <v>3</v>
      </c>
      <c r="I454" t="s">
        <v>939</v>
      </c>
      <c r="J454" t="s">
        <v>940</v>
      </c>
      <c r="K454" t="s">
        <v>941</v>
      </c>
      <c r="L454">
        <v>1355</v>
      </c>
      <c r="N454">
        <v>1010</v>
      </c>
      <c r="O454" t="s">
        <v>238</v>
      </c>
      <c r="P454" t="s">
        <v>238</v>
      </c>
      <c r="Q454">
        <v>100</v>
      </c>
      <c r="X454">
        <v>0.68300000000000005</v>
      </c>
      <c r="Y454">
        <v>150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0.68300000000000005</v>
      </c>
      <c r="AH454">
        <v>2</v>
      </c>
      <c r="AI454">
        <v>22721451</v>
      </c>
      <c r="AJ454">
        <v>488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ROW(Source!A251)</f>
        <v>251</v>
      </c>
      <c r="B455">
        <v>22721473</v>
      </c>
      <c r="C455">
        <v>22721432</v>
      </c>
      <c r="D455">
        <v>21630055</v>
      </c>
      <c r="E455">
        <v>1</v>
      </c>
      <c r="F455">
        <v>1</v>
      </c>
      <c r="G455">
        <v>1</v>
      </c>
      <c r="H455">
        <v>3</v>
      </c>
      <c r="I455" t="s">
        <v>942</v>
      </c>
      <c r="J455" t="s">
        <v>943</v>
      </c>
      <c r="K455" t="s">
        <v>944</v>
      </c>
      <c r="L455">
        <v>1358</v>
      </c>
      <c r="N455">
        <v>1010</v>
      </c>
      <c r="O455" t="s">
        <v>413</v>
      </c>
      <c r="P455" t="s">
        <v>413</v>
      </c>
      <c r="Q455">
        <v>10</v>
      </c>
      <c r="X455">
        <v>27</v>
      </c>
      <c r="Y455">
        <v>6.66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3</v>
      </c>
      <c r="AG455">
        <v>27</v>
      </c>
      <c r="AH455">
        <v>2</v>
      </c>
      <c r="AI455">
        <v>22721452</v>
      </c>
      <c r="AJ455">
        <v>489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ROW(Source!A251)</f>
        <v>251</v>
      </c>
      <c r="B456">
        <v>22721474</v>
      </c>
      <c r="C456">
        <v>22721432</v>
      </c>
      <c r="D456">
        <v>21532219</v>
      </c>
      <c r="E456">
        <v>1</v>
      </c>
      <c r="F456">
        <v>1</v>
      </c>
      <c r="G456">
        <v>1</v>
      </c>
      <c r="H456">
        <v>3</v>
      </c>
      <c r="I456" t="s">
        <v>945</v>
      </c>
      <c r="J456" t="s">
        <v>946</v>
      </c>
      <c r="K456" t="s">
        <v>947</v>
      </c>
      <c r="L456">
        <v>1344</v>
      </c>
      <c r="N456">
        <v>1008</v>
      </c>
      <c r="O456" t="s">
        <v>948</v>
      </c>
      <c r="P456" t="s">
        <v>948</v>
      </c>
      <c r="Q456">
        <v>1</v>
      </c>
      <c r="X456">
        <v>85.23</v>
      </c>
      <c r="Y456">
        <v>1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85.23</v>
      </c>
      <c r="AH456">
        <v>2</v>
      </c>
      <c r="AI456">
        <v>22721453</v>
      </c>
      <c r="AJ456">
        <v>490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ROW(Source!A254)</f>
        <v>254</v>
      </c>
      <c r="B457">
        <v>22721486</v>
      </c>
      <c r="C457">
        <v>22721479</v>
      </c>
      <c r="D457">
        <v>9699766</v>
      </c>
      <c r="E457">
        <v>1</v>
      </c>
      <c r="F457">
        <v>1</v>
      </c>
      <c r="G457">
        <v>1</v>
      </c>
      <c r="H457">
        <v>1</v>
      </c>
      <c r="I457" t="s">
        <v>949</v>
      </c>
      <c r="J457" t="s">
        <v>3</v>
      </c>
      <c r="K457" t="s">
        <v>950</v>
      </c>
      <c r="L457">
        <v>1369</v>
      </c>
      <c r="N457">
        <v>1013</v>
      </c>
      <c r="O457" t="s">
        <v>784</v>
      </c>
      <c r="P457" t="s">
        <v>784</v>
      </c>
      <c r="Q457">
        <v>1</v>
      </c>
      <c r="X457">
        <v>5.01</v>
      </c>
      <c r="Y457">
        <v>0</v>
      </c>
      <c r="Z457">
        <v>0</v>
      </c>
      <c r="AA457">
        <v>0</v>
      </c>
      <c r="AB457">
        <v>11.64</v>
      </c>
      <c r="AC457">
        <v>0</v>
      </c>
      <c r="AD457">
        <v>1</v>
      </c>
      <c r="AE457">
        <v>1</v>
      </c>
      <c r="AF457" t="s">
        <v>3</v>
      </c>
      <c r="AG457">
        <v>5.01</v>
      </c>
      <c r="AH457">
        <v>2</v>
      </c>
      <c r="AI457">
        <v>22721480</v>
      </c>
      <c r="AJ457">
        <v>491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ROW(Source!A254)</f>
        <v>254</v>
      </c>
      <c r="B458">
        <v>22721487</v>
      </c>
      <c r="C458">
        <v>22721479</v>
      </c>
      <c r="D458">
        <v>21330832</v>
      </c>
      <c r="E458">
        <v>1</v>
      </c>
      <c r="F458">
        <v>1</v>
      </c>
      <c r="G458">
        <v>1</v>
      </c>
      <c r="H458">
        <v>2</v>
      </c>
      <c r="I458" t="s">
        <v>861</v>
      </c>
      <c r="J458" t="s">
        <v>862</v>
      </c>
      <c r="K458" t="s">
        <v>863</v>
      </c>
      <c r="L458">
        <v>1368</v>
      </c>
      <c r="N458">
        <v>1011</v>
      </c>
      <c r="O458" t="s">
        <v>790</v>
      </c>
      <c r="P458" t="s">
        <v>790</v>
      </c>
      <c r="Q458">
        <v>1</v>
      </c>
      <c r="X458">
        <v>1.5</v>
      </c>
      <c r="Y458">
        <v>0</v>
      </c>
      <c r="Z458">
        <v>29.67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3</v>
      </c>
      <c r="AG458">
        <v>1.5</v>
      </c>
      <c r="AH458">
        <v>2</v>
      </c>
      <c r="AI458">
        <v>22721481</v>
      </c>
      <c r="AJ458">
        <v>492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ROW(Source!A254)</f>
        <v>254</v>
      </c>
      <c r="B459">
        <v>22721488</v>
      </c>
      <c r="C459">
        <v>22721479</v>
      </c>
      <c r="D459">
        <v>21288798</v>
      </c>
      <c r="E459">
        <v>1</v>
      </c>
      <c r="F459">
        <v>1</v>
      </c>
      <c r="G459">
        <v>1</v>
      </c>
      <c r="H459">
        <v>3</v>
      </c>
      <c r="I459" t="s">
        <v>818</v>
      </c>
      <c r="J459" t="s">
        <v>819</v>
      </c>
      <c r="K459" t="s">
        <v>820</v>
      </c>
      <c r="L459">
        <v>1348</v>
      </c>
      <c r="N459">
        <v>1009</v>
      </c>
      <c r="O459" t="s">
        <v>34</v>
      </c>
      <c r="P459" t="s">
        <v>34</v>
      </c>
      <c r="Q459">
        <v>1000</v>
      </c>
      <c r="X459">
        <v>5.0000000000000002E-5</v>
      </c>
      <c r="Y459">
        <v>15119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5.0000000000000002E-5</v>
      </c>
      <c r="AH459">
        <v>2</v>
      </c>
      <c r="AI459">
        <v>22721482</v>
      </c>
      <c r="AJ459">
        <v>493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ROW(Source!A254)</f>
        <v>254</v>
      </c>
      <c r="B460">
        <v>22721489</v>
      </c>
      <c r="C460">
        <v>22721479</v>
      </c>
      <c r="D460">
        <v>21362285</v>
      </c>
      <c r="E460">
        <v>1</v>
      </c>
      <c r="F460">
        <v>1</v>
      </c>
      <c r="G460">
        <v>1</v>
      </c>
      <c r="H460">
        <v>3</v>
      </c>
      <c r="I460" t="s">
        <v>864</v>
      </c>
      <c r="J460" t="s">
        <v>865</v>
      </c>
      <c r="K460" t="s">
        <v>866</v>
      </c>
      <c r="L460">
        <v>1348</v>
      </c>
      <c r="N460">
        <v>1009</v>
      </c>
      <c r="O460" t="s">
        <v>34</v>
      </c>
      <c r="P460" t="s">
        <v>34</v>
      </c>
      <c r="Q460">
        <v>1000</v>
      </c>
      <c r="X460">
        <v>2.0000000000000002E-5</v>
      </c>
      <c r="Y460">
        <v>16950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2.0000000000000002E-5</v>
      </c>
      <c r="AH460">
        <v>2</v>
      </c>
      <c r="AI460">
        <v>22721483</v>
      </c>
      <c r="AJ460">
        <v>494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ROW(Source!A254)</f>
        <v>254</v>
      </c>
      <c r="B461">
        <v>22721490</v>
      </c>
      <c r="C461">
        <v>22721479</v>
      </c>
      <c r="D461">
        <v>21288800</v>
      </c>
      <c r="E461">
        <v>1</v>
      </c>
      <c r="F461">
        <v>1</v>
      </c>
      <c r="G461">
        <v>1</v>
      </c>
      <c r="H461">
        <v>3</v>
      </c>
      <c r="I461" t="s">
        <v>867</v>
      </c>
      <c r="J461" t="s">
        <v>868</v>
      </c>
      <c r="K461" t="s">
        <v>869</v>
      </c>
      <c r="L461">
        <v>1346</v>
      </c>
      <c r="N461">
        <v>1009</v>
      </c>
      <c r="O461" t="s">
        <v>870</v>
      </c>
      <c r="P461" t="s">
        <v>870</v>
      </c>
      <c r="Q461">
        <v>1</v>
      </c>
      <c r="X461">
        <v>0.02</v>
      </c>
      <c r="Y461">
        <v>37.29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0.02</v>
      </c>
      <c r="AH461">
        <v>2</v>
      </c>
      <c r="AI461">
        <v>22721484</v>
      </c>
      <c r="AJ461">
        <v>495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ROW(Source!A254)</f>
        <v>254</v>
      </c>
      <c r="B462">
        <v>22721491</v>
      </c>
      <c r="C462">
        <v>22721479</v>
      </c>
      <c r="D462">
        <v>21281662</v>
      </c>
      <c r="E462">
        <v>1</v>
      </c>
      <c r="F462">
        <v>1</v>
      </c>
      <c r="G462">
        <v>1</v>
      </c>
      <c r="H462">
        <v>3</v>
      </c>
      <c r="I462" t="s">
        <v>877</v>
      </c>
      <c r="J462" t="s">
        <v>878</v>
      </c>
      <c r="K462" t="s">
        <v>879</v>
      </c>
      <c r="L462">
        <v>1339</v>
      </c>
      <c r="N462">
        <v>1007</v>
      </c>
      <c r="O462" t="s">
        <v>43</v>
      </c>
      <c r="P462" t="s">
        <v>43</v>
      </c>
      <c r="Q462">
        <v>1</v>
      </c>
      <c r="X462">
        <v>1</v>
      </c>
      <c r="Y462">
        <v>2.44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1</v>
      </c>
      <c r="AH462">
        <v>2</v>
      </c>
      <c r="AI462">
        <v>22721485</v>
      </c>
      <c r="AJ462">
        <v>496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ROW(Source!A255)</f>
        <v>255</v>
      </c>
      <c r="B463">
        <v>22721506</v>
      </c>
      <c r="C463">
        <v>22721492</v>
      </c>
      <c r="D463">
        <v>9415296</v>
      </c>
      <c r="E463">
        <v>1</v>
      </c>
      <c r="F463">
        <v>1</v>
      </c>
      <c r="G463">
        <v>1</v>
      </c>
      <c r="H463">
        <v>1</v>
      </c>
      <c r="I463" t="s">
        <v>951</v>
      </c>
      <c r="J463" t="s">
        <v>3</v>
      </c>
      <c r="K463" t="s">
        <v>952</v>
      </c>
      <c r="L463">
        <v>1369</v>
      </c>
      <c r="N463">
        <v>1013</v>
      </c>
      <c r="O463" t="s">
        <v>784</v>
      </c>
      <c r="P463" t="s">
        <v>784</v>
      </c>
      <c r="Q463">
        <v>1</v>
      </c>
      <c r="X463">
        <v>72.16</v>
      </c>
      <c r="Y463">
        <v>0</v>
      </c>
      <c r="Z463">
        <v>0</v>
      </c>
      <c r="AA463">
        <v>0</v>
      </c>
      <c r="AB463">
        <v>9.76</v>
      </c>
      <c r="AC463">
        <v>0</v>
      </c>
      <c r="AD463">
        <v>1</v>
      </c>
      <c r="AE463">
        <v>1</v>
      </c>
      <c r="AF463" t="s">
        <v>3</v>
      </c>
      <c r="AG463">
        <v>72.16</v>
      </c>
      <c r="AH463">
        <v>2</v>
      </c>
      <c r="AI463">
        <v>22721493</v>
      </c>
      <c r="AJ463">
        <v>497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ROW(Source!A255)</f>
        <v>255</v>
      </c>
      <c r="B464">
        <v>22721507</v>
      </c>
      <c r="C464">
        <v>22721492</v>
      </c>
      <c r="D464">
        <v>121548</v>
      </c>
      <c r="E464">
        <v>1</v>
      </c>
      <c r="F464">
        <v>1</v>
      </c>
      <c r="G464">
        <v>1</v>
      </c>
      <c r="H464">
        <v>1</v>
      </c>
      <c r="I464" t="s">
        <v>36</v>
      </c>
      <c r="J464" t="s">
        <v>3</v>
      </c>
      <c r="K464" t="s">
        <v>785</v>
      </c>
      <c r="L464">
        <v>608254</v>
      </c>
      <c r="N464">
        <v>1013</v>
      </c>
      <c r="O464" t="s">
        <v>786</v>
      </c>
      <c r="P464" t="s">
        <v>786</v>
      </c>
      <c r="Q464">
        <v>1</v>
      </c>
      <c r="X464">
        <v>0.23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2</v>
      </c>
      <c r="AF464" t="s">
        <v>3</v>
      </c>
      <c r="AG464">
        <v>0.23</v>
      </c>
      <c r="AH464">
        <v>2</v>
      </c>
      <c r="AI464">
        <v>22721494</v>
      </c>
      <c r="AJ464">
        <v>498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ROW(Source!A255)</f>
        <v>255</v>
      </c>
      <c r="B465">
        <v>22721508</v>
      </c>
      <c r="C465">
        <v>22721492</v>
      </c>
      <c r="D465">
        <v>21315620</v>
      </c>
      <c r="E465">
        <v>1</v>
      </c>
      <c r="F465">
        <v>1</v>
      </c>
      <c r="G465">
        <v>1</v>
      </c>
      <c r="H465">
        <v>2</v>
      </c>
      <c r="I465" t="s">
        <v>889</v>
      </c>
      <c r="J465" t="s">
        <v>890</v>
      </c>
      <c r="K465" t="s">
        <v>891</v>
      </c>
      <c r="L465">
        <v>1368</v>
      </c>
      <c r="N465">
        <v>1011</v>
      </c>
      <c r="O465" t="s">
        <v>790</v>
      </c>
      <c r="P465" t="s">
        <v>790</v>
      </c>
      <c r="Q465">
        <v>1</v>
      </c>
      <c r="X465">
        <v>0.15</v>
      </c>
      <c r="Y465">
        <v>0</v>
      </c>
      <c r="Z465">
        <v>86.4</v>
      </c>
      <c r="AA465">
        <v>13.5</v>
      </c>
      <c r="AB465">
        <v>0</v>
      </c>
      <c r="AC465">
        <v>0</v>
      </c>
      <c r="AD465">
        <v>1</v>
      </c>
      <c r="AE465">
        <v>0</v>
      </c>
      <c r="AF465" t="s">
        <v>3</v>
      </c>
      <c r="AG465">
        <v>0.15</v>
      </c>
      <c r="AH465">
        <v>2</v>
      </c>
      <c r="AI465">
        <v>22721495</v>
      </c>
      <c r="AJ465">
        <v>499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ROW(Source!A255)</f>
        <v>255</v>
      </c>
      <c r="B466">
        <v>22721509</v>
      </c>
      <c r="C466">
        <v>22721492</v>
      </c>
      <c r="D466">
        <v>21280827</v>
      </c>
      <c r="E466">
        <v>1</v>
      </c>
      <c r="F466">
        <v>1</v>
      </c>
      <c r="G466">
        <v>1</v>
      </c>
      <c r="H466">
        <v>2</v>
      </c>
      <c r="I466" t="s">
        <v>787</v>
      </c>
      <c r="J466" t="s">
        <v>788</v>
      </c>
      <c r="K466" t="s">
        <v>789</v>
      </c>
      <c r="L466">
        <v>1368</v>
      </c>
      <c r="N466">
        <v>1011</v>
      </c>
      <c r="O466" t="s">
        <v>790</v>
      </c>
      <c r="P466" t="s">
        <v>790</v>
      </c>
      <c r="Q466">
        <v>1</v>
      </c>
      <c r="X466">
        <v>0.08</v>
      </c>
      <c r="Y466">
        <v>0</v>
      </c>
      <c r="Z466">
        <v>111.99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0.08</v>
      </c>
      <c r="AH466">
        <v>2</v>
      </c>
      <c r="AI466">
        <v>22721496</v>
      </c>
      <c r="AJ466">
        <v>500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ROW(Source!A255)</f>
        <v>255</v>
      </c>
      <c r="B467">
        <v>22721510</v>
      </c>
      <c r="C467">
        <v>22721492</v>
      </c>
      <c r="D467">
        <v>21288557</v>
      </c>
      <c r="E467">
        <v>1</v>
      </c>
      <c r="F467">
        <v>1</v>
      </c>
      <c r="G467">
        <v>1</v>
      </c>
      <c r="H467">
        <v>2</v>
      </c>
      <c r="I467" t="s">
        <v>797</v>
      </c>
      <c r="J467" t="s">
        <v>798</v>
      </c>
      <c r="K467" t="s">
        <v>799</v>
      </c>
      <c r="L467">
        <v>1368</v>
      </c>
      <c r="N467">
        <v>1011</v>
      </c>
      <c r="O467" t="s">
        <v>790</v>
      </c>
      <c r="P467" t="s">
        <v>790</v>
      </c>
      <c r="Q467">
        <v>1</v>
      </c>
      <c r="X467">
        <v>24.94</v>
      </c>
      <c r="Y467">
        <v>0</v>
      </c>
      <c r="Z467">
        <v>1.2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24.94</v>
      </c>
      <c r="AH467">
        <v>2</v>
      </c>
      <c r="AI467">
        <v>22721497</v>
      </c>
      <c r="AJ467">
        <v>501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ROW(Source!A255)</f>
        <v>255</v>
      </c>
      <c r="B468">
        <v>22721511</v>
      </c>
      <c r="C468">
        <v>22721492</v>
      </c>
      <c r="D468">
        <v>21280770</v>
      </c>
      <c r="E468">
        <v>1</v>
      </c>
      <c r="F468">
        <v>1</v>
      </c>
      <c r="G468">
        <v>1</v>
      </c>
      <c r="H468">
        <v>2</v>
      </c>
      <c r="I468" t="s">
        <v>850</v>
      </c>
      <c r="J468" t="s">
        <v>851</v>
      </c>
      <c r="K468" t="s">
        <v>852</v>
      </c>
      <c r="L468">
        <v>1368</v>
      </c>
      <c r="N468">
        <v>1011</v>
      </c>
      <c r="O468" t="s">
        <v>790</v>
      </c>
      <c r="P468" t="s">
        <v>790</v>
      </c>
      <c r="Q468">
        <v>1</v>
      </c>
      <c r="X468">
        <v>1.01</v>
      </c>
      <c r="Y468">
        <v>0</v>
      </c>
      <c r="Z468">
        <v>87.17</v>
      </c>
      <c r="AA468">
        <v>11.6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1.01</v>
      </c>
      <c r="AH468">
        <v>2</v>
      </c>
      <c r="AI468">
        <v>22721498</v>
      </c>
      <c r="AJ468">
        <v>502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ROW(Source!A255)</f>
        <v>255</v>
      </c>
      <c r="B469">
        <v>22721512</v>
      </c>
      <c r="C469">
        <v>22721492</v>
      </c>
      <c r="D469">
        <v>21288561</v>
      </c>
      <c r="E469">
        <v>1</v>
      </c>
      <c r="F469">
        <v>1</v>
      </c>
      <c r="G469">
        <v>1</v>
      </c>
      <c r="H469">
        <v>3</v>
      </c>
      <c r="I469" t="s">
        <v>815</v>
      </c>
      <c r="J469" t="s">
        <v>816</v>
      </c>
      <c r="K469" t="s">
        <v>817</v>
      </c>
      <c r="L469">
        <v>1339</v>
      </c>
      <c r="N469">
        <v>1007</v>
      </c>
      <c r="O469" t="s">
        <v>43</v>
      </c>
      <c r="P469" t="s">
        <v>43</v>
      </c>
      <c r="Q469">
        <v>1</v>
      </c>
      <c r="X469">
        <v>0.45</v>
      </c>
      <c r="Y469">
        <v>6.22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0.45</v>
      </c>
      <c r="AH469">
        <v>2</v>
      </c>
      <c r="AI469">
        <v>22721499</v>
      </c>
      <c r="AJ469">
        <v>503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ROW(Source!A255)</f>
        <v>255</v>
      </c>
      <c r="B470">
        <v>22721513</v>
      </c>
      <c r="C470">
        <v>22721492</v>
      </c>
      <c r="D470">
        <v>21335452</v>
      </c>
      <c r="E470">
        <v>1</v>
      </c>
      <c r="F470">
        <v>1</v>
      </c>
      <c r="G470">
        <v>1</v>
      </c>
      <c r="H470">
        <v>3</v>
      </c>
      <c r="I470" t="s">
        <v>953</v>
      </c>
      <c r="J470" t="s">
        <v>954</v>
      </c>
      <c r="K470" t="s">
        <v>955</v>
      </c>
      <c r="L470">
        <v>1348</v>
      </c>
      <c r="N470">
        <v>1009</v>
      </c>
      <c r="O470" t="s">
        <v>34</v>
      </c>
      <c r="P470" t="s">
        <v>34</v>
      </c>
      <c r="Q470">
        <v>1000</v>
      </c>
      <c r="X470">
        <v>2.9999999999999997E-4</v>
      </c>
      <c r="Y470">
        <v>13560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2.9999999999999997E-4</v>
      </c>
      <c r="AH470">
        <v>2</v>
      </c>
      <c r="AI470">
        <v>22721500</v>
      </c>
      <c r="AJ470">
        <v>504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ROW(Source!A255)</f>
        <v>255</v>
      </c>
      <c r="B471">
        <v>22721514</v>
      </c>
      <c r="C471">
        <v>22721492</v>
      </c>
      <c r="D471">
        <v>21299885</v>
      </c>
      <c r="E471">
        <v>1</v>
      </c>
      <c r="F471">
        <v>1</v>
      </c>
      <c r="G471">
        <v>1</v>
      </c>
      <c r="H471">
        <v>3</v>
      </c>
      <c r="I471" t="s">
        <v>830</v>
      </c>
      <c r="J471" t="s">
        <v>831</v>
      </c>
      <c r="K471" t="s">
        <v>832</v>
      </c>
      <c r="L471">
        <v>1339</v>
      </c>
      <c r="N471">
        <v>1007</v>
      </c>
      <c r="O471" t="s">
        <v>43</v>
      </c>
      <c r="P471" t="s">
        <v>43</v>
      </c>
      <c r="Q471">
        <v>1</v>
      </c>
      <c r="X471">
        <v>0.41</v>
      </c>
      <c r="Y471">
        <v>38.51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0.41</v>
      </c>
      <c r="AH471">
        <v>2</v>
      </c>
      <c r="AI471">
        <v>22721501</v>
      </c>
      <c r="AJ471">
        <v>505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ROW(Source!A255)</f>
        <v>255</v>
      </c>
      <c r="B472">
        <v>22721515</v>
      </c>
      <c r="C472">
        <v>22721492</v>
      </c>
      <c r="D472">
        <v>21362009</v>
      </c>
      <c r="E472">
        <v>1</v>
      </c>
      <c r="F472">
        <v>1</v>
      </c>
      <c r="G472">
        <v>1</v>
      </c>
      <c r="H472">
        <v>3</v>
      </c>
      <c r="I472" t="s">
        <v>1238</v>
      </c>
      <c r="J472" t="s">
        <v>1239</v>
      </c>
      <c r="K472" t="s">
        <v>1240</v>
      </c>
      <c r="L472">
        <v>1346</v>
      </c>
      <c r="N472">
        <v>1009</v>
      </c>
      <c r="O472" t="s">
        <v>870</v>
      </c>
      <c r="P472" t="s">
        <v>870</v>
      </c>
      <c r="Q472">
        <v>1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1</v>
      </c>
      <c r="AD472">
        <v>0</v>
      </c>
      <c r="AE472">
        <v>0</v>
      </c>
      <c r="AF472" t="s">
        <v>3</v>
      </c>
      <c r="AG472">
        <v>0</v>
      </c>
      <c r="AH472">
        <v>3</v>
      </c>
      <c r="AI472">
        <v>-1</v>
      </c>
      <c r="AJ472" t="s">
        <v>3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ROW(Source!A255)</f>
        <v>255</v>
      </c>
      <c r="B473">
        <v>22721516</v>
      </c>
      <c r="C473">
        <v>22721492</v>
      </c>
      <c r="D473">
        <v>21815540</v>
      </c>
      <c r="E473">
        <v>1</v>
      </c>
      <c r="F473">
        <v>1</v>
      </c>
      <c r="G473">
        <v>1</v>
      </c>
      <c r="H473">
        <v>3</v>
      </c>
      <c r="I473" t="s">
        <v>149</v>
      </c>
      <c r="J473" t="s">
        <v>151</v>
      </c>
      <c r="K473" t="s">
        <v>150</v>
      </c>
      <c r="L473">
        <v>1301</v>
      </c>
      <c r="N473">
        <v>1003</v>
      </c>
      <c r="O473" t="s">
        <v>117</v>
      </c>
      <c r="P473" t="s">
        <v>117</v>
      </c>
      <c r="Q473">
        <v>1</v>
      </c>
      <c r="X473">
        <v>100</v>
      </c>
      <c r="Y473">
        <v>53.12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100</v>
      </c>
      <c r="AH473">
        <v>2</v>
      </c>
      <c r="AI473">
        <v>22721502</v>
      </c>
      <c r="AJ473">
        <v>508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ROW(Source!A255)</f>
        <v>255</v>
      </c>
      <c r="B474">
        <v>22721517</v>
      </c>
      <c r="C474">
        <v>22721492</v>
      </c>
      <c r="D474">
        <v>21311138</v>
      </c>
      <c r="E474">
        <v>1</v>
      </c>
      <c r="F474">
        <v>1</v>
      </c>
      <c r="G474">
        <v>1</v>
      </c>
      <c r="H474">
        <v>3</v>
      </c>
      <c r="I474" t="s">
        <v>956</v>
      </c>
      <c r="J474" t="s">
        <v>957</v>
      </c>
      <c r="K474" t="s">
        <v>958</v>
      </c>
      <c r="L474">
        <v>1339</v>
      </c>
      <c r="N474">
        <v>1007</v>
      </c>
      <c r="O474" t="s">
        <v>43</v>
      </c>
      <c r="P474" t="s">
        <v>43</v>
      </c>
      <c r="Q474">
        <v>1</v>
      </c>
      <c r="X474">
        <v>1.2E-2</v>
      </c>
      <c r="Y474">
        <v>600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1.2E-2</v>
      </c>
      <c r="AH474">
        <v>2</v>
      </c>
      <c r="AI474">
        <v>22721503</v>
      </c>
      <c r="AJ474">
        <v>509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ROW(Source!A255)</f>
        <v>255</v>
      </c>
      <c r="B475">
        <v>22721518</v>
      </c>
      <c r="C475">
        <v>22721492</v>
      </c>
      <c r="D475">
        <v>21361908</v>
      </c>
      <c r="E475">
        <v>1</v>
      </c>
      <c r="F475">
        <v>1</v>
      </c>
      <c r="G475">
        <v>1</v>
      </c>
      <c r="H475">
        <v>3</v>
      </c>
      <c r="I475" t="s">
        <v>959</v>
      </c>
      <c r="J475" t="s">
        <v>960</v>
      </c>
      <c r="K475" t="s">
        <v>961</v>
      </c>
      <c r="L475">
        <v>1346</v>
      </c>
      <c r="N475">
        <v>1009</v>
      </c>
      <c r="O475" t="s">
        <v>870</v>
      </c>
      <c r="P475" t="s">
        <v>870</v>
      </c>
      <c r="Q475">
        <v>1</v>
      </c>
      <c r="X475">
        <v>1.66E-2</v>
      </c>
      <c r="Y475">
        <v>2.15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1.66E-2</v>
      </c>
      <c r="AH475">
        <v>2</v>
      </c>
      <c r="AI475">
        <v>22721504</v>
      </c>
      <c r="AJ475">
        <v>510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ROW(Source!A255)</f>
        <v>255</v>
      </c>
      <c r="B476">
        <v>22721519</v>
      </c>
      <c r="C476">
        <v>22721492</v>
      </c>
      <c r="D476">
        <v>21281662</v>
      </c>
      <c r="E476">
        <v>1</v>
      </c>
      <c r="F476">
        <v>1</v>
      </c>
      <c r="G476">
        <v>1</v>
      </c>
      <c r="H476">
        <v>3</v>
      </c>
      <c r="I476" t="s">
        <v>877</v>
      </c>
      <c r="J476" t="s">
        <v>878</v>
      </c>
      <c r="K476" t="s">
        <v>879</v>
      </c>
      <c r="L476">
        <v>1339</v>
      </c>
      <c r="N476">
        <v>1007</v>
      </c>
      <c r="O476" t="s">
        <v>43</v>
      </c>
      <c r="P476" t="s">
        <v>43</v>
      </c>
      <c r="Q476">
        <v>1</v>
      </c>
      <c r="X476">
        <v>4.6399999999999997</v>
      </c>
      <c r="Y476">
        <v>2.44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4.6399999999999997</v>
      </c>
      <c r="AH476">
        <v>2</v>
      </c>
      <c r="AI476">
        <v>22721505</v>
      </c>
      <c r="AJ476">
        <v>511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ROW(Source!A258)</f>
        <v>258</v>
      </c>
      <c r="B477">
        <v>22721538</v>
      </c>
      <c r="C477">
        <v>22721524</v>
      </c>
      <c r="D477">
        <v>9415296</v>
      </c>
      <c r="E477">
        <v>1</v>
      </c>
      <c r="F477">
        <v>1</v>
      </c>
      <c r="G477">
        <v>1</v>
      </c>
      <c r="H477">
        <v>1</v>
      </c>
      <c r="I477" t="s">
        <v>951</v>
      </c>
      <c r="J477" t="s">
        <v>3</v>
      </c>
      <c r="K477" t="s">
        <v>952</v>
      </c>
      <c r="L477">
        <v>1369</v>
      </c>
      <c r="N477">
        <v>1013</v>
      </c>
      <c r="O477" t="s">
        <v>784</v>
      </c>
      <c r="P477" t="s">
        <v>784</v>
      </c>
      <c r="Q477">
        <v>1</v>
      </c>
      <c r="X477">
        <v>79.75</v>
      </c>
      <c r="Y477">
        <v>0</v>
      </c>
      <c r="Z477">
        <v>0</v>
      </c>
      <c r="AA477">
        <v>0</v>
      </c>
      <c r="AB477">
        <v>9.76</v>
      </c>
      <c r="AC477">
        <v>0</v>
      </c>
      <c r="AD477">
        <v>1</v>
      </c>
      <c r="AE477">
        <v>1</v>
      </c>
      <c r="AF477" t="s">
        <v>3</v>
      </c>
      <c r="AG477">
        <v>79.75</v>
      </c>
      <c r="AH477">
        <v>2</v>
      </c>
      <c r="AI477">
        <v>22721525</v>
      </c>
      <c r="AJ477">
        <v>512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ROW(Source!A258)</f>
        <v>258</v>
      </c>
      <c r="B478">
        <v>22721539</v>
      </c>
      <c r="C478">
        <v>22721524</v>
      </c>
      <c r="D478">
        <v>121548</v>
      </c>
      <c r="E478">
        <v>1</v>
      </c>
      <c r="F478">
        <v>1</v>
      </c>
      <c r="G478">
        <v>1</v>
      </c>
      <c r="H478">
        <v>1</v>
      </c>
      <c r="I478" t="s">
        <v>36</v>
      </c>
      <c r="J478" t="s">
        <v>3</v>
      </c>
      <c r="K478" t="s">
        <v>785</v>
      </c>
      <c r="L478">
        <v>608254</v>
      </c>
      <c r="N478">
        <v>1013</v>
      </c>
      <c r="O478" t="s">
        <v>786</v>
      </c>
      <c r="P478" t="s">
        <v>786</v>
      </c>
      <c r="Q478">
        <v>1</v>
      </c>
      <c r="X478">
        <v>0.37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2</v>
      </c>
      <c r="AF478" t="s">
        <v>3</v>
      </c>
      <c r="AG478">
        <v>0.37</v>
      </c>
      <c r="AH478">
        <v>2</v>
      </c>
      <c r="AI478">
        <v>22721526</v>
      </c>
      <c r="AJ478">
        <v>513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ROW(Source!A258)</f>
        <v>258</v>
      </c>
      <c r="B479">
        <v>22721540</v>
      </c>
      <c r="C479">
        <v>22721524</v>
      </c>
      <c r="D479">
        <v>21315620</v>
      </c>
      <c r="E479">
        <v>1</v>
      </c>
      <c r="F479">
        <v>1</v>
      </c>
      <c r="G479">
        <v>1</v>
      </c>
      <c r="H479">
        <v>2</v>
      </c>
      <c r="I479" t="s">
        <v>889</v>
      </c>
      <c r="J479" t="s">
        <v>890</v>
      </c>
      <c r="K479" t="s">
        <v>891</v>
      </c>
      <c r="L479">
        <v>1368</v>
      </c>
      <c r="N479">
        <v>1011</v>
      </c>
      <c r="O479" t="s">
        <v>790</v>
      </c>
      <c r="P479" t="s">
        <v>790</v>
      </c>
      <c r="Q479">
        <v>1</v>
      </c>
      <c r="X479">
        <v>0.27</v>
      </c>
      <c r="Y479">
        <v>0</v>
      </c>
      <c r="Z479">
        <v>86.4</v>
      </c>
      <c r="AA479">
        <v>13.5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0.27</v>
      </c>
      <c r="AH479">
        <v>2</v>
      </c>
      <c r="AI479">
        <v>22721527</v>
      </c>
      <c r="AJ479">
        <v>514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ROW(Source!A258)</f>
        <v>258</v>
      </c>
      <c r="B480">
        <v>22721541</v>
      </c>
      <c r="C480">
        <v>22721524</v>
      </c>
      <c r="D480">
        <v>21280827</v>
      </c>
      <c r="E480">
        <v>1</v>
      </c>
      <c r="F480">
        <v>1</v>
      </c>
      <c r="G480">
        <v>1</v>
      </c>
      <c r="H480">
        <v>2</v>
      </c>
      <c r="I480" t="s">
        <v>787</v>
      </c>
      <c r="J480" t="s">
        <v>788</v>
      </c>
      <c r="K480" t="s">
        <v>789</v>
      </c>
      <c r="L480">
        <v>1368</v>
      </c>
      <c r="N480">
        <v>1011</v>
      </c>
      <c r="O480" t="s">
        <v>790</v>
      </c>
      <c r="P480" t="s">
        <v>790</v>
      </c>
      <c r="Q480">
        <v>1</v>
      </c>
      <c r="X480">
        <v>0.1</v>
      </c>
      <c r="Y480">
        <v>0</v>
      </c>
      <c r="Z480">
        <v>111.99</v>
      </c>
      <c r="AA480">
        <v>13.5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0.1</v>
      </c>
      <c r="AH480">
        <v>2</v>
      </c>
      <c r="AI480">
        <v>22721528</v>
      </c>
      <c r="AJ480">
        <v>515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ROW(Source!A258)</f>
        <v>258</v>
      </c>
      <c r="B481">
        <v>22721542</v>
      </c>
      <c r="C481">
        <v>22721524</v>
      </c>
      <c r="D481">
        <v>21288557</v>
      </c>
      <c r="E481">
        <v>1</v>
      </c>
      <c r="F481">
        <v>1</v>
      </c>
      <c r="G481">
        <v>1</v>
      </c>
      <c r="H481">
        <v>2</v>
      </c>
      <c r="I481" t="s">
        <v>797</v>
      </c>
      <c r="J481" t="s">
        <v>798</v>
      </c>
      <c r="K481" t="s">
        <v>799</v>
      </c>
      <c r="L481">
        <v>1368</v>
      </c>
      <c r="N481">
        <v>1011</v>
      </c>
      <c r="O481" t="s">
        <v>790</v>
      </c>
      <c r="P481" t="s">
        <v>790</v>
      </c>
      <c r="Q481">
        <v>1</v>
      </c>
      <c r="X481">
        <v>34.92</v>
      </c>
      <c r="Y481">
        <v>0</v>
      </c>
      <c r="Z481">
        <v>1.2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34.92</v>
      </c>
      <c r="AH481">
        <v>2</v>
      </c>
      <c r="AI481">
        <v>22721529</v>
      </c>
      <c r="AJ481">
        <v>516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ROW(Source!A258)</f>
        <v>258</v>
      </c>
      <c r="B482">
        <v>22721543</v>
      </c>
      <c r="C482">
        <v>22721524</v>
      </c>
      <c r="D482">
        <v>21280770</v>
      </c>
      <c r="E482">
        <v>1</v>
      </c>
      <c r="F482">
        <v>1</v>
      </c>
      <c r="G482">
        <v>1</v>
      </c>
      <c r="H482">
        <v>2</v>
      </c>
      <c r="I482" t="s">
        <v>850</v>
      </c>
      <c r="J482" t="s">
        <v>851</v>
      </c>
      <c r="K482" t="s">
        <v>852</v>
      </c>
      <c r="L482">
        <v>1368</v>
      </c>
      <c r="N482">
        <v>1011</v>
      </c>
      <c r="O482" t="s">
        <v>790</v>
      </c>
      <c r="P482" t="s">
        <v>790</v>
      </c>
      <c r="Q482">
        <v>1</v>
      </c>
      <c r="X482">
        <v>1.4</v>
      </c>
      <c r="Y482">
        <v>0</v>
      </c>
      <c r="Z482">
        <v>87.17</v>
      </c>
      <c r="AA482">
        <v>11.6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1.4</v>
      </c>
      <c r="AH482">
        <v>2</v>
      </c>
      <c r="AI482">
        <v>22721530</v>
      </c>
      <c r="AJ482">
        <v>517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ROW(Source!A258)</f>
        <v>258</v>
      </c>
      <c r="B483">
        <v>22721544</v>
      </c>
      <c r="C483">
        <v>22721524</v>
      </c>
      <c r="D483">
        <v>21288561</v>
      </c>
      <c r="E483">
        <v>1</v>
      </c>
      <c r="F483">
        <v>1</v>
      </c>
      <c r="G483">
        <v>1</v>
      </c>
      <c r="H483">
        <v>3</v>
      </c>
      <c r="I483" t="s">
        <v>815</v>
      </c>
      <c r="J483" t="s">
        <v>816</v>
      </c>
      <c r="K483" t="s">
        <v>817</v>
      </c>
      <c r="L483">
        <v>1339</v>
      </c>
      <c r="N483">
        <v>1007</v>
      </c>
      <c r="O483" t="s">
        <v>43</v>
      </c>
      <c r="P483" t="s">
        <v>43</v>
      </c>
      <c r="Q483">
        <v>1</v>
      </c>
      <c r="X483">
        <v>0.67</v>
      </c>
      <c r="Y483">
        <v>6.22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0.67</v>
      </c>
      <c r="AH483">
        <v>2</v>
      </c>
      <c r="AI483">
        <v>22721531</v>
      </c>
      <c r="AJ483">
        <v>518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ROW(Source!A258)</f>
        <v>258</v>
      </c>
      <c r="B484">
        <v>22721545</v>
      </c>
      <c r="C484">
        <v>22721524</v>
      </c>
      <c r="D484">
        <v>21335452</v>
      </c>
      <c r="E484">
        <v>1</v>
      </c>
      <c r="F484">
        <v>1</v>
      </c>
      <c r="G484">
        <v>1</v>
      </c>
      <c r="H484">
        <v>3</v>
      </c>
      <c r="I484" t="s">
        <v>953</v>
      </c>
      <c r="J484" t="s">
        <v>954</v>
      </c>
      <c r="K484" t="s">
        <v>955</v>
      </c>
      <c r="L484">
        <v>1348</v>
      </c>
      <c r="N484">
        <v>1009</v>
      </c>
      <c r="O484" t="s">
        <v>34</v>
      </c>
      <c r="P484" t="s">
        <v>34</v>
      </c>
      <c r="Q484">
        <v>1000</v>
      </c>
      <c r="X484">
        <v>5.0000000000000001E-4</v>
      </c>
      <c r="Y484">
        <v>13560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5.0000000000000001E-4</v>
      </c>
      <c r="AH484">
        <v>2</v>
      </c>
      <c r="AI484">
        <v>22721532</v>
      </c>
      <c r="AJ484">
        <v>519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ROW(Source!A258)</f>
        <v>258</v>
      </c>
      <c r="B485">
        <v>22721546</v>
      </c>
      <c r="C485">
        <v>22721524</v>
      </c>
      <c r="D485">
        <v>21299885</v>
      </c>
      <c r="E485">
        <v>1</v>
      </c>
      <c r="F485">
        <v>1</v>
      </c>
      <c r="G485">
        <v>1</v>
      </c>
      <c r="H485">
        <v>3</v>
      </c>
      <c r="I485" t="s">
        <v>830</v>
      </c>
      <c r="J485" t="s">
        <v>831</v>
      </c>
      <c r="K485" t="s">
        <v>832</v>
      </c>
      <c r="L485">
        <v>1339</v>
      </c>
      <c r="N485">
        <v>1007</v>
      </c>
      <c r="O485" t="s">
        <v>43</v>
      </c>
      <c r="P485" t="s">
        <v>43</v>
      </c>
      <c r="Q485">
        <v>1</v>
      </c>
      <c r="X485">
        <v>0.61</v>
      </c>
      <c r="Y485">
        <v>38.51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0.61</v>
      </c>
      <c r="AH485">
        <v>2</v>
      </c>
      <c r="AI485">
        <v>22721533</v>
      </c>
      <c r="AJ485">
        <v>520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ROW(Source!A258)</f>
        <v>258</v>
      </c>
      <c r="B486">
        <v>22721547</v>
      </c>
      <c r="C486">
        <v>22721524</v>
      </c>
      <c r="D486">
        <v>21362009</v>
      </c>
      <c r="E486">
        <v>1</v>
      </c>
      <c r="F486">
        <v>1</v>
      </c>
      <c r="G486">
        <v>1</v>
      </c>
      <c r="H486">
        <v>3</v>
      </c>
      <c r="I486" t="s">
        <v>1238</v>
      </c>
      <c r="J486" t="s">
        <v>1239</v>
      </c>
      <c r="K486" t="s">
        <v>1240</v>
      </c>
      <c r="L486">
        <v>1346</v>
      </c>
      <c r="N486">
        <v>1009</v>
      </c>
      <c r="O486" t="s">
        <v>870</v>
      </c>
      <c r="P486" t="s">
        <v>870</v>
      </c>
      <c r="Q486">
        <v>1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1</v>
      </c>
      <c r="AD486">
        <v>0</v>
      </c>
      <c r="AE486">
        <v>0</v>
      </c>
      <c r="AF486" t="s">
        <v>3</v>
      </c>
      <c r="AG486">
        <v>0</v>
      </c>
      <c r="AH486">
        <v>3</v>
      </c>
      <c r="AI486">
        <v>-1</v>
      </c>
      <c r="AJ486" t="s">
        <v>3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ROW(Source!A258)</f>
        <v>258</v>
      </c>
      <c r="B487">
        <v>22721548</v>
      </c>
      <c r="C487">
        <v>22721524</v>
      </c>
      <c r="D487">
        <v>21815541</v>
      </c>
      <c r="E487">
        <v>1</v>
      </c>
      <c r="F487">
        <v>1</v>
      </c>
      <c r="G487">
        <v>1</v>
      </c>
      <c r="H487">
        <v>3</v>
      </c>
      <c r="I487" t="s">
        <v>158</v>
      </c>
      <c r="J487" t="s">
        <v>160</v>
      </c>
      <c r="K487" t="s">
        <v>159</v>
      </c>
      <c r="L487">
        <v>1301</v>
      </c>
      <c r="N487">
        <v>1003</v>
      </c>
      <c r="O487" t="s">
        <v>117</v>
      </c>
      <c r="P487" t="s">
        <v>117</v>
      </c>
      <c r="Q487">
        <v>1</v>
      </c>
      <c r="X487">
        <v>100</v>
      </c>
      <c r="Y487">
        <v>61.76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3</v>
      </c>
      <c r="AG487">
        <v>100</v>
      </c>
      <c r="AH487">
        <v>2</v>
      </c>
      <c r="AI487">
        <v>22721534</v>
      </c>
      <c r="AJ487">
        <v>523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ROW(Source!A258)</f>
        <v>258</v>
      </c>
      <c r="B488">
        <v>22721549</v>
      </c>
      <c r="C488">
        <v>22721524</v>
      </c>
      <c r="D488">
        <v>21311138</v>
      </c>
      <c r="E488">
        <v>1</v>
      </c>
      <c r="F488">
        <v>1</v>
      </c>
      <c r="G488">
        <v>1</v>
      </c>
      <c r="H488">
        <v>3</v>
      </c>
      <c r="I488" t="s">
        <v>956</v>
      </c>
      <c r="J488" t="s">
        <v>957</v>
      </c>
      <c r="K488" t="s">
        <v>958</v>
      </c>
      <c r="L488">
        <v>1339</v>
      </c>
      <c r="N488">
        <v>1007</v>
      </c>
      <c r="O488" t="s">
        <v>43</v>
      </c>
      <c r="P488" t="s">
        <v>43</v>
      </c>
      <c r="Q488">
        <v>1</v>
      </c>
      <c r="X488">
        <v>2.1000000000000001E-2</v>
      </c>
      <c r="Y488">
        <v>600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</v>
      </c>
      <c r="AG488">
        <v>2.1000000000000001E-2</v>
      </c>
      <c r="AH488">
        <v>2</v>
      </c>
      <c r="AI488">
        <v>22721535</v>
      </c>
      <c r="AJ488">
        <v>524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ROW(Source!A258)</f>
        <v>258</v>
      </c>
      <c r="B489">
        <v>22721550</v>
      </c>
      <c r="C489">
        <v>22721524</v>
      </c>
      <c r="D489">
        <v>21361908</v>
      </c>
      <c r="E489">
        <v>1</v>
      </c>
      <c r="F489">
        <v>1</v>
      </c>
      <c r="G489">
        <v>1</v>
      </c>
      <c r="H489">
        <v>3</v>
      </c>
      <c r="I489" t="s">
        <v>959</v>
      </c>
      <c r="J489" t="s">
        <v>960</v>
      </c>
      <c r="K489" t="s">
        <v>961</v>
      </c>
      <c r="L489">
        <v>1346</v>
      </c>
      <c r="N489">
        <v>1009</v>
      </c>
      <c r="O489" t="s">
        <v>870</v>
      </c>
      <c r="P489" t="s">
        <v>870</v>
      </c>
      <c r="Q489">
        <v>1</v>
      </c>
      <c r="X489">
        <v>2.5100000000000001E-2</v>
      </c>
      <c r="Y489">
        <v>2.15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2.5100000000000001E-2</v>
      </c>
      <c r="AH489">
        <v>2</v>
      </c>
      <c r="AI489">
        <v>22721536</v>
      </c>
      <c r="AJ489">
        <v>525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ROW(Source!A258)</f>
        <v>258</v>
      </c>
      <c r="B490">
        <v>22721551</v>
      </c>
      <c r="C490">
        <v>22721524</v>
      </c>
      <c r="D490">
        <v>21281662</v>
      </c>
      <c r="E490">
        <v>1</v>
      </c>
      <c r="F490">
        <v>1</v>
      </c>
      <c r="G490">
        <v>1</v>
      </c>
      <c r="H490">
        <v>3</v>
      </c>
      <c r="I490" t="s">
        <v>877</v>
      </c>
      <c r="J490" t="s">
        <v>878</v>
      </c>
      <c r="K490" t="s">
        <v>879</v>
      </c>
      <c r="L490">
        <v>1339</v>
      </c>
      <c r="N490">
        <v>1007</v>
      </c>
      <c r="O490" t="s">
        <v>43</v>
      </c>
      <c r="P490" t="s">
        <v>43</v>
      </c>
      <c r="Q490">
        <v>1</v>
      </c>
      <c r="X490">
        <v>7.03</v>
      </c>
      <c r="Y490">
        <v>2.44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7.03</v>
      </c>
      <c r="AH490">
        <v>2</v>
      </c>
      <c r="AI490">
        <v>22721537</v>
      </c>
      <c r="AJ490">
        <v>526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ROW(Source!A261)</f>
        <v>261</v>
      </c>
      <c r="B491">
        <v>22721570</v>
      </c>
      <c r="C491">
        <v>22721556</v>
      </c>
      <c r="D491">
        <v>9415296</v>
      </c>
      <c r="E491">
        <v>1</v>
      </c>
      <c r="F491">
        <v>1</v>
      </c>
      <c r="G491">
        <v>1</v>
      </c>
      <c r="H491">
        <v>1</v>
      </c>
      <c r="I491" t="s">
        <v>951</v>
      </c>
      <c r="J491" t="s">
        <v>3</v>
      </c>
      <c r="K491" t="s">
        <v>952</v>
      </c>
      <c r="L491">
        <v>1369</v>
      </c>
      <c r="N491">
        <v>1013</v>
      </c>
      <c r="O491" t="s">
        <v>784</v>
      </c>
      <c r="P491" t="s">
        <v>784</v>
      </c>
      <c r="Q491">
        <v>1</v>
      </c>
      <c r="X491">
        <v>79.75</v>
      </c>
      <c r="Y491">
        <v>0</v>
      </c>
      <c r="Z491">
        <v>0</v>
      </c>
      <c r="AA491">
        <v>0</v>
      </c>
      <c r="AB491">
        <v>9.76</v>
      </c>
      <c r="AC491">
        <v>0</v>
      </c>
      <c r="AD491">
        <v>1</v>
      </c>
      <c r="AE491">
        <v>1</v>
      </c>
      <c r="AF491" t="s">
        <v>3</v>
      </c>
      <c r="AG491">
        <v>79.75</v>
      </c>
      <c r="AH491">
        <v>2</v>
      </c>
      <c r="AI491">
        <v>22721557</v>
      </c>
      <c r="AJ491">
        <v>527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ROW(Source!A261)</f>
        <v>261</v>
      </c>
      <c r="B492">
        <v>22721571</v>
      </c>
      <c r="C492">
        <v>22721556</v>
      </c>
      <c r="D492">
        <v>121548</v>
      </c>
      <c r="E492">
        <v>1</v>
      </c>
      <c r="F492">
        <v>1</v>
      </c>
      <c r="G492">
        <v>1</v>
      </c>
      <c r="H492">
        <v>1</v>
      </c>
      <c r="I492" t="s">
        <v>36</v>
      </c>
      <c r="J492" t="s">
        <v>3</v>
      </c>
      <c r="K492" t="s">
        <v>785</v>
      </c>
      <c r="L492">
        <v>608254</v>
      </c>
      <c r="N492">
        <v>1013</v>
      </c>
      <c r="O492" t="s">
        <v>786</v>
      </c>
      <c r="P492" t="s">
        <v>786</v>
      </c>
      <c r="Q492">
        <v>1</v>
      </c>
      <c r="X492">
        <v>0.37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2</v>
      </c>
      <c r="AF492" t="s">
        <v>3</v>
      </c>
      <c r="AG492">
        <v>0.37</v>
      </c>
      <c r="AH492">
        <v>2</v>
      </c>
      <c r="AI492">
        <v>22721558</v>
      </c>
      <c r="AJ492">
        <v>528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ROW(Source!A261)</f>
        <v>261</v>
      </c>
      <c r="B493">
        <v>22721572</v>
      </c>
      <c r="C493">
        <v>22721556</v>
      </c>
      <c r="D493">
        <v>21315620</v>
      </c>
      <c r="E493">
        <v>1</v>
      </c>
      <c r="F493">
        <v>1</v>
      </c>
      <c r="G493">
        <v>1</v>
      </c>
      <c r="H493">
        <v>2</v>
      </c>
      <c r="I493" t="s">
        <v>889</v>
      </c>
      <c r="J493" t="s">
        <v>890</v>
      </c>
      <c r="K493" t="s">
        <v>891</v>
      </c>
      <c r="L493">
        <v>1368</v>
      </c>
      <c r="N493">
        <v>1011</v>
      </c>
      <c r="O493" t="s">
        <v>790</v>
      </c>
      <c r="P493" t="s">
        <v>790</v>
      </c>
      <c r="Q493">
        <v>1</v>
      </c>
      <c r="X493">
        <v>0.27</v>
      </c>
      <c r="Y493">
        <v>0</v>
      </c>
      <c r="Z493">
        <v>86.4</v>
      </c>
      <c r="AA493">
        <v>13.5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0.27</v>
      </c>
      <c r="AH493">
        <v>2</v>
      </c>
      <c r="AI493">
        <v>22721559</v>
      </c>
      <c r="AJ493">
        <v>529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ROW(Source!A261)</f>
        <v>261</v>
      </c>
      <c r="B494">
        <v>22721573</v>
      </c>
      <c r="C494">
        <v>22721556</v>
      </c>
      <c r="D494">
        <v>21280827</v>
      </c>
      <c r="E494">
        <v>1</v>
      </c>
      <c r="F494">
        <v>1</v>
      </c>
      <c r="G494">
        <v>1</v>
      </c>
      <c r="H494">
        <v>2</v>
      </c>
      <c r="I494" t="s">
        <v>787</v>
      </c>
      <c r="J494" t="s">
        <v>788</v>
      </c>
      <c r="K494" t="s">
        <v>789</v>
      </c>
      <c r="L494">
        <v>1368</v>
      </c>
      <c r="N494">
        <v>1011</v>
      </c>
      <c r="O494" t="s">
        <v>790</v>
      </c>
      <c r="P494" t="s">
        <v>790</v>
      </c>
      <c r="Q494">
        <v>1</v>
      </c>
      <c r="X494">
        <v>0.1</v>
      </c>
      <c r="Y494">
        <v>0</v>
      </c>
      <c r="Z494">
        <v>111.99</v>
      </c>
      <c r="AA494">
        <v>13.5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0.1</v>
      </c>
      <c r="AH494">
        <v>2</v>
      </c>
      <c r="AI494">
        <v>22721560</v>
      </c>
      <c r="AJ494">
        <v>530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ROW(Source!A261)</f>
        <v>261</v>
      </c>
      <c r="B495">
        <v>22721574</v>
      </c>
      <c r="C495">
        <v>22721556</v>
      </c>
      <c r="D495">
        <v>21288557</v>
      </c>
      <c r="E495">
        <v>1</v>
      </c>
      <c r="F495">
        <v>1</v>
      </c>
      <c r="G495">
        <v>1</v>
      </c>
      <c r="H495">
        <v>2</v>
      </c>
      <c r="I495" t="s">
        <v>797</v>
      </c>
      <c r="J495" t="s">
        <v>798</v>
      </c>
      <c r="K495" t="s">
        <v>799</v>
      </c>
      <c r="L495">
        <v>1368</v>
      </c>
      <c r="N495">
        <v>1011</v>
      </c>
      <c r="O495" t="s">
        <v>790</v>
      </c>
      <c r="P495" t="s">
        <v>790</v>
      </c>
      <c r="Q495">
        <v>1</v>
      </c>
      <c r="X495">
        <v>34.92</v>
      </c>
      <c r="Y495">
        <v>0</v>
      </c>
      <c r="Z495">
        <v>1.2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34.92</v>
      </c>
      <c r="AH495">
        <v>2</v>
      </c>
      <c r="AI495">
        <v>22721561</v>
      </c>
      <c r="AJ495">
        <v>531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ROW(Source!A261)</f>
        <v>261</v>
      </c>
      <c r="B496">
        <v>22721575</v>
      </c>
      <c r="C496">
        <v>22721556</v>
      </c>
      <c r="D496">
        <v>21280770</v>
      </c>
      <c r="E496">
        <v>1</v>
      </c>
      <c r="F496">
        <v>1</v>
      </c>
      <c r="G496">
        <v>1</v>
      </c>
      <c r="H496">
        <v>2</v>
      </c>
      <c r="I496" t="s">
        <v>850</v>
      </c>
      <c r="J496" t="s">
        <v>851</v>
      </c>
      <c r="K496" t="s">
        <v>852</v>
      </c>
      <c r="L496">
        <v>1368</v>
      </c>
      <c r="N496">
        <v>1011</v>
      </c>
      <c r="O496" t="s">
        <v>790</v>
      </c>
      <c r="P496" t="s">
        <v>790</v>
      </c>
      <c r="Q496">
        <v>1</v>
      </c>
      <c r="X496">
        <v>1.4</v>
      </c>
      <c r="Y496">
        <v>0</v>
      </c>
      <c r="Z496">
        <v>87.17</v>
      </c>
      <c r="AA496">
        <v>11.6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1.4</v>
      </c>
      <c r="AH496">
        <v>2</v>
      </c>
      <c r="AI496">
        <v>22721562</v>
      </c>
      <c r="AJ496">
        <v>532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ROW(Source!A261)</f>
        <v>261</v>
      </c>
      <c r="B497">
        <v>22721576</v>
      </c>
      <c r="C497">
        <v>22721556</v>
      </c>
      <c r="D497">
        <v>21288561</v>
      </c>
      <c r="E497">
        <v>1</v>
      </c>
      <c r="F497">
        <v>1</v>
      </c>
      <c r="G497">
        <v>1</v>
      </c>
      <c r="H497">
        <v>3</v>
      </c>
      <c r="I497" t="s">
        <v>815</v>
      </c>
      <c r="J497" t="s">
        <v>816</v>
      </c>
      <c r="K497" t="s">
        <v>817</v>
      </c>
      <c r="L497">
        <v>1339</v>
      </c>
      <c r="N497">
        <v>1007</v>
      </c>
      <c r="O497" t="s">
        <v>43</v>
      </c>
      <c r="P497" t="s">
        <v>43</v>
      </c>
      <c r="Q497">
        <v>1</v>
      </c>
      <c r="X497">
        <v>0.67</v>
      </c>
      <c r="Y497">
        <v>6.22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0.67</v>
      </c>
      <c r="AH497">
        <v>2</v>
      </c>
      <c r="AI497">
        <v>22721563</v>
      </c>
      <c r="AJ497">
        <v>533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ROW(Source!A261)</f>
        <v>261</v>
      </c>
      <c r="B498">
        <v>22721577</v>
      </c>
      <c r="C498">
        <v>22721556</v>
      </c>
      <c r="D498">
        <v>21335452</v>
      </c>
      <c r="E498">
        <v>1</v>
      </c>
      <c r="F498">
        <v>1</v>
      </c>
      <c r="G498">
        <v>1</v>
      </c>
      <c r="H498">
        <v>3</v>
      </c>
      <c r="I498" t="s">
        <v>953</v>
      </c>
      <c r="J498" t="s">
        <v>954</v>
      </c>
      <c r="K498" t="s">
        <v>955</v>
      </c>
      <c r="L498">
        <v>1348</v>
      </c>
      <c r="N498">
        <v>1009</v>
      </c>
      <c r="O498" t="s">
        <v>34</v>
      </c>
      <c r="P498" t="s">
        <v>34</v>
      </c>
      <c r="Q498">
        <v>1000</v>
      </c>
      <c r="X498">
        <v>5.0000000000000001E-4</v>
      </c>
      <c r="Y498">
        <v>13560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5.0000000000000001E-4</v>
      </c>
      <c r="AH498">
        <v>2</v>
      </c>
      <c r="AI498">
        <v>22721564</v>
      </c>
      <c r="AJ498">
        <v>534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ROW(Source!A261)</f>
        <v>261</v>
      </c>
      <c r="B499">
        <v>22721578</v>
      </c>
      <c r="C499">
        <v>22721556</v>
      </c>
      <c r="D499">
        <v>21299885</v>
      </c>
      <c r="E499">
        <v>1</v>
      </c>
      <c r="F499">
        <v>1</v>
      </c>
      <c r="G499">
        <v>1</v>
      </c>
      <c r="H499">
        <v>3</v>
      </c>
      <c r="I499" t="s">
        <v>830</v>
      </c>
      <c r="J499" t="s">
        <v>831</v>
      </c>
      <c r="K499" t="s">
        <v>832</v>
      </c>
      <c r="L499">
        <v>1339</v>
      </c>
      <c r="N499">
        <v>1007</v>
      </c>
      <c r="O499" t="s">
        <v>43</v>
      </c>
      <c r="P499" t="s">
        <v>43</v>
      </c>
      <c r="Q499">
        <v>1</v>
      </c>
      <c r="X499">
        <v>0.61</v>
      </c>
      <c r="Y499">
        <v>38.51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3</v>
      </c>
      <c r="AG499">
        <v>0.61</v>
      </c>
      <c r="AH499">
        <v>2</v>
      </c>
      <c r="AI499">
        <v>22721565</v>
      </c>
      <c r="AJ499">
        <v>535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ROW(Source!A261)</f>
        <v>261</v>
      </c>
      <c r="B500">
        <v>22721579</v>
      </c>
      <c r="C500">
        <v>22721556</v>
      </c>
      <c r="D500">
        <v>21362009</v>
      </c>
      <c r="E500">
        <v>1</v>
      </c>
      <c r="F500">
        <v>1</v>
      </c>
      <c r="G500">
        <v>1</v>
      </c>
      <c r="H500">
        <v>3</v>
      </c>
      <c r="I500" t="s">
        <v>1238</v>
      </c>
      <c r="J500" t="s">
        <v>1239</v>
      </c>
      <c r="K500" t="s">
        <v>1240</v>
      </c>
      <c r="L500">
        <v>1346</v>
      </c>
      <c r="N500">
        <v>1009</v>
      </c>
      <c r="O500" t="s">
        <v>870</v>
      </c>
      <c r="P500" t="s">
        <v>870</v>
      </c>
      <c r="Q500">
        <v>1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1</v>
      </c>
      <c r="AD500">
        <v>0</v>
      </c>
      <c r="AE500">
        <v>0</v>
      </c>
      <c r="AF500" t="s">
        <v>3</v>
      </c>
      <c r="AG500">
        <v>0</v>
      </c>
      <c r="AH500">
        <v>3</v>
      </c>
      <c r="AI500">
        <v>-1</v>
      </c>
      <c r="AJ500" t="s">
        <v>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ROW(Source!A261)</f>
        <v>261</v>
      </c>
      <c r="B501">
        <v>22721580</v>
      </c>
      <c r="C501">
        <v>22721556</v>
      </c>
      <c r="D501">
        <v>21815542</v>
      </c>
      <c r="E501">
        <v>1</v>
      </c>
      <c r="F501">
        <v>1</v>
      </c>
      <c r="G501">
        <v>1</v>
      </c>
      <c r="H501">
        <v>3</v>
      </c>
      <c r="I501" t="s">
        <v>171</v>
      </c>
      <c r="J501" t="s">
        <v>173</v>
      </c>
      <c r="K501" t="s">
        <v>172</v>
      </c>
      <c r="L501">
        <v>1301</v>
      </c>
      <c r="N501">
        <v>1003</v>
      </c>
      <c r="O501" t="s">
        <v>117</v>
      </c>
      <c r="P501" t="s">
        <v>117</v>
      </c>
      <c r="Q501">
        <v>1</v>
      </c>
      <c r="X501">
        <v>100</v>
      </c>
      <c r="Y501">
        <v>79.36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3</v>
      </c>
      <c r="AG501">
        <v>100</v>
      </c>
      <c r="AH501">
        <v>2</v>
      </c>
      <c r="AI501">
        <v>22721566</v>
      </c>
      <c r="AJ501">
        <v>538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ROW(Source!A261)</f>
        <v>261</v>
      </c>
      <c r="B502">
        <v>22721581</v>
      </c>
      <c r="C502">
        <v>22721556</v>
      </c>
      <c r="D502">
        <v>21311138</v>
      </c>
      <c r="E502">
        <v>1</v>
      </c>
      <c r="F502">
        <v>1</v>
      </c>
      <c r="G502">
        <v>1</v>
      </c>
      <c r="H502">
        <v>3</v>
      </c>
      <c r="I502" t="s">
        <v>956</v>
      </c>
      <c r="J502" t="s">
        <v>957</v>
      </c>
      <c r="K502" t="s">
        <v>958</v>
      </c>
      <c r="L502">
        <v>1339</v>
      </c>
      <c r="N502">
        <v>1007</v>
      </c>
      <c r="O502" t="s">
        <v>43</v>
      </c>
      <c r="P502" t="s">
        <v>43</v>
      </c>
      <c r="Q502">
        <v>1</v>
      </c>
      <c r="X502">
        <v>2.1000000000000001E-2</v>
      </c>
      <c r="Y502">
        <v>600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3</v>
      </c>
      <c r="AG502">
        <v>2.1000000000000001E-2</v>
      </c>
      <c r="AH502">
        <v>2</v>
      </c>
      <c r="AI502">
        <v>22721567</v>
      </c>
      <c r="AJ502">
        <v>539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ROW(Source!A261)</f>
        <v>261</v>
      </c>
      <c r="B503">
        <v>22721582</v>
      </c>
      <c r="C503">
        <v>22721556</v>
      </c>
      <c r="D503">
        <v>21361908</v>
      </c>
      <c r="E503">
        <v>1</v>
      </c>
      <c r="F503">
        <v>1</v>
      </c>
      <c r="G503">
        <v>1</v>
      </c>
      <c r="H503">
        <v>3</v>
      </c>
      <c r="I503" t="s">
        <v>959</v>
      </c>
      <c r="J503" t="s">
        <v>960</v>
      </c>
      <c r="K503" t="s">
        <v>961</v>
      </c>
      <c r="L503">
        <v>1346</v>
      </c>
      <c r="N503">
        <v>1009</v>
      </c>
      <c r="O503" t="s">
        <v>870</v>
      </c>
      <c r="P503" t="s">
        <v>870</v>
      </c>
      <c r="Q503">
        <v>1</v>
      </c>
      <c r="X503">
        <v>3.9300000000000002E-2</v>
      </c>
      <c r="Y503">
        <v>2.15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3</v>
      </c>
      <c r="AG503">
        <v>3.9300000000000002E-2</v>
      </c>
      <c r="AH503">
        <v>2</v>
      </c>
      <c r="AI503">
        <v>22721568</v>
      </c>
      <c r="AJ503">
        <v>540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ROW(Source!A261)</f>
        <v>261</v>
      </c>
      <c r="B504">
        <v>22721583</v>
      </c>
      <c r="C504">
        <v>22721556</v>
      </c>
      <c r="D504">
        <v>21281662</v>
      </c>
      <c r="E504">
        <v>1</v>
      </c>
      <c r="F504">
        <v>1</v>
      </c>
      <c r="G504">
        <v>1</v>
      </c>
      <c r="H504">
        <v>3</v>
      </c>
      <c r="I504" t="s">
        <v>877</v>
      </c>
      <c r="J504" t="s">
        <v>878</v>
      </c>
      <c r="K504" t="s">
        <v>879</v>
      </c>
      <c r="L504">
        <v>1339</v>
      </c>
      <c r="N504">
        <v>1007</v>
      </c>
      <c r="O504" t="s">
        <v>43</v>
      </c>
      <c r="P504" t="s">
        <v>43</v>
      </c>
      <c r="Q504">
        <v>1</v>
      </c>
      <c r="X504">
        <v>10.99</v>
      </c>
      <c r="Y504">
        <v>2.44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10.99</v>
      </c>
      <c r="AH504">
        <v>2</v>
      </c>
      <c r="AI504">
        <v>22721569</v>
      </c>
      <c r="AJ504">
        <v>541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ROW(Source!A264)</f>
        <v>264</v>
      </c>
      <c r="B505">
        <v>22721595</v>
      </c>
      <c r="C505">
        <v>22721588</v>
      </c>
      <c r="D505">
        <v>9699766</v>
      </c>
      <c r="E505">
        <v>1</v>
      </c>
      <c r="F505">
        <v>1</v>
      </c>
      <c r="G505">
        <v>1</v>
      </c>
      <c r="H505">
        <v>1</v>
      </c>
      <c r="I505" t="s">
        <v>949</v>
      </c>
      <c r="J505" t="s">
        <v>3</v>
      </c>
      <c r="K505" t="s">
        <v>950</v>
      </c>
      <c r="L505">
        <v>1369</v>
      </c>
      <c r="N505">
        <v>1013</v>
      </c>
      <c r="O505" t="s">
        <v>784</v>
      </c>
      <c r="P505" t="s">
        <v>784</v>
      </c>
      <c r="Q505">
        <v>1</v>
      </c>
      <c r="X505">
        <v>5.01</v>
      </c>
      <c r="Y505">
        <v>0</v>
      </c>
      <c r="Z505">
        <v>0</v>
      </c>
      <c r="AA505">
        <v>0</v>
      </c>
      <c r="AB505">
        <v>11.64</v>
      </c>
      <c r="AC505">
        <v>0</v>
      </c>
      <c r="AD505">
        <v>1</v>
      </c>
      <c r="AE505">
        <v>1</v>
      </c>
      <c r="AF505" t="s">
        <v>3</v>
      </c>
      <c r="AG505">
        <v>5.01</v>
      </c>
      <c r="AH505">
        <v>2</v>
      </c>
      <c r="AI505">
        <v>22721589</v>
      </c>
      <c r="AJ505">
        <v>542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ROW(Source!A264)</f>
        <v>264</v>
      </c>
      <c r="B506">
        <v>22721596</v>
      </c>
      <c r="C506">
        <v>22721588</v>
      </c>
      <c r="D506">
        <v>21330832</v>
      </c>
      <c r="E506">
        <v>1</v>
      </c>
      <c r="F506">
        <v>1</v>
      </c>
      <c r="G506">
        <v>1</v>
      </c>
      <c r="H506">
        <v>2</v>
      </c>
      <c r="I506" t="s">
        <v>861</v>
      </c>
      <c r="J506" t="s">
        <v>862</v>
      </c>
      <c r="K506" t="s">
        <v>863</v>
      </c>
      <c r="L506">
        <v>1368</v>
      </c>
      <c r="N506">
        <v>1011</v>
      </c>
      <c r="O506" t="s">
        <v>790</v>
      </c>
      <c r="P506" t="s">
        <v>790</v>
      </c>
      <c r="Q506">
        <v>1</v>
      </c>
      <c r="X506">
        <v>1.5</v>
      </c>
      <c r="Y506">
        <v>0</v>
      </c>
      <c r="Z506">
        <v>29.67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1.5</v>
      </c>
      <c r="AH506">
        <v>2</v>
      </c>
      <c r="AI506">
        <v>22721590</v>
      </c>
      <c r="AJ506">
        <v>543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ROW(Source!A264)</f>
        <v>264</v>
      </c>
      <c r="B507">
        <v>22721597</v>
      </c>
      <c r="C507">
        <v>22721588</v>
      </c>
      <c r="D507">
        <v>21288798</v>
      </c>
      <c r="E507">
        <v>1</v>
      </c>
      <c r="F507">
        <v>1</v>
      </c>
      <c r="G507">
        <v>1</v>
      </c>
      <c r="H507">
        <v>3</v>
      </c>
      <c r="I507" t="s">
        <v>818</v>
      </c>
      <c r="J507" t="s">
        <v>819</v>
      </c>
      <c r="K507" t="s">
        <v>820</v>
      </c>
      <c r="L507">
        <v>1348</v>
      </c>
      <c r="N507">
        <v>1009</v>
      </c>
      <c r="O507" t="s">
        <v>34</v>
      </c>
      <c r="P507" t="s">
        <v>34</v>
      </c>
      <c r="Q507">
        <v>1000</v>
      </c>
      <c r="X507">
        <v>5.0000000000000002E-5</v>
      </c>
      <c r="Y507">
        <v>15119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3</v>
      </c>
      <c r="AG507">
        <v>5.0000000000000002E-5</v>
      </c>
      <c r="AH507">
        <v>2</v>
      </c>
      <c r="AI507">
        <v>22721591</v>
      </c>
      <c r="AJ507">
        <v>544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ROW(Source!A264)</f>
        <v>264</v>
      </c>
      <c r="B508">
        <v>22721598</v>
      </c>
      <c r="C508">
        <v>22721588</v>
      </c>
      <c r="D508">
        <v>21362285</v>
      </c>
      <c r="E508">
        <v>1</v>
      </c>
      <c r="F508">
        <v>1</v>
      </c>
      <c r="G508">
        <v>1</v>
      </c>
      <c r="H508">
        <v>3</v>
      </c>
      <c r="I508" t="s">
        <v>864</v>
      </c>
      <c r="J508" t="s">
        <v>865</v>
      </c>
      <c r="K508" t="s">
        <v>866</v>
      </c>
      <c r="L508">
        <v>1348</v>
      </c>
      <c r="N508">
        <v>1009</v>
      </c>
      <c r="O508" t="s">
        <v>34</v>
      </c>
      <c r="P508" t="s">
        <v>34</v>
      </c>
      <c r="Q508">
        <v>1000</v>
      </c>
      <c r="X508">
        <v>2.0000000000000002E-5</v>
      </c>
      <c r="Y508">
        <v>16950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2.0000000000000002E-5</v>
      </c>
      <c r="AH508">
        <v>2</v>
      </c>
      <c r="AI508">
        <v>22721592</v>
      </c>
      <c r="AJ508">
        <v>545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ROW(Source!A264)</f>
        <v>264</v>
      </c>
      <c r="B509">
        <v>22721599</v>
      </c>
      <c r="C509">
        <v>22721588</v>
      </c>
      <c r="D509">
        <v>21288800</v>
      </c>
      <c r="E509">
        <v>1</v>
      </c>
      <c r="F509">
        <v>1</v>
      </c>
      <c r="G509">
        <v>1</v>
      </c>
      <c r="H509">
        <v>3</v>
      </c>
      <c r="I509" t="s">
        <v>867</v>
      </c>
      <c r="J509" t="s">
        <v>868</v>
      </c>
      <c r="K509" t="s">
        <v>869</v>
      </c>
      <c r="L509">
        <v>1346</v>
      </c>
      <c r="N509">
        <v>1009</v>
      </c>
      <c r="O509" t="s">
        <v>870</v>
      </c>
      <c r="P509" t="s">
        <v>870</v>
      </c>
      <c r="Q509">
        <v>1</v>
      </c>
      <c r="X509">
        <v>0.02</v>
      </c>
      <c r="Y509">
        <v>37.29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0.02</v>
      </c>
      <c r="AH509">
        <v>2</v>
      </c>
      <c r="AI509">
        <v>22721593</v>
      </c>
      <c r="AJ509">
        <v>546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ROW(Source!A264)</f>
        <v>264</v>
      </c>
      <c r="B510">
        <v>22721600</v>
      </c>
      <c r="C510">
        <v>22721588</v>
      </c>
      <c r="D510">
        <v>21281662</v>
      </c>
      <c r="E510">
        <v>1</v>
      </c>
      <c r="F510">
        <v>1</v>
      </c>
      <c r="G510">
        <v>1</v>
      </c>
      <c r="H510">
        <v>3</v>
      </c>
      <c r="I510" t="s">
        <v>877</v>
      </c>
      <c r="J510" t="s">
        <v>878</v>
      </c>
      <c r="K510" t="s">
        <v>879</v>
      </c>
      <c r="L510">
        <v>1339</v>
      </c>
      <c r="N510">
        <v>1007</v>
      </c>
      <c r="O510" t="s">
        <v>43</v>
      </c>
      <c r="P510" t="s">
        <v>43</v>
      </c>
      <c r="Q510">
        <v>1</v>
      </c>
      <c r="X510">
        <v>3.8</v>
      </c>
      <c r="Y510">
        <v>2.44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3</v>
      </c>
      <c r="AG510">
        <v>3.8</v>
      </c>
      <c r="AH510">
        <v>2</v>
      </c>
      <c r="AI510">
        <v>22721594</v>
      </c>
      <c r="AJ510">
        <v>547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ROW(Source!A265)</f>
        <v>265</v>
      </c>
      <c r="B511">
        <v>22721616</v>
      </c>
      <c r="C511">
        <v>22721601</v>
      </c>
      <c r="D511">
        <v>9416287</v>
      </c>
      <c r="E511">
        <v>1</v>
      </c>
      <c r="F511">
        <v>1</v>
      </c>
      <c r="G511">
        <v>1</v>
      </c>
      <c r="H511">
        <v>1</v>
      </c>
      <c r="I511" t="s">
        <v>962</v>
      </c>
      <c r="J511" t="s">
        <v>3</v>
      </c>
      <c r="K511" t="s">
        <v>963</v>
      </c>
      <c r="L511">
        <v>1369</v>
      </c>
      <c r="N511">
        <v>1013</v>
      </c>
      <c r="O511" t="s">
        <v>784</v>
      </c>
      <c r="P511" t="s">
        <v>784</v>
      </c>
      <c r="Q511">
        <v>1</v>
      </c>
      <c r="X511">
        <v>115.44</v>
      </c>
      <c r="Y511">
        <v>0</v>
      </c>
      <c r="Z511">
        <v>0</v>
      </c>
      <c r="AA511">
        <v>0</v>
      </c>
      <c r="AB511">
        <v>9.51</v>
      </c>
      <c r="AC511">
        <v>0</v>
      </c>
      <c r="AD511">
        <v>1</v>
      </c>
      <c r="AE511">
        <v>1</v>
      </c>
      <c r="AF511" t="s">
        <v>3</v>
      </c>
      <c r="AG511">
        <v>115.44</v>
      </c>
      <c r="AH511">
        <v>2</v>
      </c>
      <c r="AI511">
        <v>22721602</v>
      </c>
      <c r="AJ511">
        <v>548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ROW(Source!A265)</f>
        <v>265</v>
      </c>
      <c r="B512">
        <v>22721617</v>
      </c>
      <c r="C512">
        <v>22721601</v>
      </c>
      <c r="D512">
        <v>121548</v>
      </c>
      <c r="E512">
        <v>1</v>
      </c>
      <c r="F512">
        <v>1</v>
      </c>
      <c r="G512">
        <v>1</v>
      </c>
      <c r="H512">
        <v>1</v>
      </c>
      <c r="I512" t="s">
        <v>36</v>
      </c>
      <c r="J512" t="s">
        <v>3</v>
      </c>
      <c r="K512" t="s">
        <v>785</v>
      </c>
      <c r="L512">
        <v>608254</v>
      </c>
      <c r="N512">
        <v>1013</v>
      </c>
      <c r="O512" t="s">
        <v>786</v>
      </c>
      <c r="P512" t="s">
        <v>786</v>
      </c>
      <c r="Q512">
        <v>1</v>
      </c>
      <c r="X512">
        <v>0.65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2</v>
      </c>
      <c r="AF512" t="s">
        <v>3</v>
      </c>
      <c r="AG512">
        <v>0.65</v>
      </c>
      <c r="AH512">
        <v>2</v>
      </c>
      <c r="AI512">
        <v>22721603</v>
      </c>
      <c r="AJ512">
        <v>549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ROW(Source!A265)</f>
        <v>265</v>
      </c>
      <c r="B513">
        <v>22721618</v>
      </c>
      <c r="C513">
        <v>22721601</v>
      </c>
      <c r="D513">
        <v>21315620</v>
      </c>
      <c r="E513">
        <v>1</v>
      </c>
      <c r="F513">
        <v>1</v>
      </c>
      <c r="G513">
        <v>1</v>
      </c>
      <c r="H513">
        <v>2</v>
      </c>
      <c r="I513" t="s">
        <v>889</v>
      </c>
      <c r="J513" t="s">
        <v>890</v>
      </c>
      <c r="K513" t="s">
        <v>891</v>
      </c>
      <c r="L513">
        <v>1368</v>
      </c>
      <c r="N513">
        <v>1011</v>
      </c>
      <c r="O513" t="s">
        <v>790</v>
      </c>
      <c r="P513" t="s">
        <v>790</v>
      </c>
      <c r="Q513">
        <v>1</v>
      </c>
      <c r="X513">
        <v>0.5</v>
      </c>
      <c r="Y513">
        <v>0</v>
      </c>
      <c r="Z513">
        <v>86.4</v>
      </c>
      <c r="AA513">
        <v>13.5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0.5</v>
      </c>
      <c r="AH513">
        <v>2</v>
      </c>
      <c r="AI513">
        <v>22721604</v>
      </c>
      <c r="AJ513">
        <v>550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ROW(Source!A265)</f>
        <v>265</v>
      </c>
      <c r="B514">
        <v>22721619</v>
      </c>
      <c r="C514">
        <v>22721601</v>
      </c>
      <c r="D514">
        <v>21280827</v>
      </c>
      <c r="E514">
        <v>1</v>
      </c>
      <c r="F514">
        <v>1</v>
      </c>
      <c r="G514">
        <v>1</v>
      </c>
      <c r="H514">
        <v>2</v>
      </c>
      <c r="I514" t="s">
        <v>787</v>
      </c>
      <c r="J514" t="s">
        <v>788</v>
      </c>
      <c r="K514" t="s">
        <v>789</v>
      </c>
      <c r="L514">
        <v>1368</v>
      </c>
      <c r="N514">
        <v>1011</v>
      </c>
      <c r="O514" t="s">
        <v>790</v>
      </c>
      <c r="P514" t="s">
        <v>790</v>
      </c>
      <c r="Q514">
        <v>1</v>
      </c>
      <c r="X514">
        <v>0.15</v>
      </c>
      <c r="Y514">
        <v>0</v>
      </c>
      <c r="Z514">
        <v>111.99</v>
      </c>
      <c r="AA514">
        <v>13.5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0.15</v>
      </c>
      <c r="AH514">
        <v>2</v>
      </c>
      <c r="AI514">
        <v>22721605</v>
      </c>
      <c r="AJ514">
        <v>551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ROW(Source!A265)</f>
        <v>265</v>
      </c>
      <c r="B515">
        <v>22721620</v>
      </c>
      <c r="C515">
        <v>22721601</v>
      </c>
      <c r="D515">
        <v>21285419</v>
      </c>
      <c r="E515">
        <v>1</v>
      </c>
      <c r="F515">
        <v>1</v>
      </c>
      <c r="G515">
        <v>1</v>
      </c>
      <c r="H515">
        <v>2</v>
      </c>
      <c r="I515" t="s">
        <v>858</v>
      </c>
      <c r="J515" t="s">
        <v>859</v>
      </c>
      <c r="K515" t="s">
        <v>860</v>
      </c>
      <c r="L515">
        <v>1368</v>
      </c>
      <c r="N515">
        <v>1011</v>
      </c>
      <c r="O515" t="s">
        <v>790</v>
      </c>
      <c r="P515" t="s">
        <v>790</v>
      </c>
      <c r="Q515">
        <v>1</v>
      </c>
      <c r="X515">
        <v>1.66</v>
      </c>
      <c r="Y515">
        <v>0</v>
      </c>
      <c r="Z515">
        <v>8.1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1.66</v>
      </c>
      <c r="AH515">
        <v>2</v>
      </c>
      <c r="AI515">
        <v>22721606</v>
      </c>
      <c r="AJ515">
        <v>552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ROW(Source!A265)</f>
        <v>265</v>
      </c>
      <c r="B516">
        <v>22721621</v>
      </c>
      <c r="C516">
        <v>22721601</v>
      </c>
      <c r="D516">
        <v>21288557</v>
      </c>
      <c r="E516">
        <v>1</v>
      </c>
      <c r="F516">
        <v>1</v>
      </c>
      <c r="G516">
        <v>1</v>
      </c>
      <c r="H516">
        <v>2</v>
      </c>
      <c r="I516" t="s">
        <v>797</v>
      </c>
      <c r="J516" t="s">
        <v>798</v>
      </c>
      <c r="K516" t="s">
        <v>799</v>
      </c>
      <c r="L516">
        <v>1368</v>
      </c>
      <c r="N516">
        <v>1011</v>
      </c>
      <c r="O516" t="s">
        <v>790</v>
      </c>
      <c r="P516" t="s">
        <v>790</v>
      </c>
      <c r="Q516">
        <v>1</v>
      </c>
      <c r="X516">
        <v>49.42</v>
      </c>
      <c r="Y516">
        <v>0</v>
      </c>
      <c r="Z516">
        <v>1.2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</v>
      </c>
      <c r="AG516">
        <v>49.42</v>
      </c>
      <c r="AH516">
        <v>2</v>
      </c>
      <c r="AI516">
        <v>22721607</v>
      </c>
      <c r="AJ516">
        <v>553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ROW(Source!A265)</f>
        <v>265</v>
      </c>
      <c r="B517">
        <v>22721622</v>
      </c>
      <c r="C517">
        <v>22721601</v>
      </c>
      <c r="D517">
        <v>21280770</v>
      </c>
      <c r="E517">
        <v>1</v>
      </c>
      <c r="F517">
        <v>1</v>
      </c>
      <c r="G517">
        <v>1</v>
      </c>
      <c r="H517">
        <v>2</v>
      </c>
      <c r="I517" t="s">
        <v>850</v>
      </c>
      <c r="J517" t="s">
        <v>851</v>
      </c>
      <c r="K517" t="s">
        <v>852</v>
      </c>
      <c r="L517">
        <v>1368</v>
      </c>
      <c r="N517">
        <v>1011</v>
      </c>
      <c r="O517" t="s">
        <v>790</v>
      </c>
      <c r="P517" t="s">
        <v>790</v>
      </c>
      <c r="Q517">
        <v>1</v>
      </c>
      <c r="X517">
        <v>1.56</v>
      </c>
      <c r="Y517">
        <v>0</v>
      </c>
      <c r="Z517">
        <v>87.17</v>
      </c>
      <c r="AA517">
        <v>11.6</v>
      </c>
      <c r="AB517">
        <v>0</v>
      </c>
      <c r="AC517">
        <v>0</v>
      </c>
      <c r="AD517">
        <v>1</v>
      </c>
      <c r="AE517">
        <v>0</v>
      </c>
      <c r="AF517" t="s">
        <v>3</v>
      </c>
      <c r="AG517">
        <v>1.56</v>
      </c>
      <c r="AH517">
        <v>2</v>
      </c>
      <c r="AI517">
        <v>22721608</v>
      </c>
      <c r="AJ517">
        <v>554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ROW(Source!A265)</f>
        <v>265</v>
      </c>
      <c r="B518">
        <v>22721623</v>
      </c>
      <c r="C518">
        <v>22721601</v>
      </c>
      <c r="D518">
        <v>21288561</v>
      </c>
      <c r="E518">
        <v>1</v>
      </c>
      <c r="F518">
        <v>1</v>
      </c>
      <c r="G518">
        <v>1</v>
      </c>
      <c r="H518">
        <v>3</v>
      </c>
      <c r="I518" t="s">
        <v>815</v>
      </c>
      <c r="J518" t="s">
        <v>816</v>
      </c>
      <c r="K518" t="s">
        <v>817</v>
      </c>
      <c r="L518">
        <v>1339</v>
      </c>
      <c r="N518">
        <v>1007</v>
      </c>
      <c r="O518" t="s">
        <v>43</v>
      </c>
      <c r="P518" t="s">
        <v>43</v>
      </c>
      <c r="Q518">
        <v>1</v>
      </c>
      <c r="X518">
        <v>1</v>
      </c>
      <c r="Y518">
        <v>6.22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</v>
      </c>
      <c r="AG518">
        <v>1</v>
      </c>
      <c r="AH518">
        <v>2</v>
      </c>
      <c r="AI518">
        <v>22721609</v>
      </c>
      <c r="AJ518">
        <v>555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ROW(Source!A265)</f>
        <v>265</v>
      </c>
      <c r="B519">
        <v>22721624</v>
      </c>
      <c r="C519">
        <v>22721601</v>
      </c>
      <c r="D519">
        <v>21335452</v>
      </c>
      <c r="E519">
        <v>1</v>
      </c>
      <c r="F519">
        <v>1</v>
      </c>
      <c r="G519">
        <v>1</v>
      </c>
      <c r="H519">
        <v>3</v>
      </c>
      <c r="I519" t="s">
        <v>953</v>
      </c>
      <c r="J519" t="s">
        <v>954</v>
      </c>
      <c r="K519" t="s">
        <v>955</v>
      </c>
      <c r="L519">
        <v>1348</v>
      </c>
      <c r="N519">
        <v>1009</v>
      </c>
      <c r="O519" t="s">
        <v>34</v>
      </c>
      <c r="P519" t="s">
        <v>34</v>
      </c>
      <c r="Q519">
        <v>1000</v>
      </c>
      <c r="X519">
        <v>6.9999999999999999E-4</v>
      </c>
      <c r="Y519">
        <v>13560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6.9999999999999999E-4</v>
      </c>
      <c r="AH519">
        <v>2</v>
      </c>
      <c r="AI519">
        <v>22721610</v>
      </c>
      <c r="AJ519">
        <v>556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ROW(Source!A265)</f>
        <v>265</v>
      </c>
      <c r="B520">
        <v>22721625</v>
      </c>
      <c r="C520">
        <v>22721601</v>
      </c>
      <c r="D520">
        <v>21299885</v>
      </c>
      <c r="E520">
        <v>1</v>
      </c>
      <c r="F520">
        <v>1</v>
      </c>
      <c r="G520">
        <v>1</v>
      </c>
      <c r="H520">
        <v>3</v>
      </c>
      <c r="I520" t="s">
        <v>830</v>
      </c>
      <c r="J520" t="s">
        <v>831</v>
      </c>
      <c r="K520" t="s">
        <v>832</v>
      </c>
      <c r="L520">
        <v>1339</v>
      </c>
      <c r="N520">
        <v>1007</v>
      </c>
      <c r="O520" t="s">
        <v>43</v>
      </c>
      <c r="P520" t="s">
        <v>43</v>
      </c>
      <c r="Q520">
        <v>1</v>
      </c>
      <c r="X520">
        <v>0.91</v>
      </c>
      <c r="Y520">
        <v>38.51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0.91</v>
      </c>
      <c r="AH520">
        <v>2</v>
      </c>
      <c r="AI520">
        <v>22721611</v>
      </c>
      <c r="AJ520">
        <v>557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ROW(Source!A265)</f>
        <v>265</v>
      </c>
      <c r="B521">
        <v>22721626</v>
      </c>
      <c r="C521">
        <v>22721601</v>
      </c>
      <c r="D521">
        <v>21362009</v>
      </c>
      <c r="E521">
        <v>1</v>
      </c>
      <c r="F521">
        <v>1</v>
      </c>
      <c r="G521">
        <v>1</v>
      </c>
      <c r="H521">
        <v>3</v>
      </c>
      <c r="I521" t="s">
        <v>1238</v>
      </c>
      <c r="J521" t="s">
        <v>1239</v>
      </c>
      <c r="K521" t="s">
        <v>1240</v>
      </c>
      <c r="L521">
        <v>1346</v>
      </c>
      <c r="N521">
        <v>1009</v>
      </c>
      <c r="O521" t="s">
        <v>870</v>
      </c>
      <c r="P521" t="s">
        <v>870</v>
      </c>
      <c r="Q521">
        <v>1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1</v>
      </c>
      <c r="AD521">
        <v>0</v>
      </c>
      <c r="AE521">
        <v>0</v>
      </c>
      <c r="AF521" t="s">
        <v>3</v>
      </c>
      <c r="AG521">
        <v>0</v>
      </c>
      <c r="AH521">
        <v>3</v>
      </c>
      <c r="AI521">
        <v>-1</v>
      </c>
      <c r="AJ521" t="s">
        <v>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ROW(Source!A265)</f>
        <v>265</v>
      </c>
      <c r="B522">
        <v>22721627</v>
      </c>
      <c r="C522">
        <v>22721601</v>
      </c>
      <c r="D522">
        <v>21815543</v>
      </c>
      <c r="E522">
        <v>1</v>
      </c>
      <c r="F522">
        <v>1</v>
      </c>
      <c r="G522">
        <v>1</v>
      </c>
      <c r="H522">
        <v>3</v>
      </c>
      <c r="I522" t="s">
        <v>180</v>
      </c>
      <c r="J522" t="s">
        <v>182</v>
      </c>
      <c r="K522" t="s">
        <v>181</v>
      </c>
      <c r="L522">
        <v>1301</v>
      </c>
      <c r="N522">
        <v>1003</v>
      </c>
      <c r="O522" t="s">
        <v>117</v>
      </c>
      <c r="P522" t="s">
        <v>117</v>
      </c>
      <c r="Q522">
        <v>1</v>
      </c>
      <c r="X522">
        <v>100</v>
      </c>
      <c r="Y522">
        <v>103.04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100</v>
      </c>
      <c r="AH522">
        <v>2</v>
      </c>
      <c r="AI522">
        <v>22721612</v>
      </c>
      <c r="AJ522">
        <v>560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ROW(Source!A265)</f>
        <v>265</v>
      </c>
      <c r="B523">
        <v>22721628</v>
      </c>
      <c r="C523">
        <v>22721601</v>
      </c>
      <c r="D523">
        <v>21311138</v>
      </c>
      <c r="E523">
        <v>1</v>
      </c>
      <c r="F523">
        <v>1</v>
      </c>
      <c r="G523">
        <v>1</v>
      </c>
      <c r="H523">
        <v>3</v>
      </c>
      <c r="I523" t="s">
        <v>956</v>
      </c>
      <c r="J523" t="s">
        <v>957</v>
      </c>
      <c r="K523" t="s">
        <v>958</v>
      </c>
      <c r="L523">
        <v>1339</v>
      </c>
      <c r="N523">
        <v>1007</v>
      </c>
      <c r="O523" t="s">
        <v>43</v>
      </c>
      <c r="P523" t="s">
        <v>43</v>
      </c>
      <c r="Q523">
        <v>1</v>
      </c>
      <c r="X523">
        <v>0.114</v>
      </c>
      <c r="Y523">
        <v>600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0.114</v>
      </c>
      <c r="AH523">
        <v>2</v>
      </c>
      <c r="AI523">
        <v>22721613</v>
      </c>
      <c r="AJ523">
        <v>561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ROW(Source!A265)</f>
        <v>265</v>
      </c>
      <c r="B524">
        <v>22721629</v>
      </c>
      <c r="C524">
        <v>22721601</v>
      </c>
      <c r="D524">
        <v>21361908</v>
      </c>
      <c r="E524">
        <v>1</v>
      </c>
      <c r="F524">
        <v>1</v>
      </c>
      <c r="G524">
        <v>1</v>
      </c>
      <c r="H524">
        <v>3</v>
      </c>
      <c r="I524" t="s">
        <v>959</v>
      </c>
      <c r="J524" t="s">
        <v>960</v>
      </c>
      <c r="K524" t="s">
        <v>961</v>
      </c>
      <c r="L524">
        <v>1346</v>
      </c>
      <c r="N524">
        <v>1009</v>
      </c>
      <c r="O524" t="s">
        <v>870</v>
      </c>
      <c r="P524" t="s">
        <v>870</v>
      </c>
      <c r="Q524">
        <v>1</v>
      </c>
      <c r="X524">
        <v>6.1499999999999999E-2</v>
      </c>
      <c r="Y524">
        <v>2.15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6.1499999999999999E-2</v>
      </c>
      <c r="AH524">
        <v>2</v>
      </c>
      <c r="AI524">
        <v>22721614</v>
      </c>
      <c r="AJ524">
        <v>562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ROW(Source!A265)</f>
        <v>265</v>
      </c>
      <c r="B525">
        <v>22721630</v>
      </c>
      <c r="C525">
        <v>22721601</v>
      </c>
      <c r="D525">
        <v>21281662</v>
      </c>
      <c r="E525">
        <v>1</v>
      </c>
      <c r="F525">
        <v>1</v>
      </c>
      <c r="G525">
        <v>1</v>
      </c>
      <c r="H525">
        <v>3</v>
      </c>
      <c r="I525" t="s">
        <v>877</v>
      </c>
      <c r="J525" t="s">
        <v>878</v>
      </c>
      <c r="K525" t="s">
        <v>879</v>
      </c>
      <c r="L525">
        <v>1339</v>
      </c>
      <c r="N525">
        <v>1007</v>
      </c>
      <c r="O525" t="s">
        <v>43</v>
      </c>
      <c r="P525" t="s">
        <v>43</v>
      </c>
      <c r="Q525">
        <v>1</v>
      </c>
      <c r="X525">
        <v>17.170000000000002</v>
      </c>
      <c r="Y525">
        <v>2.44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17.170000000000002</v>
      </c>
      <c r="AH525">
        <v>2</v>
      </c>
      <c r="AI525">
        <v>22721615</v>
      </c>
      <c r="AJ525">
        <v>563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ROW(Source!A268)</f>
        <v>268</v>
      </c>
      <c r="B526">
        <v>22721649</v>
      </c>
      <c r="C526">
        <v>22721635</v>
      </c>
      <c r="D526">
        <v>9416287</v>
      </c>
      <c r="E526">
        <v>1</v>
      </c>
      <c r="F526">
        <v>1</v>
      </c>
      <c r="G526">
        <v>1</v>
      </c>
      <c r="H526">
        <v>1</v>
      </c>
      <c r="I526" t="s">
        <v>962</v>
      </c>
      <c r="J526" t="s">
        <v>3</v>
      </c>
      <c r="K526" t="s">
        <v>963</v>
      </c>
      <c r="L526">
        <v>1369</v>
      </c>
      <c r="N526">
        <v>1013</v>
      </c>
      <c r="O526" t="s">
        <v>784</v>
      </c>
      <c r="P526" t="s">
        <v>784</v>
      </c>
      <c r="Q526">
        <v>1</v>
      </c>
      <c r="X526">
        <v>115.44</v>
      </c>
      <c r="Y526">
        <v>0</v>
      </c>
      <c r="Z526">
        <v>0</v>
      </c>
      <c r="AA526">
        <v>0</v>
      </c>
      <c r="AB526">
        <v>9.51</v>
      </c>
      <c r="AC526">
        <v>0</v>
      </c>
      <c r="AD526">
        <v>1</v>
      </c>
      <c r="AE526">
        <v>1</v>
      </c>
      <c r="AF526" t="s">
        <v>3</v>
      </c>
      <c r="AG526">
        <v>115.44</v>
      </c>
      <c r="AH526">
        <v>2</v>
      </c>
      <c r="AI526">
        <v>22721636</v>
      </c>
      <c r="AJ526">
        <v>564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ROW(Source!A268)</f>
        <v>268</v>
      </c>
      <c r="B527">
        <v>22721650</v>
      </c>
      <c r="C527">
        <v>22721635</v>
      </c>
      <c r="D527">
        <v>121548</v>
      </c>
      <c r="E527">
        <v>1</v>
      </c>
      <c r="F527">
        <v>1</v>
      </c>
      <c r="G527">
        <v>1</v>
      </c>
      <c r="H527">
        <v>1</v>
      </c>
      <c r="I527" t="s">
        <v>36</v>
      </c>
      <c r="J527" t="s">
        <v>3</v>
      </c>
      <c r="K527" t="s">
        <v>785</v>
      </c>
      <c r="L527">
        <v>608254</v>
      </c>
      <c r="N527">
        <v>1013</v>
      </c>
      <c r="O527" t="s">
        <v>786</v>
      </c>
      <c r="P527" t="s">
        <v>786</v>
      </c>
      <c r="Q527">
        <v>1</v>
      </c>
      <c r="X527">
        <v>0.65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2</v>
      </c>
      <c r="AF527" t="s">
        <v>3</v>
      </c>
      <c r="AG527">
        <v>0.65</v>
      </c>
      <c r="AH527">
        <v>2</v>
      </c>
      <c r="AI527">
        <v>22721637</v>
      </c>
      <c r="AJ527">
        <v>565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ROW(Source!A268)</f>
        <v>268</v>
      </c>
      <c r="B528">
        <v>22721651</v>
      </c>
      <c r="C528">
        <v>22721635</v>
      </c>
      <c r="D528">
        <v>21315620</v>
      </c>
      <c r="E528">
        <v>1</v>
      </c>
      <c r="F528">
        <v>1</v>
      </c>
      <c r="G528">
        <v>1</v>
      </c>
      <c r="H528">
        <v>2</v>
      </c>
      <c r="I528" t="s">
        <v>889</v>
      </c>
      <c r="J528" t="s">
        <v>890</v>
      </c>
      <c r="K528" t="s">
        <v>891</v>
      </c>
      <c r="L528">
        <v>1368</v>
      </c>
      <c r="N528">
        <v>1011</v>
      </c>
      <c r="O528" t="s">
        <v>790</v>
      </c>
      <c r="P528" t="s">
        <v>790</v>
      </c>
      <c r="Q528">
        <v>1</v>
      </c>
      <c r="X528">
        <v>0.5</v>
      </c>
      <c r="Y528">
        <v>0</v>
      </c>
      <c r="Z528">
        <v>86.4</v>
      </c>
      <c r="AA528">
        <v>13.5</v>
      </c>
      <c r="AB528">
        <v>0</v>
      </c>
      <c r="AC528">
        <v>0</v>
      </c>
      <c r="AD528">
        <v>1</v>
      </c>
      <c r="AE528">
        <v>0</v>
      </c>
      <c r="AF528" t="s">
        <v>3</v>
      </c>
      <c r="AG528">
        <v>0.5</v>
      </c>
      <c r="AH528">
        <v>2</v>
      </c>
      <c r="AI528">
        <v>22721638</v>
      </c>
      <c r="AJ528">
        <v>566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ROW(Source!A268)</f>
        <v>268</v>
      </c>
      <c r="B529">
        <v>22721652</v>
      </c>
      <c r="C529">
        <v>22721635</v>
      </c>
      <c r="D529">
        <v>21280827</v>
      </c>
      <c r="E529">
        <v>1</v>
      </c>
      <c r="F529">
        <v>1</v>
      </c>
      <c r="G529">
        <v>1</v>
      </c>
      <c r="H529">
        <v>2</v>
      </c>
      <c r="I529" t="s">
        <v>787</v>
      </c>
      <c r="J529" t="s">
        <v>788</v>
      </c>
      <c r="K529" t="s">
        <v>789</v>
      </c>
      <c r="L529">
        <v>1368</v>
      </c>
      <c r="N529">
        <v>1011</v>
      </c>
      <c r="O529" t="s">
        <v>790</v>
      </c>
      <c r="P529" t="s">
        <v>790</v>
      </c>
      <c r="Q529">
        <v>1</v>
      </c>
      <c r="X529">
        <v>0.15</v>
      </c>
      <c r="Y529">
        <v>0</v>
      </c>
      <c r="Z529">
        <v>111.99</v>
      </c>
      <c r="AA529">
        <v>13.5</v>
      </c>
      <c r="AB529">
        <v>0</v>
      </c>
      <c r="AC529">
        <v>0</v>
      </c>
      <c r="AD529">
        <v>1</v>
      </c>
      <c r="AE529">
        <v>0</v>
      </c>
      <c r="AF529" t="s">
        <v>3</v>
      </c>
      <c r="AG529">
        <v>0.15</v>
      </c>
      <c r="AH529">
        <v>2</v>
      </c>
      <c r="AI529">
        <v>22721639</v>
      </c>
      <c r="AJ529">
        <v>567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ROW(Source!A268)</f>
        <v>268</v>
      </c>
      <c r="B530">
        <v>22721653</v>
      </c>
      <c r="C530">
        <v>22721635</v>
      </c>
      <c r="D530">
        <v>21288557</v>
      </c>
      <c r="E530">
        <v>1</v>
      </c>
      <c r="F530">
        <v>1</v>
      </c>
      <c r="G530">
        <v>1</v>
      </c>
      <c r="H530">
        <v>2</v>
      </c>
      <c r="I530" t="s">
        <v>797</v>
      </c>
      <c r="J530" t="s">
        <v>798</v>
      </c>
      <c r="K530" t="s">
        <v>799</v>
      </c>
      <c r="L530">
        <v>1368</v>
      </c>
      <c r="N530">
        <v>1011</v>
      </c>
      <c r="O530" t="s">
        <v>790</v>
      </c>
      <c r="P530" t="s">
        <v>790</v>
      </c>
      <c r="Q530">
        <v>1</v>
      </c>
      <c r="X530">
        <v>49.42</v>
      </c>
      <c r="Y530">
        <v>0</v>
      </c>
      <c r="Z530">
        <v>1.2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3</v>
      </c>
      <c r="AG530">
        <v>49.42</v>
      </c>
      <c r="AH530">
        <v>2</v>
      </c>
      <c r="AI530">
        <v>22721640</v>
      </c>
      <c r="AJ530">
        <v>568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ROW(Source!A268)</f>
        <v>268</v>
      </c>
      <c r="B531">
        <v>22721654</v>
      </c>
      <c r="C531">
        <v>22721635</v>
      </c>
      <c r="D531">
        <v>21280770</v>
      </c>
      <c r="E531">
        <v>1</v>
      </c>
      <c r="F531">
        <v>1</v>
      </c>
      <c r="G531">
        <v>1</v>
      </c>
      <c r="H531">
        <v>2</v>
      </c>
      <c r="I531" t="s">
        <v>850</v>
      </c>
      <c r="J531" t="s">
        <v>851</v>
      </c>
      <c r="K531" t="s">
        <v>852</v>
      </c>
      <c r="L531">
        <v>1368</v>
      </c>
      <c r="N531">
        <v>1011</v>
      </c>
      <c r="O531" t="s">
        <v>790</v>
      </c>
      <c r="P531" t="s">
        <v>790</v>
      </c>
      <c r="Q531">
        <v>1</v>
      </c>
      <c r="X531">
        <v>1.56</v>
      </c>
      <c r="Y531">
        <v>0</v>
      </c>
      <c r="Z531">
        <v>87.17</v>
      </c>
      <c r="AA531">
        <v>11.6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1.56</v>
      </c>
      <c r="AH531">
        <v>2</v>
      </c>
      <c r="AI531">
        <v>22721641</v>
      </c>
      <c r="AJ531">
        <v>569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ROW(Source!A268)</f>
        <v>268</v>
      </c>
      <c r="B532">
        <v>22721655</v>
      </c>
      <c r="C532">
        <v>22721635</v>
      </c>
      <c r="D532">
        <v>21288561</v>
      </c>
      <c r="E532">
        <v>1</v>
      </c>
      <c r="F532">
        <v>1</v>
      </c>
      <c r="G532">
        <v>1</v>
      </c>
      <c r="H532">
        <v>3</v>
      </c>
      <c r="I532" t="s">
        <v>815</v>
      </c>
      <c r="J532" t="s">
        <v>816</v>
      </c>
      <c r="K532" t="s">
        <v>817</v>
      </c>
      <c r="L532">
        <v>1339</v>
      </c>
      <c r="N532">
        <v>1007</v>
      </c>
      <c r="O532" t="s">
        <v>43</v>
      </c>
      <c r="P532" t="s">
        <v>43</v>
      </c>
      <c r="Q532">
        <v>1</v>
      </c>
      <c r="X532">
        <v>1</v>
      </c>
      <c r="Y532">
        <v>6.22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</v>
      </c>
      <c r="AG532">
        <v>1</v>
      </c>
      <c r="AH532">
        <v>2</v>
      </c>
      <c r="AI532">
        <v>22721642</v>
      </c>
      <c r="AJ532">
        <v>570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ROW(Source!A268)</f>
        <v>268</v>
      </c>
      <c r="B533">
        <v>22721656</v>
      </c>
      <c r="C533">
        <v>22721635</v>
      </c>
      <c r="D533">
        <v>21335452</v>
      </c>
      <c r="E533">
        <v>1</v>
      </c>
      <c r="F533">
        <v>1</v>
      </c>
      <c r="G533">
        <v>1</v>
      </c>
      <c r="H533">
        <v>3</v>
      </c>
      <c r="I533" t="s">
        <v>953</v>
      </c>
      <c r="J533" t="s">
        <v>954</v>
      </c>
      <c r="K533" t="s">
        <v>955</v>
      </c>
      <c r="L533">
        <v>1348</v>
      </c>
      <c r="N533">
        <v>1009</v>
      </c>
      <c r="O533" t="s">
        <v>34</v>
      </c>
      <c r="P533" t="s">
        <v>34</v>
      </c>
      <c r="Q533">
        <v>1000</v>
      </c>
      <c r="X533">
        <v>6.9999999999999999E-4</v>
      </c>
      <c r="Y533">
        <v>13560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6.9999999999999999E-4</v>
      </c>
      <c r="AH533">
        <v>2</v>
      </c>
      <c r="AI533">
        <v>22721643</v>
      </c>
      <c r="AJ533">
        <v>571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ROW(Source!A268)</f>
        <v>268</v>
      </c>
      <c r="B534">
        <v>22721657</v>
      </c>
      <c r="C534">
        <v>22721635</v>
      </c>
      <c r="D534">
        <v>21299885</v>
      </c>
      <c r="E534">
        <v>1</v>
      </c>
      <c r="F534">
        <v>1</v>
      </c>
      <c r="G534">
        <v>1</v>
      </c>
      <c r="H534">
        <v>3</v>
      </c>
      <c r="I534" t="s">
        <v>830</v>
      </c>
      <c r="J534" t="s">
        <v>831</v>
      </c>
      <c r="K534" t="s">
        <v>832</v>
      </c>
      <c r="L534">
        <v>1339</v>
      </c>
      <c r="N534">
        <v>1007</v>
      </c>
      <c r="O534" t="s">
        <v>43</v>
      </c>
      <c r="P534" t="s">
        <v>43</v>
      </c>
      <c r="Q534">
        <v>1</v>
      </c>
      <c r="X534">
        <v>0.91</v>
      </c>
      <c r="Y534">
        <v>38.51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0.91</v>
      </c>
      <c r="AH534">
        <v>2</v>
      </c>
      <c r="AI534">
        <v>22721644</v>
      </c>
      <c r="AJ534">
        <v>572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ROW(Source!A268)</f>
        <v>268</v>
      </c>
      <c r="B535">
        <v>22721658</v>
      </c>
      <c r="C535">
        <v>22721635</v>
      </c>
      <c r="D535">
        <v>21362009</v>
      </c>
      <c r="E535">
        <v>1</v>
      </c>
      <c r="F535">
        <v>1</v>
      </c>
      <c r="G535">
        <v>1</v>
      </c>
      <c r="H535">
        <v>3</v>
      </c>
      <c r="I535" t="s">
        <v>1238</v>
      </c>
      <c r="J535" t="s">
        <v>1239</v>
      </c>
      <c r="K535" t="s">
        <v>1240</v>
      </c>
      <c r="L535">
        <v>1346</v>
      </c>
      <c r="N535">
        <v>1009</v>
      </c>
      <c r="O535" t="s">
        <v>870</v>
      </c>
      <c r="P535" t="s">
        <v>870</v>
      </c>
      <c r="Q535">
        <v>1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1</v>
      </c>
      <c r="AD535">
        <v>0</v>
      </c>
      <c r="AE535">
        <v>0</v>
      </c>
      <c r="AF535" t="s">
        <v>3</v>
      </c>
      <c r="AG535">
        <v>0</v>
      </c>
      <c r="AH535">
        <v>3</v>
      </c>
      <c r="AI535">
        <v>-1</v>
      </c>
      <c r="AJ535" t="s">
        <v>3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ROW(Source!A268)</f>
        <v>268</v>
      </c>
      <c r="B536">
        <v>22721659</v>
      </c>
      <c r="C536">
        <v>22721635</v>
      </c>
      <c r="D536">
        <v>21815544</v>
      </c>
      <c r="E536">
        <v>1</v>
      </c>
      <c r="F536">
        <v>1</v>
      </c>
      <c r="G536">
        <v>1</v>
      </c>
      <c r="H536">
        <v>3</v>
      </c>
      <c r="I536" t="s">
        <v>189</v>
      </c>
      <c r="J536" t="s">
        <v>191</v>
      </c>
      <c r="K536" t="s">
        <v>190</v>
      </c>
      <c r="L536">
        <v>1301</v>
      </c>
      <c r="N536">
        <v>1003</v>
      </c>
      <c r="O536" t="s">
        <v>117</v>
      </c>
      <c r="P536" t="s">
        <v>117</v>
      </c>
      <c r="Q536">
        <v>1</v>
      </c>
      <c r="X536">
        <v>100</v>
      </c>
      <c r="Y536">
        <v>132.80000000000001</v>
      </c>
      <c r="Z536">
        <v>0</v>
      </c>
      <c r="AA536">
        <v>0</v>
      </c>
      <c r="AB536">
        <v>0</v>
      </c>
      <c r="AC536">
        <v>0</v>
      </c>
      <c r="AD536">
        <v>1</v>
      </c>
      <c r="AE536">
        <v>0</v>
      </c>
      <c r="AF536" t="s">
        <v>3</v>
      </c>
      <c r="AG536">
        <v>100</v>
      </c>
      <c r="AH536">
        <v>2</v>
      </c>
      <c r="AI536">
        <v>22721645</v>
      </c>
      <c r="AJ536">
        <v>575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ROW(Source!A268)</f>
        <v>268</v>
      </c>
      <c r="B537">
        <v>22721660</v>
      </c>
      <c r="C537">
        <v>22721635</v>
      </c>
      <c r="D537">
        <v>21311138</v>
      </c>
      <c r="E537">
        <v>1</v>
      </c>
      <c r="F537">
        <v>1</v>
      </c>
      <c r="G537">
        <v>1</v>
      </c>
      <c r="H537">
        <v>3</v>
      </c>
      <c r="I537" t="s">
        <v>956</v>
      </c>
      <c r="J537" t="s">
        <v>957</v>
      </c>
      <c r="K537" t="s">
        <v>958</v>
      </c>
      <c r="L537">
        <v>1339</v>
      </c>
      <c r="N537">
        <v>1007</v>
      </c>
      <c r="O537" t="s">
        <v>43</v>
      </c>
      <c r="P537" t="s">
        <v>43</v>
      </c>
      <c r="Q537">
        <v>1</v>
      </c>
      <c r="X537">
        <v>0.114</v>
      </c>
      <c r="Y537">
        <v>600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0.114</v>
      </c>
      <c r="AH537">
        <v>2</v>
      </c>
      <c r="AI537">
        <v>22721646</v>
      </c>
      <c r="AJ537">
        <v>576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ROW(Source!A268)</f>
        <v>268</v>
      </c>
      <c r="B538">
        <v>22721661</v>
      </c>
      <c r="C538">
        <v>22721635</v>
      </c>
      <c r="D538">
        <v>21361908</v>
      </c>
      <c r="E538">
        <v>1</v>
      </c>
      <c r="F538">
        <v>1</v>
      </c>
      <c r="G538">
        <v>1</v>
      </c>
      <c r="H538">
        <v>3</v>
      </c>
      <c r="I538" t="s">
        <v>959</v>
      </c>
      <c r="J538" t="s">
        <v>960</v>
      </c>
      <c r="K538" t="s">
        <v>961</v>
      </c>
      <c r="L538">
        <v>1346</v>
      </c>
      <c r="N538">
        <v>1009</v>
      </c>
      <c r="O538" t="s">
        <v>870</v>
      </c>
      <c r="P538" t="s">
        <v>870</v>
      </c>
      <c r="Q538">
        <v>1</v>
      </c>
      <c r="X538">
        <v>0.09</v>
      </c>
      <c r="Y538">
        <v>2.15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3</v>
      </c>
      <c r="AG538">
        <v>0.09</v>
      </c>
      <c r="AH538">
        <v>2</v>
      </c>
      <c r="AI538">
        <v>22721647</v>
      </c>
      <c r="AJ538">
        <v>577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ROW(Source!A268)</f>
        <v>268</v>
      </c>
      <c r="B539">
        <v>22721662</v>
      </c>
      <c r="C539">
        <v>22721635</v>
      </c>
      <c r="D539">
        <v>21281662</v>
      </c>
      <c r="E539">
        <v>1</v>
      </c>
      <c r="F539">
        <v>1</v>
      </c>
      <c r="G539">
        <v>1</v>
      </c>
      <c r="H539">
        <v>3</v>
      </c>
      <c r="I539" t="s">
        <v>877</v>
      </c>
      <c r="J539" t="s">
        <v>878</v>
      </c>
      <c r="K539" t="s">
        <v>879</v>
      </c>
      <c r="L539">
        <v>1339</v>
      </c>
      <c r="N539">
        <v>1007</v>
      </c>
      <c r="O539" t="s">
        <v>43</v>
      </c>
      <c r="P539" t="s">
        <v>43</v>
      </c>
      <c r="Q539">
        <v>1</v>
      </c>
      <c r="X539">
        <v>24.73</v>
      </c>
      <c r="Y539">
        <v>2.44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24.73</v>
      </c>
      <c r="AH539">
        <v>2</v>
      </c>
      <c r="AI539">
        <v>22721648</v>
      </c>
      <c r="AJ539">
        <v>578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ROW(Source!A271)</f>
        <v>271</v>
      </c>
      <c r="B540">
        <v>22721680</v>
      </c>
      <c r="C540">
        <v>22721667</v>
      </c>
      <c r="D540">
        <v>9416287</v>
      </c>
      <c r="E540">
        <v>1</v>
      </c>
      <c r="F540">
        <v>1</v>
      </c>
      <c r="G540">
        <v>1</v>
      </c>
      <c r="H540">
        <v>1</v>
      </c>
      <c r="I540" t="s">
        <v>962</v>
      </c>
      <c r="J540" t="s">
        <v>3</v>
      </c>
      <c r="K540" t="s">
        <v>963</v>
      </c>
      <c r="L540">
        <v>1369</v>
      </c>
      <c r="N540">
        <v>1013</v>
      </c>
      <c r="O540" t="s">
        <v>784</v>
      </c>
      <c r="P540" t="s">
        <v>784</v>
      </c>
      <c r="Q540">
        <v>1</v>
      </c>
      <c r="X540">
        <v>185.92</v>
      </c>
      <c r="Y540">
        <v>0</v>
      </c>
      <c r="Z540">
        <v>0</v>
      </c>
      <c r="AA540">
        <v>0</v>
      </c>
      <c r="AB540">
        <v>9.51</v>
      </c>
      <c r="AC540">
        <v>0</v>
      </c>
      <c r="AD540">
        <v>1</v>
      </c>
      <c r="AE540">
        <v>1</v>
      </c>
      <c r="AF540" t="s">
        <v>3</v>
      </c>
      <c r="AG540">
        <v>185.92</v>
      </c>
      <c r="AH540">
        <v>2</v>
      </c>
      <c r="AI540">
        <v>22721668</v>
      </c>
      <c r="AJ540">
        <v>579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ROW(Source!A271)</f>
        <v>271</v>
      </c>
      <c r="B541">
        <v>22721681</v>
      </c>
      <c r="C541">
        <v>22721667</v>
      </c>
      <c r="D541">
        <v>121548</v>
      </c>
      <c r="E541">
        <v>1</v>
      </c>
      <c r="F541">
        <v>1</v>
      </c>
      <c r="G541">
        <v>1</v>
      </c>
      <c r="H541">
        <v>1</v>
      </c>
      <c r="I541" t="s">
        <v>36</v>
      </c>
      <c r="J541" t="s">
        <v>3</v>
      </c>
      <c r="K541" t="s">
        <v>785</v>
      </c>
      <c r="L541">
        <v>608254</v>
      </c>
      <c r="N541">
        <v>1013</v>
      </c>
      <c r="O541" t="s">
        <v>786</v>
      </c>
      <c r="P541" t="s">
        <v>786</v>
      </c>
      <c r="Q541">
        <v>1</v>
      </c>
      <c r="X541">
        <v>1.03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2</v>
      </c>
      <c r="AF541" t="s">
        <v>3</v>
      </c>
      <c r="AG541">
        <v>1.03</v>
      </c>
      <c r="AH541">
        <v>2</v>
      </c>
      <c r="AI541">
        <v>22721669</v>
      </c>
      <c r="AJ541">
        <v>580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ROW(Source!A271)</f>
        <v>271</v>
      </c>
      <c r="B542">
        <v>22721682</v>
      </c>
      <c r="C542">
        <v>22721667</v>
      </c>
      <c r="D542">
        <v>21315620</v>
      </c>
      <c r="E542">
        <v>1</v>
      </c>
      <c r="F542">
        <v>1</v>
      </c>
      <c r="G542">
        <v>1</v>
      </c>
      <c r="H542">
        <v>2</v>
      </c>
      <c r="I542" t="s">
        <v>889</v>
      </c>
      <c r="J542" t="s">
        <v>890</v>
      </c>
      <c r="K542" t="s">
        <v>891</v>
      </c>
      <c r="L542">
        <v>1368</v>
      </c>
      <c r="N542">
        <v>1011</v>
      </c>
      <c r="O542" t="s">
        <v>790</v>
      </c>
      <c r="P542" t="s">
        <v>790</v>
      </c>
      <c r="Q542">
        <v>1</v>
      </c>
      <c r="X542">
        <v>0.82</v>
      </c>
      <c r="Y542">
        <v>0</v>
      </c>
      <c r="Z542">
        <v>86.4</v>
      </c>
      <c r="AA542">
        <v>13.5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0.82</v>
      </c>
      <c r="AH542">
        <v>2</v>
      </c>
      <c r="AI542">
        <v>22721670</v>
      </c>
      <c r="AJ542">
        <v>581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ROW(Source!A271)</f>
        <v>271</v>
      </c>
      <c r="B543">
        <v>22721683</v>
      </c>
      <c r="C543">
        <v>22721667</v>
      </c>
      <c r="D543">
        <v>21280827</v>
      </c>
      <c r="E543">
        <v>1</v>
      </c>
      <c r="F543">
        <v>1</v>
      </c>
      <c r="G543">
        <v>1</v>
      </c>
      <c r="H543">
        <v>2</v>
      </c>
      <c r="I543" t="s">
        <v>787</v>
      </c>
      <c r="J543" t="s">
        <v>788</v>
      </c>
      <c r="K543" t="s">
        <v>789</v>
      </c>
      <c r="L543">
        <v>1368</v>
      </c>
      <c r="N543">
        <v>1011</v>
      </c>
      <c r="O543" t="s">
        <v>790</v>
      </c>
      <c r="P543" t="s">
        <v>790</v>
      </c>
      <c r="Q543">
        <v>1</v>
      </c>
      <c r="X543">
        <v>0.21</v>
      </c>
      <c r="Y543">
        <v>0</v>
      </c>
      <c r="Z543">
        <v>111.99</v>
      </c>
      <c r="AA543">
        <v>13.5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0.21</v>
      </c>
      <c r="AH543">
        <v>2</v>
      </c>
      <c r="AI543">
        <v>22721671</v>
      </c>
      <c r="AJ543">
        <v>582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ROW(Source!A271)</f>
        <v>271</v>
      </c>
      <c r="B544">
        <v>22721684</v>
      </c>
      <c r="C544">
        <v>22721667</v>
      </c>
      <c r="D544">
        <v>21285419</v>
      </c>
      <c r="E544">
        <v>1</v>
      </c>
      <c r="F544">
        <v>1</v>
      </c>
      <c r="G544">
        <v>1</v>
      </c>
      <c r="H544">
        <v>2</v>
      </c>
      <c r="I544" t="s">
        <v>858</v>
      </c>
      <c r="J544" t="s">
        <v>859</v>
      </c>
      <c r="K544" t="s">
        <v>860</v>
      </c>
      <c r="L544">
        <v>1368</v>
      </c>
      <c r="N544">
        <v>1011</v>
      </c>
      <c r="O544" t="s">
        <v>790</v>
      </c>
      <c r="P544" t="s">
        <v>790</v>
      </c>
      <c r="Q544">
        <v>1</v>
      </c>
      <c r="X544">
        <v>27.14</v>
      </c>
      <c r="Y544">
        <v>0</v>
      </c>
      <c r="Z544">
        <v>8.1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3</v>
      </c>
      <c r="AG544">
        <v>27.14</v>
      </c>
      <c r="AH544">
        <v>2</v>
      </c>
      <c r="AI544">
        <v>22721672</v>
      </c>
      <c r="AJ544">
        <v>583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ROW(Source!A271)</f>
        <v>271</v>
      </c>
      <c r="B545">
        <v>22721685</v>
      </c>
      <c r="C545">
        <v>22721667</v>
      </c>
      <c r="D545">
        <v>21280770</v>
      </c>
      <c r="E545">
        <v>1</v>
      </c>
      <c r="F545">
        <v>1</v>
      </c>
      <c r="G545">
        <v>1</v>
      </c>
      <c r="H545">
        <v>2</v>
      </c>
      <c r="I545" t="s">
        <v>850</v>
      </c>
      <c r="J545" t="s">
        <v>851</v>
      </c>
      <c r="K545" t="s">
        <v>852</v>
      </c>
      <c r="L545">
        <v>1368</v>
      </c>
      <c r="N545">
        <v>1011</v>
      </c>
      <c r="O545" t="s">
        <v>790</v>
      </c>
      <c r="P545" t="s">
        <v>790</v>
      </c>
      <c r="Q545">
        <v>1</v>
      </c>
      <c r="X545">
        <v>1.24</v>
      </c>
      <c r="Y545">
        <v>0</v>
      </c>
      <c r="Z545">
        <v>87.17</v>
      </c>
      <c r="AA545">
        <v>11.6</v>
      </c>
      <c r="AB545">
        <v>0</v>
      </c>
      <c r="AC545">
        <v>0</v>
      </c>
      <c r="AD545">
        <v>1</v>
      </c>
      <c r="AE545">
        <v>0</v>
      </c>
      <c r="AF545" t="s">
        <v>3</v>
      </c>
      <c r="AG545">
        <v>1.24</v>
      </c>
      <c r="AH545">
        <v>2</v>
      </c>
      <c r="AI545">
        <v>22721673</v>
      </c>
      <c r="AJ545">
        <v>584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ROW(Source!A271)</f>
        <v>271</v>
      </c>
      <c r="B546">
        <v>22721686</v>
      </c>
      <c r="C546">
        <v>22721667</v>
      </c>
      <c r="D546">
        <v>21304502</v>
      </c>
      <c r="E546">
        <v>1</v>
      </c>
      <c r="F546">
        <v>1</v>
      </c>
      <c r="G546">
        <v>1</v>
      </c>
      <c r="H546">
        <v>3</v>
      </c>
      <c r="I546" t="s">
        <v>827</v>
      </c>
      <c r="J546" t="s">
        <v>828</v>
      </c>
      <c r="K546" t="s">
        <v>829</v>
      </c>
      <c r="L546">
        <v>1348</v>
      </c>
      <c r="N546">
        <v>1009</v>
      </c>
      <c r="O546" t="s">
        <v>34</v>
      </c>
      <c r="P546" t="s">
        <v>34</v>
      </c>
      <c r="Q546">
        <v>1000</v>
      </c>
      <c r="X546">
        <v>4.0000000000000001E-3</v>
      </c>
      <c r="Y546">
        <v>10362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4.0000000000000001E-3</v>
      </c>
      <c r="AH546">
        <v>2</v>
      </c>
      <c r="AI546">
        <v>22721674</v>
      </c>
      <c r="AJ546">
        <v>585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ROW(Source!A271)</f>
        <v>271</v>
      </c>
      <c r="B547">
        <v>22721687</v>
      </c>
      <c r="C547">
        <v>22721667</v>
      </c>
      <c r="D547">
        <v>21779458</v>
      </c>
      <c r="E547">
        <v>1</v>
      </c>
      <c r="F547">
        <v>1</v>
      </c>
      <c r="G547">
        <v>1</v>
      </c>
      <c r="H547">
        <v>3</v>
      </c>
      <c r="I547" t="s">
        <v>964</v>
      </c>
      <c r="J547" t="s">
        <v>965</v>
      </c>
      <c r="K547" t="s">
        <v>966</v>
      </c>
      <c r="L547">
        <v>1301</v>
      </c>
      <c r="N547">
        <v>1003</v>
      </c>
      <c r="O547" t="s">
        <v>117</v>
      </c>
      <c r="P547" t="s">
        <v>117</v>
      </c>
      <c r="Q547">
        <v>1</v>
      </c>
      <c r="X547">
        <v>93</v>
      </c>
      <c r="Y547">
        <v>198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3</v>
      </c>
      <c r="AG547">
        <v>93</v>
      </c>
      <c r="AH547">
        <v>2</v>
      </c>
      <c r="AI547">
        <v>22721675</v>
      </c>
      <c r="AJ547">
        <v>586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ROW(Source!A271)</f>
        <v>271</v>
      </c>
      <c r="B548">
        <v>22721688</v>
      </c>
      <c r="C548">
        <v>22721667</v>
      </c>
      <c r="D548">
        <v>21362009</v>
      </c>
      <c r="E548">
        <v>1</v>
      </c>
      <c r="F548">
        <v>1</v>
      </c>
      <c r="G548">
        <v>1</v>
      </c>
      <c r="H548">
        <v>3</v>
      </c>
      <c r="I548" t="s">
        <v>1238</v>
      </c>
      <c r="J548" t="s">
        <v>1239</v>
      </c>
      <c r="K548" t="s">
        <v>1240</v>
      </c>
      <c r="L548">
        <v>1346</v>
      </c>
      <c r="N548">
        <v>1009</v>
      </c>
      <c r="O548" t="s">
        <v>870</v>
      </c>
      <c r="P548" t="s">
        <v>870</v>
      </c>
      <c r="Q548">
        <v>1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1</v>
      </c>
      <c r="AD548">
        <v>0</v>
      </c>
      <c r="AE548">
        <v>0</v>
      </c>
      <c r="AF548" t="s">
        <v>3</v>
      </c>
      <c r="AG548">
        <v>0</v>
      </c>
      <c r="AH548">
        <v>3</v>
      </c>
      <c r="AI548">
        <v>-1</v>
      </c>
      <c r="AJ548" t="s">
        <v>3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ROW(Source!A271)</f>
        <v>271</v>
      </c>
      <c r="B549">
        <v>22721689</v>
      </c>
      <c r="C549">
        <v>22721667</v>
      </c>
      <c r="D549">
        <v>21311138</v>
      </c>
      <c r="E549">
        <v>1</v>
      </c>
      <c r="F549">
        <v>1</v>
      </c>
      <c r="G549">
        <v>1</v>
      </c>
      <c r="H549">
        <v>3</v>
      </c>
      <c r="I549" t="s">
        <v>956</v>
      </c>
      <c r="J549" t="s">
        <v>957</v>
      </c>
      <c r="K549" t="s">
        <v>958</v>
      </c>
      <c r="L549">
        <v>1339</v>
      </c>
      <c r="N549">
        <v>1007</v>
      </c>
      <c r="O549" t="s">
        <v>43</v>
      </c>
      <c r="P549" t="s">
        <v>43</v>
      </c>
      <c r="Q549">
        <v>1</v>
      </c>
      <c r="X549">
        <v>0.126</v>
      </c>
      <c r="Y549">
        <v>600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0.126</v>
      </c>
      <c r="AH549">
        <v>2</v>
      </c>
      <c r="AI549">
        <v>22721676</v>
      </c>
      <c r="AJ549">
        <v>589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ROW(Source!A271)</f>
        <v>271</v>
      </c>
      <c r="B550">
        <v>22721690</v>
      </c>
      <c r="C550">
        <v>22721667</v>
      </c>
      <c r="D550">
        <v>21361908</v>
      </c>
      <c r="E550">
        <v>1</v>
      </c>
      <c r="F550">
        <v>1</v>
      </c>
      <c r="G550">
        <v>1</v>
      </c>
      <c r="H550">
        <v>3</v>
      </c>
      <c r="I550" t="s">
        <v>959</v>
      </c>
      <c r="J550" t="s">
        <v>960</v>
      </c>
      <c r="K550" t="s">
        <v>961</v>
      </c>
      <c r="L550">
        <v>1346</v>
      </c>
      <c r="N550">
        <v>1009</v>
      </c>
      <c r="O550" t="s">
        <v>870</v>
      </c>
      <c r="P550" t="s">
        <v>870</v>
      </c>
      <c r="Q550">
        <v>1</v>
      </c>
      <c r="X550">
        <v>0.157</v>
      </c>
      <c r="Y550">
        <v>2.15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3</v>
      </c>
      <c r="AG550">
        <v>0.157</v>
      </c>
      <c r="AH550">
        <v>2</v>
      </c>
      <c r="AI550">
        <v>22721677</v>
      </c>
      <c r="AJ550">
        <v>590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ROW(Source!A271)</f>
        <v>271</v>
      </c>
      <c r="B551">
        <v>22721691</v>
      </c>
      <c r="C551">
        <v>22721667</v>
      </c>
      <c r="D551">
        <v>21281662</v>
      </c>
      <c r="E551">
        <v>1</v>
      </c>
      <c r="F551">
        <v>1</v>
      </c>
      <c r="G551">
        <v>1</v>
      </c>
      <c r="H551">
        <v>3</v>
      </c>
      <c r="I551" t="s">
        <v>877</v>
      </c>
      <c r="J551" t="s">
        <v>878</v>
      </c>
      <c r="K551" t="s">
        <v>879</v>
      </c>
      <c r="L551">
        <v>1339</v>
      </c>
      <c r="N551">
        <v>1007</v>
      </c>
      <c r="O551" t="s">
        <v>43</v>
      </c>
      <c r="P551" t="s">
        <v>43</v>
      </c>
      <c r="Q551">
        <v>1</v>
      </c>
      <c r="X551">
        <v>43.96</v>
      </c>
      <c r="Y551">
        <v>2.44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43.96</v>
      </c>
      <c r="AH551">
        <v>2</v>
      </c>
      <c r="AI551">
        <v>22721678</v>
      </c>
      <c r="AJ551">
        <v>591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ROW(Source!A271)</f>
        <v>271</v>
      </c>
      <c r="B552">
        <v>22721692</v>
      </c>
      <c r="C552">
        <v>22721667</v>
      </c>
      <c r="D552">
        <v>21362773</v>
      </c>
      <c r="E552">
        <v>1</v>
      </c>
      <c r="F552">
        <v>1</v>
      </c>
      <c r="G552">
        <v>1</v>
      </c>
      <c r="H552">
        <v>3</v>
      </c>
      <c r="I552" t="s">
        <v>967</v>
      </c>
      <c r="J552" t="s">
        <v>968</v>
      </c>
      <c r="K552" t="s">
        <v>969</v>
      </c>
      <c r="L552">
        <v>1354</v>
      </c>
      <c r="N552">
        <v>1010</v>
      </c>
      <c r="O552" t="s">
        <v>28</v>
      </c>
      <c r="P552" t="s">
        <v>28</v>
      </c>
      <c r="Q552">
        <v>1</v>
      </c>
      <c r="X552">
        <v>13</v>
      </c>
      <c r="Y552">
        <v>231.04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13</v>
      </c>
      <c r="AH552">
        <v>2</v>
      </c>
      <c r="AI552">
        <v>22721679</v>
      </c>
      <c r="AJ552">
        <v>592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ROW(Source!A274)</f>
        <v>274</v>
      </c>
      <c r="B553">
        <v>22721704</v>
      </c>
      <c r="C553">
        <v>22721697</v>
      </c>
      <c r="D553">
        <v>9699766</v>
      </c>
      <c r="E553">
        <v>1</v>
      </c>
      <c r="F553">
        <v>1</v>
      </c>
      <c r="G553">
        <v>1</v>
      </c>
      <c r="H553">
        <v>1</v>
      </c>
      <c r="I553" t="s">
        <v>949</v>
      </c>
      <c r="J553" t="s">
        <v>3</v>
      </c>
      <c r="K553" t="s">
        <v>950</v>
      </c>
      <c r="L553">
        <v>1369</v>
      </c>
      <c r="N553">
        <v>1013</v>
      </c>
      <c r="O553" t="s">
        <v>784</v>
      </c>
      <c r="P553" t="s">
        <v>784</v>
      </c>
      <c r="Q553">
        <v>1</v>
      </c>
      <c r="X553">
        <v>5.01</v>
      </c>
      <c r="Y553">
        <v>0</v>
      </c>
      <c r="Z553">
        <v>0</v>
      </c>
      <c r="AA553">
        <v>0</v>
      </c>
      <c r="AB553">
        <v>11.64</v>
      </c>
      <c r="AC553">
        <v>0</v>
      </c>
      <c r="AD553">
        <v>1</v>
      </c>
      <c r="AE553">
        <v>1</v>
      </c>
      <c r="AF553" t="s">
        <v>3</v>
      </c>
      <c r="AG553">
        <v>5.01</v>
      </c>
      <c r="AH553">
        <v>2</v>
      </c>
      <c r="AI553">
        <v>22721698</v>
      </c>
      <c r="AJ553">
        <v>593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ROW(Source!A274)</f>
        <v>274</v>
      </c>
      <c r="B554">
        <v>22721705</v>
      </c>
      <c r="C554">
        <v>22721697</v>
      </c>
      <c r="D554">
        <v>21330832</v>
      </c>
      <c r="E554">
        <v>1</v>
      </c>
      <c r="F554">
        <v>1</v>
      </c>
      <c r="G554">
        <v>1</v>
      </c>
      <c r="H554">
        <v>2</v>
      </c>
      <c r="I554" t="s">
        <v>861</v>
      </c>
      <c r="J554" t="s">
        <v>862</v>
      </c>
      <c r="K554" t="s">
        <v>863</v>
      </c>
      <c r="L554">
        <v>1368</v>
      </c>
      <c r="N554">
        <v>1011</v>
      </c>
      <c r="O554" t="s">
        <v>790</v>
      </c>
      <c r="P554" t="s">
        <v>790</v>
      </c>
      <c r="Q554">
        <v>1</v>
      </c>
      <c r="X554">
        <v>1.5</v>
      </c>
      <c r="Y554">
        <v>0</v>
      </c>
      <c r="Z554">
        <v>29.67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1.5</v>
      </c>
      <c r="AH554">
        <v>2</v>
      </c>
      <c r="AI554">
        <v>22721699</v>
      </c>
      <c r="AJ554">
        <v>594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ROW(Source!A274)</f>
        <v>274</v>
      </c>
      <c r="B555">
        <v>22721706</v>
      </c>
      <c r="C555">
        <v>22721697</v>
      </c>
      <c r="D555">
        <v>21288798</v>
      </c>
      <c r="E555">
        <v>1</v>
      </c>
      <c r="F555">
        <v>1</v>
      </c>
      <c r="G555">
        <v>1</v>
      </c>
      <c r="H555">
        <v>3</v>
      </c>
      <c r="I555" t="s">
        <v>818</v>
      </c>
      <c r="J555" t="s">
        <v>819</v>
      </c>
      <c r="K555" t="s">
        <v>820</v>
      </c>
      <c r="L555">
        <v>1348</v>
      </c>
      <c r="N555">
        <v>1009</v>
      </c>
      <c r="O555" t="s">
        <v>34</v>
      </c>
      <c r="P555" t="s">
        <v>34</v>
      </c>
      <c r="Q555">
        <v>1000</v>
      </c>
      <c r="X555">
        <v>5.0000000000000002E-5</v>
      </c>
      <c r="Y555">
        <v>15119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3</v>
      </c>
      <c r="AG555">
        <v>5.0000000000000002E-5</v>
      </c>
      <c r="AH555">
        <v>2</v>
      </c>
      <c r="AI555">
        <v>22721700</v>
      </c>
      <c r="AJ555">
        <v>595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ROW(Source!A274)</f>
        <v>274</v>
      </c>
      <c r="B556">
        <v>22721707</v>
      </c>
      <c r="C556">
        <v>22721697</v>
      </c>
      <c r="D556">
        <v>21362285</v>
      </c>
      <c r="E556">
        <v>1</v>
      </c>
      <c r="F556">
        <v>1</v>
      </c>
      <c r="G556">
        <v>1</v>
      </c>
      <c r="H556">
        <v>3</v>
      </c>
      <c r="I556" t="s">
        <v>864</v>
      </c>
      <c r="J556" t="s">
        <v>865</v>
      </c>
      <c r="K556" t="s">
        <v>866</v>
      </c>
      <c r="L556">
        <v>1348</v>
      </c>
      <c r="N556">
        <v>1009</v>
      </c>
      <c r="O556" t="s">
        <v>34</v>
      </c>
      <c r="P556" t="s">
        <v>34</v>
      </c>
      <c r="Q556">
        <v>1000</v>
      </c>
      <c r="X556">
        <v>2.0000000000000002E-5</v>
      </c>
      <c r="Y556">
        <v>16950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3</v>
      </c>
      <c r="AG556">
        <v>2.0000000000000002E-5</v>
      </c>
      <c r="AH556">
        <v>2</v>
      </c>
      <c r="AI556">
        <v>22721701</v>
      </c>
      <c r="AJ556">
        <v>596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ROW(Source!A274)</f>
        <v>274</v>
      </c>
      <c r="B557">
        <v>22721708</v>
      </c>
      <c r="C557">
        <v>22721697</v>
      </c>
      <c r="D557">
        <v>21288800</v>
      </c>
      <c r="E557">
        <v>1</v>
      </c>
      <c r="F557">
        <v>1</v>
      </c>
      <c r="G557">
        <v>1</v>
      </c>
      <c r="H557">
        <v>3</v>
      </c>
      <c r="I557" t="s">
        <v>867</v>
      </c>
      <c r="J557" t="s">
        <v>868</v>
      </c>
      <c r="K557" t="s">
        <v>869</v>
      </c>
      <c r="L557">
        <v>1346</v>
      </c>
      <c r="N557">
        <v>1009</v>
      </c>
      <c r="O557" t="s">
        <v>870</v>
      </c>
      <c r="P557" t="s">
        <v>870</v>
      </c>
      <c r="Q557">
        <v>1</v>
      </c>
      <c r="X557">
        <v>0.02</v>
      </c>
      <c r="Y557">
        <v>37.29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3</v>
      </c>
      <c r="AG557">
        <v>0.02</v>
      </c>
      <c r="AH557">
        <v>2</v>
      </c>
      <c r="AI557">
        <v>22721702</v>
      </c>
      <c r="AJ557">
        <v>597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ROW(Source!A274)</f>
        <v>274</v>
      </c>
      <c r="B558">
        <v>22721709</v>
      </c>
      <c r="C558">
        <v>22721697</v>
      </c>
      <c r="D558">
        <v>21281662</v>
      </c>
      <c r="E558">
        <v>1</v>
      </c>
      <c r="F558">
        <v>1</v>
      </c>
      <c r="G558">
        <v>1</v>
      </c>
      <c r="H558">
        <v>3</v>
      </c>
      <c r="I558" t="s">
        <v>877</v>
      </c>
      <c r="J558" t="s">
        <v>878</v>
      </c>
      <c r="K558" t="s">
        <v>879</v>
      </c>
      <c r="L558">
        <v>1339</v>
      </c>
      <c r="N558">
        <v>1007</v>
      </c>
      <c r="O558" t="s">
        <v>43</v>
      </c>
      <c r="P558" t="s">
        <v>43</v>
      </c>
      <c r="Q558">
        <v>1</v>
      </c>
      <c r="X558">
        <v>16.3</v>
      </c>
      <c r="Y558">
        <v>2.44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</v>
      </c>
      <c r="AG558">
        <v>16.3</v>
      </c>
      <c r="AH558">
        <v>2</v>
      </c>
      <c r="AI558">
        <v>22721703</v>
      </c>
      <c r="AJ558">
        <v>598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ROW(Source!A275)</f>
        <v>275</v>
      </c>
      <c r="B559">
        <v>22721718</v>
      </c>
      <c r="C559">
        <v>22721710</v>
      </c>
      <c r="D559">
        <v>9415735</v>
      </c>
      <c r="E559">
        <v>1</v>
      </c>
      <c r="F559">
        <v>1</v>
      </c>
      <c r="G559">
        <v>1</v>
      </c>
      <c r="H559">
        <v>1</v>
      </c>
      <c r="I559" t="s">
        <v>970</v>
      </c>
      <c r="J559" t="s">
        <v>3</v>
      </c>
      <c r="K559" t="s">
        <v>971</v>
      </c>
      <c r="L559">
        <v>1369</v>
      </c>
      <c r="N559">
        <v>1013</v>
      </c>
      <c r="O559" t="s">
        <v>784</v>
      </c>
      <c r="P559" t="s">
        <v>784</v>
      </c>
      <c r="Q559">
        <v>1</v>
      </c>
      <c r="X559">
        <v>1.47</v>
      </c>
      <c r="Y559">
        <v>0</v>
      </c>
      <c r="Z559">
        <v>0</v>
      </c>
      <c r="AA559">
        <v>0</v>
      </c>
      <c r="AB559">
        <v>9.07</v>
      </c>
      <c r="AC559">
        <v>0</v>
      </c>
      <c r="AD559">
        <v>1</v>
      </c>
      <c r="AE559">
        <v>1</v>
      </c>
      <c r="AF559" t="s">
        <v>3</v>
      </c>
      <c r="AG559">
        <v>1.47</v>
      </c>
      <c r="AH559">
        <v>2</v>
      </c>
      <c r="AI559">
        <v>22721711</v>
      </c>
      <c r="AJ559">
        <v>599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ROW(Source!A275)</f>
        <v>275</v>
      </c>
      <c r="B560">
        <v>22721719</v>
      </c>
      <c r="C560">
        <v>22721710</v>
      </c>
      <c r="D560">
        <v>21285419</v>
      </c>
      <c r="E560">
        <v>1</v>
      </c>
      <c r="F560">
        <v>1</v>
      </c>
      <c r="G560">
        <v>1</v>
      </c>
      <c r="H560">
        <v>2</v>
      </c>
      <c r="I560" t="s">
        <v>858</v>
      </c>
      <c r="J560" t="s">
        <v>859</v>
      </c>
      <c r="K560" t="s">
        <v>860</v>
      </c>
      <c r="L560">
        <v>1368</v>
      </c>
      <c r="N560">
        <v>1011</v>
      </c>
      <c r="O560" t="s">
        <v>790</v>
      </c>
      <c r="P560" t="s">
        <v>790</v>
      </c>
      <c r="Q560">
        <v>1</v>
      </c>
      <c r="X560">
        <v>0.35</v>
      </c>
      <c r="Y560">
        <v>0</v>
      </c>
      <c r="Z560">
        <v>8.1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0.35</v>
      </c>
      <c r="AH560">
        <v>2</v>
      </c>
      <c r="AI560">
        <v>22721712</v>
      </c>
      <c r="AJ560">
        <v>600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ROW(Source!A275)</f>
        <v>275</v>
      </c>
      <c r="B561">
        <v>22721720</v>
      </c>
      <c r="C561">
        <v>22721710</v>
      </c>
      <c r="D561">
        <v>21280770</v>
      </c>
      <c r="E561">
        <v>1</v>
      </c>
      <c r="F561">
        <v>1</v>
      </c>
      <c r="G561">
        <v>1</v>
      </c>
      <c r="H561">
        <v>2</v>
      </c>
      <c r="I561" t="s">
        <v>850</v>
      </c>
      <c r="J561" t="s">
        <v>851</v>
      </c>
      <c r="K561" t="s">
        <v>852</v>
      </c>
      <c r="L561">
        <v>1368</v>
      </c>
      <c r="N561">
        <v>1011</v>
      </c>
      <c r="O561" t="s">
        <v>790</v>
      </c>
      <c r="P561" t="s">
        <v>790</v>
      </c>
      <c r="Q561">
        <v>1</v>
      </c>
      <c r="X561">
        <v>0.02</v>
      </c>
      <c r="Y561">
        <v>0</v>
      </c>
      <c r="Z561">
        <v>87.17</v>
      </c>
      <c r="AA561">
        <v>11.6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0.02</v>
      </c>
      <c r="AH561">
        <v>2</v>
      </c>
      <c r="AI561">
        <v>22721713</v>
      </c>
      <c r="AJ561">
        <v>601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ROW(Source!A275)</f>
        <v>275</v>
      </c>
      <c r="B562">
        <v>22721721</v>
      </c>
      <c r="C562">
        <v>22721710</v>
      </c>
      <c r="D562">
        <v>21304502</v>
      </c>
      <c r="E562">
        <v>1</v>
      </c>
      <c r="F562">
        <v>1</v>
      </c>
      <c r="G562">
        <v>1</v>
      </c>
      <c r="H562">
        <v>3</v>
      </c>
      <c r="I562" t="s">
        <v>827</v>
      </c>
      <c r="J562" t="s">
        <v>828</v>
      </c>
      <c r="K562" t="s">
        <v>829</v>
      </c>
      <c r="L562">
        <v>1348</v>
      </c>
      <c r="N562">
        <v>1009</v>
      </c>
      <c r="O562" t="s">
        <v>34</v>
      </c>
      <c r="P562" t="s">
        <v>34</v>
      </c>
      <c r="Q562">
        <v>1000</v>
      </c>
      <c r="X562">
        <v>1.3999999999999999E-4</v>
      </c>
      <c r="Y562">
        <v>10362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1.3999999999999999E-4</v>
      </c>
      <c r="AH562">
        <v>2</v>
      </c>
      <c r="AI562">
        <v>22721714</v>
      </c>
      <c r="AJ562">
        <v>602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ROW(Source!A275)</f>
        <v>275</v>
      </c>
      <c r="B563">
        <v>22721722</v>
      </c>
      <c r="C563">
        <v>22721710</v>
      </c>
      <c r="D563">
        <v>21288802</v>
      </c>
      <c r="E563">
        <v>1</v>
      </c>
      <c r="F563">
        <v>1</v>
      </c>
      <c r="G563">
        <v>1</v>
      </c>
      <c r="H563">
        <v>3</v>
      </c>
      <c r="I563" t="s">
        <v>972</v>
      </c>
      <c r="J563" t="s">
        <v>973</v>
      </c>
      <c r="K563" t="s">
        <v>974</v>
      </c>
      <c r="L563">
        <v>1348</v>
      </c>
      <c r="N563">
        <v>1009</v>
      </c>
      <c r="O563" t="s">
        <v>34</v>
      </c>
      <c r="P563" t="s">
        <v>34</v>
      </c>
      <c r="Q563">
        <v>1000</v>
      </c>
      <c r="X563">
        <v>1.1000000000000001E-3</v>
      </c>
      <c r="Y563">
        <v>14830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1.1000000000000001E-3</v>
      </c>
      <c r="AH563">
        <v>2</v>
      </c>
      <c r="AI563">
        <v>22721715</v>
      </c>
      <c r="AJ563">
        <v>603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ROW(Source!A275)</f>
        <v>275</v>
      </c>
      <c r="B564">
        <v>22721723</v>
      </c>
      <c r="C564">
        <v>22721710</v>
      </c>
      <c r="D564">
        <v>21363620</v>
      </c>
      <c r="E564">
        <v>1</v>
      </c>
      <c r="F564">
        <v>1</v>
      </c>
      <c r="G564">
        <v>1</v>
      </c>
      <c r="H564">
        <v>3</v>
      </c>
      <c r="I564" t="s">
        <v>225</v>
      </c>
      <c r="J564" t="s">
        <v>227</v>
      </c>
      <c r="K564" t="s">
        <v>226</v>
      </c>
      <c r="L564">
        <v>1354</v>
      </c>
      <c r="N564">
        <v>1010</v>
      </c>
      <c r="O564" t="s">
        <v>28</v>
      </c>
      <c r="P564" t="s">
        <v>28</v>
      </c>
      <c r="Q564">
        <v>1</v>
      </c>
      <c r="X564">
        <v>1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3</v>
      </c>
      <c r="AG564">
        <v>1</v>
      </c>
      <c r="AH564">
        <v>3</v>
      </c>
      <c r="AI564">
        <v>-1</v>
      </c>
      <c r="AJ564" t="s">
        <v>3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ROW(Source!A275)</f>
        <v>275</v>
      </c>
      <c r="B565">
        <v>22721724</v>
      </c>
      <c r="C565">
        <v>22721710</v>
      </c>
      <c r="D565">
        <v>21840914</v>
      </c>
      <c r="E565">
        <v>1</v>
      </c>
      <c r="F565">
        <v>1</v>
      </c>
      <c r="G565">
        <v>1</v>
      </c>
      <c r="H565">
        <v>3</v>
      </c>
      <c r="I565" t="s">
        <v>975</v>
      </c>
      <c r="J565" t="s">
        <v>976</v>
      </c>
      <c r="K565" t="s">
        <v>977</v>
      </c>
      <c r="L565">
        <v>1354</v>
      </c>
      <c r="N565">
        <v>1010</v>
      </c>
      <c r="O565" t="s">
        <v>28</v>
      </c>
      <c r="P565" t="s">
        <v>28</v>
      </c>
      <c r="Q565">
        <v>1</v>
      </c>
      <c r="X565">
        <v>2</v>
      </c>
      <c r="Y565">
        <v>28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</v>
      </c>
      <c r="AG565">
        <v>2</v>
      </c>
      <c r="AH565">
        <v>2</v>
      </c>
      <c r="AI565">
        <v>22721716</v>
      </c>
      <c r="AJ565">
        <v>609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ROW(Source!A275)</f>
        <v>275</v>
      </c>
      <c r="B566">
        <v>22721725</v>
      </c>
      <c r="C566">
        <v>22721710</v>
      </c>
      <c r="D566">
        <v>21363100</v>
      </c>
      <c r="E566">
        <v>1</v>
      </c>
      <c r="F566">
        <v>1</v>
      </c>
      <c r="G566">
        <v>1</v>
      </c>
      <c r="H566">
        <v>3</v>
      </c>
      <c r="I566" t="s">
        <v>978</v>
      </c>
      <c r="J566" t="s">
        <v>979</v>
      </c>
      <c r="K566" t="s">
        <v>980</v>
      </c>
      <c r="L566">
        <v>1356</v>
      </c>
      <c r="N566">
        <v>1010</v>
      </c>
      <c r="O566" t="s">
        <v>886</v>
      </c>
      <c r="P566" t="s">
        <v>886</v>
      </c>
      <c r="Q566">
        <v>1000</v>
      </c>
      <c r="X566">
        <v>2E-3</v>
      </c>
      <c r="Y566">
        <v>3450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3</v>
      </c>
      <c r="AG566">
        <v>2E-3</v>
      </c>
      <c r="AH566">
        <v>2</v>
      </c>
      <c r="AI566">
        <v>22721717</v>
      </c>
      <c r="AJ566">
        <v>610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ROW(Source!A281)</f>
        <v>281</v>
      </c>
      <c r="B567">
        <v>22721749</v>
      </c>
      <c r="C567">
        <v>22721738</v>
      </c>
      <c r="D567">
        <v>9415735</v>
      </c>
      <c r="E567">
        <v>1</v>
      </c>
      <c r="F567">
        <v>1</v>
      </c>
      <c r="G567">
        <v>1</v>
      </c>
      <c r="H567">
        <v>1</v>
      </c>
      <c r="I567" t="s">
        <v>970</v>
      </c>
      <c r="J567" t="s">
        <v>3</v>
      </c>
      <c r="K567" t="s">
        <v>971</v>
      </c>
      <c r="L567">
        <v>1369</v>
      </c>
      <c r="N567">
        <v>1013</v>
      </c>
      <c r="O567" t="s">
        <v>784</v>
      </c>
      <c r="P567" t="s">
        <v>784</v>
      </c>
      <c r="Q567">
        <v>1</v>
      </c>
      <c r="X567">
        <v>2.91</v>
      </c>
      <c r="Y567">
        <v>0</v>
      </c>
      <c r="Z567">
        <v>0</v>
      </c>
      <c r="AA567">
        <v>0</v>
      </c>
      <c r="AB567">
        <v>9.07</v>
      </c>
      <c r="AC567">
        <v>0</v>
      </c>
      <c r="AD567">
        <v>1</v>
      </c>
      <c r="AE567">
        <v>1</v>
      </c>
      <c r="AF567" t="s">
        <v>3</v>
      </c>
      <c r="AG567">
        <v>2.91</v>
      </c>
      <c r="AH567">
        <v>2</v>
      </c>
      <c r="AI567">
        <v>22721739</v>
      </c>
      <c r="AJ567">
        <v>611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ROW(Source!A281)</f>
        <v>281</v>
      </c>
      <c r="B568">
        <v>22721750</v>
      </c>
      <c r="C568">
        <v>22721738</v>
      </c>
      <c r="D568">
        <v>121548</v>
      </c>
      <c r="E568">
        <v>1</v>
      </c>
      <c r="F568">
        <v>1</v>
      </c>
      <c r="G568">
        <v>1</v>
      </c>
      <c r="H568">
        <v>1</v>
      </c>
      <c r="I568" t="s">
        <v>36</v>
      </c>
      <c r="J568" t="s">
        <v>3</v>
      </c>
      <c r="K568" t="s">
        <v>785</v>
      </c>
      <c r="L568">
        <v>608254</v>
      </c>
      <c r="N568">
        <v>1013</v>
      </c>
      <c r="O568" t="s">
        <v>786</v>
      </c>
      <c r="P568" t="s">
        <v>786</v>
      </c>
      <c r="Q568">
        <v>1</v>
      </c>
      <c r="X568">
        <v>0.02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2</v>
      </c>
      <c r="AF568" t="s">
        <v>3</v>
      </c>
      <c r="AG568">
        <v>0.02</v>
      </c>
      <c r="AH568">
        <v>2</v>
      </c>
      <c r="AI568">
        <v>22721740</v>
      </c>
      <c r="AJ568">
        <v>612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ROW(Source!A281)</f>
        <v>281</v>
      </c>
      <c r="B569">
        <v>22721751</v>
      </c>
      <c r="C569">
        <v>22721738</v>
      </c>
      <c r="D569">
        <v>21315620</v>
      </c>
      <c r="E569">
        <v>1</v>
      </c>
      <c r="F569">
        <v>1</v>
      </c>
      <c r="G569">
        <v>1</v>
      </c>
      <c r="H569">
        <v>2</v>
      </c>
      <c r="I569" t="s">
        <v>889</v>
      </c>
      <c r="J569" t="s">
        <v>890</v>
      </c>
      <c r="K569" t="s">
        <v>891</v>
      </c>
      <c r="L569">
        <v>1368</v>
      </c>
      <c r="N569">
        <v>1011</v>
      </c>
      <c r="O569" t="s">
        <v>790</v>
      </c>
      <c r="P569" t="s">
        <v>790</v>
      </c>
      <c r="Q569">
        <v>1</v>
      </c>
      <c r="X569">
        <v>0.01</v>
      </c>
      <c r="Y569">
        <v>0</v>
      </c>
      <c r="Z569">
        <v>86.4</v>
      </c>
      <c r="AA569">
        <v>13.5</v>
      </c>
      <c r="AB569">
        <v>0</v>
      </c>
      <c r="AC569">
        <v>0</v>
      </c>
      <c r="AD569">
        <v>1</v>
      </c>
      <c r="AE569">
        <v>0</v>
      </c>
      <c r="AF569" t="s">
        <v>3</v>
      </c>
      <c r="AG569">
        <v>0.01</v>
      </c>
      <c r="AH569">
        <v>2</v>
      </c>
      <c r="AI569">
        <v>22721741</v>
      </c>
      <c r="AJ569">
        <v>613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ROW(Source!A281)</f>
        <v>281</v>
      </c>
      <c r="B570">
        <v>22721752</v>
      </c>
      <c r="C570">
        <v>22721738</v>
      </c>
      <c r="D570">
        <v>21280827</v>
      </c>
      <c r="E570">
        <v>1</v>
      </c>
      <c r="F570">
        <v>1</v>
      </c>
      <c r="G570">
        <v>1</v>
      </c>
      <c r="H570">
        <v>2</v>
      </c>
      <c r="I570" t="s">
        <v>787</v>
      </c>
      <c r="J570" t="s">
        <v>788</v>
      </c>
      <c r="K570" t="s">
        <v>789</v>
      </c>
      <c r="L570">
        <v>1368</v>
      </c>
      <c r="N570">
        <v>1011</v>
      </c>
      <c r="O570" t="s">
        <v>790</v>
      </c>
      <c r="P570" t="s">
        <v>790</v>
      </c>
      <c r="Q570">
        <v>1</v>
      </c>
      <c r="X570">
        <v>0.01</v>
      </c>
      <c r="Y570">
        <v>0</v>
      </c>
      <c r="Z570">
        <v>111.99</v>
      </c>
      <c r="AA570">
        <v>13.5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0.01</v>
      </c>
      <c r="AH570">
        <v>2</v>
      </c>
      <c r="AI570">
        <v>22721742</v>
      </c>
      <c r="AJ570">
        <v>614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ROW(Source!A281)</f>
        <v>281</v>
      </c>
      <c r="B571">
        <v>22721753</v>
      </c>
      <c r="C571">
        <v>22721738</v>
      </c>
      <c r="D571">
        <v>21285419</v>
      </c>
      <c r="E571">
        <v>1</v>
      </c>
      <c r="F571">
        <v>1</v>
      </c>
      <c r="G571">
        <v>1</v>
      </c>
      <c r="H571">
        <v>2</v>
      </c>
      <c r="I571" t="s">
        <v>858</v>
      </c>
      <c r="J571" t="s">
        <v>859</v>
      </c>
      <c r="K571" t="s">
        <v>860</v>
      </c>
      <c r="L571">
        <v>1368</v>
      </c>
      <c r="N571">
        <v>1011</v>
      </c>
      <c r="O571" t="s">
        <v>790</v>
      </c>
      <c r="P571" t="s">
        <v>790</v>
      </c>
      <c r="Q571">
        <v>1</v>
      </c>
      <c r="X571">
        <v>0.63</v>
      </c>
      <c r="Y571">
        <v>0</v>
      </c>
      <c r="Z571">
        <v>8.1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0.63</v>
      </c>
      <c r="AH571">
        <v>2</v>
      </c>
      <c r="AI571">
        <v>22721743</v>
      </c>
      <c r="AJ571">
        <v>615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ROW(Source!A281)</f>
        <v>281</v>
      </c>
      <c r="B572">
        <v>22721754</v>
      </c>
      <c r="C572">
        <v>22721738</v>
      </c>
      <c r="D572">
        <v>21280770</v>
      </c>
      <c r="E572">
        <v>1</v>
      </c>
      <c r="F572">
        <v>1</v>
      </c>
      <c r="G572">
        <v>1</v>
      </c>
      <c r="H572">
        <v>2</v>
      </c>
      <c r="I572" t="s">
        <v>850</v>
      </c>
      <c r="J572" t="s">
        <v>851</v>
      </c>
      <c r="K572" t="s">
        <v>852</v>
      </c>
      <c r="L572">
        <v>1368</v>
      </c>
      <c r="N572">
        <v>1011</v>
      </c>
      <c r="O572" t="s">
        <v>790</v>
      </c>
      <c r="P572" t="s">
        <v>790</v>
      </c>
      <c r="Q572">
        <v>1</v>
      </c>
      <c r="X572">
        <v>0.02</v>
      </c>
      <c r="Y572">
        <v>0</v>
      </c>
      <c r="Z572">
        <v>87.17</v>
      </c>
      <c r="AA572">
        <v>11.6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0.02</v>
      </c>
      <c r="AH572">
        <v>2</v>
      </c>
      <c r="AI572">
        <v>22721744</v>
      </c>
      <c r="AJ572">
        <v>616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ROW(Source!A281)</f>
        <v>281</v>
      </c>
      <c r="B573">
        <v>22721755</v>
      </c>
      <c r="C573">
        <v>22721738</v>
      </c>
      <c r="D573">
        <v>21304502</v>
      </c>
      <c r="E573">
        <v>1</v>
      </c>
      <c r="F573">
        <v>1</v>
      </c>
      <c r="G573">
        <v>1</v>
      </c>
      <c r="H573">
        <v>3</v>
      </c>
      <c r="I573" t="s">
        <v>827</v>
      </c>
      <c r="J573" t="s">
        <v>828</v>
      </c>
      <c r="K573" t="s">
        <v>829</v>
      </c>
      <c r="L573">
        <v>1348</v>
      </c>
      <c r="N573">
        <v>1009</v>
      </c>
      <c r="O573" t="s">
        <v>34</v>
      </c>
      <c r="P573" t="s">
        <v>34</v>
      </c>
      <c r="Q573">
        <v>1000</v>
      </c>
      <c r="X573">
        <v>3.3E-4</v>
      </c>
      <c r="Y573">
        <v>10362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3.3E-4</v>
      </c>
      <c r="AH573">
        <v>2</v>
      </c>
      <c r="AI573">
        <v>22721745</v>
      </c>
      <c r="AJ573">
        <v>617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ROW(Source!A281)</f>
        <v>281</v>
      </c>
      <c r="B574">
        <v>22721756</v>
      </c>
      <c r="C574">
        <v>22721738</v>
      </c>
      <c r="D574">
        <v>21288802</v>
      </c>
      <c r="E574">
        <v>1</v>
      </c>
      <c r="F574">
        <v>1</v>
      </c>
      <c r="G574">
        <v>1</v>
      </c>
      <c r="H574">
        <v>3</v>
      </c>
      <c r="I574" t="s">
        <v>972</v>
      </c>
      <c r="J574" t="s">
        <v>973</v>
      </c>
      <c r="K574" t="s">
        <v>974</v>
      </c>
      <c r="L574">
        <v>1348</v>
      </c>
      <c r="N574">
        <v>1009</v>
      </c>
      <c r="O574" t="s">
        <v>34</v>
      </c>
      <c r="P574" t="s">
        <v>34</v>
      </c>
      <c r="Q574">
        <v>1000</v>
      </c>
      <c r="X574">
        <v>2.0699999999999998E-3</v>
      </c>
      <c r="Y574">
        <v>14830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2.0699999999999998E-3</v>
      </c>
      <c r="AH574">
        <v>2</v>
      </c>
      <c r="AI574">
        <v>22721746</v>
      </c>
      <c r="AJ574">
        <v>618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ROW(Source!A281)</f>
        <v>281</v>
      </c>
      <c r="B575">
        <v>22721757</v>
      </c>
      <c r="C575">
        <v>22721738</v>
      </c>
      <c r="D575">
        <v>21363620</v>
      </c>
      <c r="E575">
        <v>1</v>
      </c>
      <c r="F575">
        <v>1</v>
      </c>
      <c r="G575">
        <v>1</v>
      </c>
      <c r="H575">
        <v>3</v>
      </c>
      <c r="I575" t="s">
        <v>225</v>
      </c>
      <c r="J575" t="s">
        <v>227</v>
      </c>
      <c r="K575" t="s">
        <v>226</v>
      </c>
      <c r="L575">
        <v>1354</v>
      </c>
      <c r="N575">
        <v>1010</v>
      </c>
      <c r="O575" t="s">
        <v>28</v>
      </c>
      <c r="P575" t="s">
        <v>28</v>
      </c>
      <c r="Q575">
        <v>1</v>
      </c>
      <c r="X575">
        <v>1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 t="s">
        <v>3</v>
      </c>
      <c r="AG575">
        <v>1</v>
      </c>
      <c r="AH575">
        <v>3</v>
      </c>
      <c r="AI575">
        <v>-1</v>
      </c>
      <c r="AJ575" t="s">
        <v>3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ROW(Source!A281)</f>
        <v>281</v>
      </c>
      <c r="B576">
        <v>22721758</v>
      </c>
      <c r="C576">
        <v>22721738</v>
      </c>
      <c r="D576">
        <v>21840920</v>
      </c>
      <c r="E576">
        <v>1</v>
      </c>
      <c r="F576">
        <v>1</v>
      </c>
      <c r="G576">
        <v>1</v>
      </c>
      <c r="H576">
        <v>3</v>
      </c>
      <c r="I576" t="s">
        <v>981</v>
      </c>
      <c r="J576" t="s">
        <v>982</v>
      </c>
      <c r="K576" t="s">
        <v>983</v>
      </c>
      <c r="L576">
        <v>1354</v>
      </c>
      <c r="N576">
        <v>1010</v>
      </c>
      <c r="O576" t="s">
        <v>28</v>
      </c>
      <c r="P576" t="s">
        <v>28</v>
      </c>
      <c r="Q576">
        <v>1</v>
      </c>
      <c r="X576">
        <v>2</v>
      </c>
      <c r="Y576">
        <v>45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2</v>
      </c>
      <c r="AH576">
        <v>2</v>
      </c>
      <c r="AI576">
        <v>22721747</v>
      </c>
      <c r="AJ576">
        <v>619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ROW(Source!A281)</f>
        <v>281</v>
      </c>
      <c r="B577">
        <v>22721759</v>
      </c>
      <c r="C577">
        <v>22721738</v>
      </c>
      <c r="D577">
        <v>21363108</v>
      </c>
      <c r="E577">
        <v>1</v>
      </c>
      <c r="F577">
        <v>1</v>
      </c>
      <c r="G577">
        <v>1</v>
      </c>
      <c r="H577">
        <v>3</v>
      </c>
      <c r="I577" t="s">
        <v>883</v>
      </c>
      <c r="J577" t="s">
        <v>884</v>
      </c>
      <c r="K577" t="s">
        <v>885</v>
      </c>
      <c r="L577">
        <v>1356</v>
      </c>
      <c r="N577">
        <v>1010</v>
      </c>
      <c r="O577" t="s">
        <v>886</v>
      </c>
      <c r="P577" t="s">
        <v>886</v>
      </c>
      <c r="Q577">
        <v>1000</v>
      </c>
      <c r="X577">
        <v>2E-3</v>
      </c>
      <c r="Y577">
        <v>5650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2E-3</v>
      </c>
      <c r="AH577">
        <v>2</v>
      </c>
      <c r="AI577">
        <v>22721748</v>
      </c>
      <c r="AJ577">
        <v>620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ROW(Source!A283)</f>
        <v>283</v>
      </c>
      <c r="B578">
        <v>22721774</v>
      </c>
      <c r="C578">
        <v>22721763</v>
      </c>
      <c r="D578">
        <v>9430710</v>
      </c>
      <c r="E578">
        <v>1</v>
      </c>
      <c r="F578">
        <v>1</v>
      </c>
      <c r="G578">
        <v>1</v>
      </c>
      <c r="H578">
        <v>1</v>
      </c>
      <c r="I578" t="s">
        <v>895</v>
      </c>
      <c r="J578" t="s">
        <v>3</v>
      </c>
      <c r="K578" t="s">
        <v>896</v>
      </c>
      <c r="L578">
        <v>1369</v>
      </c>
      <c r="N578">
        <v>1013</v>
      </c>
      <c r="O578" t="s">
        <v>784</v>
      </c>
      <c r="P578" t="s">
        <v>784</v>
      </c>
      <c r="Q578">
        <v>1</v>
      </c>
      <c r="X578">
        <v>229</v>
      </c>
      <c r="Y578">
        <v>0</v>
      </c>
      <c r="Z578">
        <v>0</v>
      </c>
      <c r="AA578">
        <v>0</v>
      </c>
      <c r="AB578">
        <v>9.6199999999999992</v>
      </c>
      <c r="AC578">
        <v>0</v>
      </c>
      <c r="AD578">
        <v>1</v>
      </c>
      <c r="AE578">
        <v>1</v>
      </c>
      <c r="AF578" t="s">
        <v>3</v>
      </c>
      <c r="AG578">
        <v>229</v>
      </c>
      <c r="AH578">
        <v>2</v>
      </c>
      <c r="AI578">
        <v>22721764</v>
      </c>
      <c r="AJ578">
        <v>621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ROW(Source!A283)</f>
        <v>283</v>
      </c>
      <c r="B579">
        <v>22721775</v>
      </c>
      <c r="C579">
        <v>22721763</v>
      </c>
      <c r="D579">
        <v>121548</v>
      </c>
      <c r="E579">
        <v>1</v>
      </c>
      <c r="F579">
        <v>1</v>
      </c>
      <c r="G579">
        <v>1</v>
      </c>
      <c r="H579">
        <v>1</v>
      </c>
      <c r="I579" t="s">
        <v>36</v>
      </c>
      <c r="J579" t="s">
        <v>3</v>
      </c>
      <c r="K579" t="s">
        <v>785</v>
      </c>
      <c r="L579">
        <v>608254</v>
      </c>
      <c r="N579">
        <v>1013</v>
      </c>
      <c r="O579" t="s">
        <v>786</v>
      </c>
      <c r="P579" t="s">
        <v>786</v>
      </c>
      <c r="Q579">
        <v>1</v>
      </c>
      <c r="X579">
        <v>1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2</v>
      </c>
      <c r="AF579" t="s">
        <v>3</v>
      </c>
      <c r="AG579">
        <v>1</v>
      </c>
      <c r="AH579">
        <v>2</v>
      </c>
      <c r="AI579">
        <v>22721765</v>
      </c>
      <c r="AJ579">
        <v>622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ROW(Source!A283)</f>
        <v>283</v>
      </c>
      <c r="B580">
        <v>22721776</v>
      </c>
      <c r="C580">
        <v>22721763</v>
      </c>
      <c r="D580">
        <v>21334659</v>
      </c>
      <c r="E580">
        <v>1</v>
      </c>
      <c r="F580">
        <v>1</v>
      </c>
      <c r="G580">
        <v>1</v>
      </c>
      <c r="H580">
        <v>2</v>
      </c>
      <c r="I580" t="s">
        <v>897</v>
      </c>
      <c r="J580" t="s">
        <v>898</v>
      </c>
      <c r="K580" t="s">
        <v>899</v>
      </c>
      <c r="L580">
        <v>1368</v>
      </c>
      <c r="N580">
        <v>1011</v>
      </c>
      <c r="O580" t="s">
        <v>790</v>
      </c>
      <c r="P580" t="s">
        <v>790</v>
      </c>
      <c r="Q580">
        <v>1</v>
      </c>
      <c r="X580">
        <v>1</v>
      </c>
      <c r="Y580">
        <v>0</v>
      </c>
      <c r="Z580">
        <v>134.65</v>
      </c>
      <c r="AA580">
        <v>13.5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1</v>
      </c>
      <c r="AH580">
        <v>2</v>
      </c>
      <c r="AI580">
        <v>22721766</v>
      </c>
      <c r="AJ580">
        <v>623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ROW(Source!A283)</f>
        <v>283</v>
      </c>
      <c r="B581">
        <v>22721777</v>
      </c>
      <c r="C581">
        <v>22721763</v>
      </c>
      <c r="D581">
        <v>21280770</v>
      </c>
      <c r="E581">
        <v>1</v>
      </c>
      <c r="F581">
        <v>1</v>
      </c>
      <c r="G581">
        <v>1</v>
      </c>
      <c r="H581">
        <v>2</v>
      </c>
      <c r="I581" t="s">
        <v>850</v>
      </c>
      <c r="J581" t="s">
        <v>851</v>
      </c>
      <c r="K581" t="s">
        <v>852</v>
      </c>
      <c r="L581">
        <v>1368</v>
      </c>
      <c r="N581">
        <v>1011</v>
      </c>
      <c r="O581" t="s">
        <v>790</v>
      </c>
      <c r="P581" t="s">
        <v>790</v>
      </c>
      <c r="Q581">
        <v>1</v>
      </c>
      <c r="X581">
        <v>1</v>
      </c>
      <c r="Y581">
        <v>0</v>
      </c>
      <c r="Z581">
        <v>87.17</v>
      </c>
      <c r="AA581">
        <v>11.6</v>
      </c>
      <c r="AB581">
        <v>0</v>
      </c>
      <c r="AC581">
        <v>0</v>
      </c>
      <c r="AD581">
        <v>1</v>
      </c>
      <c r="AE581">
        <v>0</v>
      </c>
      <c r="AF581" t="s">
        <v>3</v>
      </c>
      <c r="AG581">
        <v>1</v>
      </c>
      <c r="AH581">
        <v>2</v>
      </c>
      <c r="AI581">
        <v>22721767</v>
      </c>
      <c r="AJ581">
        <v>624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ROW(Source!A283)</f>
        <v>283</v>
      </c>
      <c r="B582">
        <v>22721778</v>
      </c>
      <c r="C582">
        <v>22721763</v>
      </c>
      <c r="D582">
        <v>21353882</v>
      </c>
      <c r="E582">
        <v>1</v>
      </c>
      <c r="F582">
        <v>1</v>
      </c>
      <c r="G582">
        <v>1</v>
      </c>
      <c r="H582">
        <v>3</v>
      </c>
      <c r="I582" t="s">
        <v>984</v>
      </c>
      <c r="J582" t="s">
        <v>985</v>
      </c>
      <c r="K582" t="s">
        <v>986</v>
      </c>
      <c r="L582">
        <v>1348</v>
      </c>
      <c r="N582">
        <v>1009</v>
      </c>
      <c r="O582" t="s">
        <v>34</v>
      </c>
      <c r="P582" t="s">
        <v>34</v>
      </c>
      <c r="Q582">
        <v>1000</v>
      </c>
      <c r="X582">
        <v>2.1000000000000001E-4</v>
      </c>
      <c r="Y582">
        <v>24600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</v>
      </c>
      <c r="AG582">
        <v>2.1000000000000001E-4</v>
      </c>
      <c r="AH582">
        <v>2</v>
      </c>
      <c r="AI582">
        <v>22721768</v>
      </c>
      <c r="AJ582">
        <v>625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ROW(Source!A283)</f>
        <v>283</v>
      </c>
      <c r="B583">
        <v>22721779</v>
      </c>
      <c r="C583">
        <v>22721763</v>
      </c>
      <c r="D583">
        <v>21288561</v>
      </c>
      <c r="E583">
        <v>1</v>
      </c>
      <c r="F583">
        <v>1</v>
      </c>
      <c r="G583">
        <v>1</v>
      </c>
      <c r="H583">
        <v>3</v>
      </c>
      <c r="I583" t="s">
        <v>815</v>
      </c>
      <c r="J583" t="s">
        <v>816</v>
      </c>
      <c r="K583" t="s">
        <v>817</v>
      </c>
      <c r="L583">
        <v>1339</v>
      </c>
      <c r="N583">
        <v>1007</v>
      </c>
      <c r="O583" t="s">
        <v>43</v>
      </c>
      <c r="P583" t="s">
        <v>43</v>
      </c>
      <c r="Q583">
        <v>1</v>
      </c>
      <c r="X583">
        <v>4.8</v>
      </c>
      <c r="Y583">
        <v>6.22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</v>
      </c>
      <c r="AG583">
        <v>4.8</v>
      </c>
      <c r="AH583">
        <v>2</v>
      </c>
      <c r="AI583">
        <v>22721769</v>
      </c>
      <c r="AJ583">
        <v>626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ROW(Source!A283)</f>
        <v>283</v>
      </c>
      <c r="B584">
        <v>22721780</v>
      </c>
      <c r="C584">
        <v>22721763</v>
      </c>
      <c r="D584">
        <v>21299885</v>
      </c>
      <c r="E584">
        <v>1</v>
      </c>
      <c r="F584">
        <v>1</v>
      </c>
      <c r="G584">
        <v>1</v>
      </c>
      <c r="H584">
        <v>3</v>
      </c>
      <c r="I584" t="s">
        <v>830</v>
      </c>
      <c r="J584" t="s">
        <v>831</v>
      </c>
      <c r="K584" t="s">
        <v>832</v>
      </c>
      <c r="L584">
        <v>1339</v>
      </c>
      <c r="N584">
        <v>1007</v>
      </c>
      <c r="O584" t="s">
        <v>43</v>
      </c>
      <c r="P584" t="s">
        <v>43</v>
      </c>
      <c r="Q584">
        <v>1</v>
      </c>
      <c r="X584">
        <v>4.2</v>
      </c>
      <c r="Y584">
        <v>38.51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4.2</v>
      </c>
      <c r="AH584">
        <v>2</v>
      </c>
      <c r="AI584">
        <v>22721770</v>
      </c>
      <c r="AJ584">
        <v>627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ROW(Source!A283)</f>
        <v>283</v>
      </c>
      <c r="B585">
        <v>22721781</v>
      </c>
      <c r="C585">
        <v>22721763</v>
      </c>
      <c r="D585">
        <v>21608064</v>
      </c>
      <c r="E585">
        <v>1</v>
      </c>
      <c r="F585">
        <v>1</v>
      </c>
      <c r="G585">
        <v>1</v>
      </c>
      <c r="H585">
        <v>3</v>
      </c>
      <c r="I585" t="s">
        <v>987</v>
      </c>
      <c r="J585" t="s">
        <v>988</v>
      </c>
      <c r="K585" t="s">
        <v>989</v>
      </c>
      <c r="L585">
        <v>1346</v>
      </c>
      <c r="N585">
        <v>1009</v>
      </c>
      <c r="O585" t="s">
        <v>870</v>
      </c>
      <c r="P585" t="s">
        <v>870</v>
      </c>
      <c r="Q585">
        <v>1</v>
      </c>
      <c r="X585">
        <v>2.1</v>
      </c>
      <c r="Y585">
        <v>59.08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2.1</v>
      </c>
      <c r="AH585">
        <v>2</v>
      </c>
      <c r="AI585">
        <v>22721771</v>
      </c>
      <c r="AJ585">
        <v>632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ROW(Source!A283)</f>
        <v>283</v>
      </c>
      <c r="B586">
        <v>22721782</v>
      </c>
      <c r="C586">
        <v>22721763</v>
      </c>
      <c r="D586">
        <v>21547716</v>
      </c>
      <c r="E586">
        <v>1</v>
      </c>
      <c r="F586">
        <v>1</v>
      </c>
      <c r="G586">
        <v>1</v>
      </c>
      <c r="H586">
        <v>3</v>
      </c>
      <c r="I586" t="s">
        <v>990</v>
      </c>
      <c r="J586" t="s">
        <v>991</v>
      </c>
      <c r="K586" t="s">
        <v>992</v>
      </c>
      <c r="L586">
        <v>1346</v>
      </c>
      <c r="N586">
        <v>1009</v>
      </c>
      <c r="O586" t="s">
        <v>870</v>
      </c>
      <c r="P586" t="s">
        <v>870</v>
      </c>
      <c r="Q586">
        <v>1</v>
      </c>
      <c r="X586">
        <v>8.8000000000000007</v>
      </c>
      <c r="Y586">
        <v>26.44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3</v>
      </c>
      <c r="AG586">
        <v>8.8000000000000007</v>
      </c>
      <c r="AH586">
        <v>2</v>
      </c>
      <c r="AI586">
        <v>22721772</v>
      </c>
      <c r="AJ586">
        <v>633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ROW(Source!A283)</f>
        <v>283</v>
      </c>
      <c r="B587">
        <v>22721783</v>
      </c>
      <c r="C587">
        <v>22721763</v>
      </c>
      <c r="D587">
        <v>21532219</v>
      </c>
      <c r="E587">
        <v>1</v>
      </c>
      <c r="F587">
        <v>1</v>
      </c>
      <c r="G587">
        <v>1</v>
      </c>
      <c r="H587">
        <v>3</v>
      </c>
      <c r="I587" t="s">
        <v>945</v>
      </c>
      <c r="J587" t="s">
        <v>946</v>
      </c>
      <c r="K587" t="s">
        <v>947</v>
      </c>
      <c r="L587">
        <v>1344</v>
      </c>
      <c r="N587">
        <v>1008</v>
      </c>
      <c r="O587" t="s">
        <v>948</v>
      </c>
      <c r="P587" t="s">
        <v>948</v>
      </c>
      <c r="Q587">
        <v>1</v>
      </c>
      <c r="X587">
        <v>44.06</v>
      </c>
      <c r="Y587">
        <v>1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44.06</v>
      </c>
      <c r="AH587">
        <v>2</v>
      </c>
      <c r="AI587">
        <v>22721773</v>
      </c>
      <c r="AJ587">
        <v>634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ROW(Source!A288)</f>
        <v>288</v>
      </c>
      <c r="B588">
        <v>22721803</v>
      </c>
      <c r="C588">
        <v>22721792</v>
      </c>
      <c r="D588">
        <v>9430710</v>
      </c>
      <c r="E588">
        <v>1</v>
      </c>
      <c r="F588">
        <v>1</v>
      </c>
      <c r="G588">
        <v>1</v>
      </c>
      <c r="H588">
        <v>1</v>
      </c>
      <c r="I588" t="s">
        <v>895</v>
      </c>
      <c r="J588" t="s">
        <v>3</v>
      </c>
      <c r="K588" t="s">
        <v>896</v>
      </c>
      <c r="L588">
        <v>1369</v>
      </c>
      <c r="N588">
        <v>1013</v>
      </c>
      <c r="O588" t="s">
        <v>784</v>
      </c>
      <c r="P588" t="s">
        <v>784</v>
      </c>
      <c r="Q588">
        <v>1</v>
      </c>
      <c r="X588">
        <v>447</v>
      </c>
      <c r="Y588">
        <v>0</v>
      </c>
      <c r="Z588">
        <v>0</v>
      </c>
      <c r="AA588">
        <v>0</v>
      </c>
      <c r="AB588">
        <v>9.6199999999999992</v>
      </c>
      <c r="AC588">
        <v>0</v>
      </c>
      <c r="AD588">
        <v>1</v>
      </c>
      <c r="AE588">
        <v>1</v>
      </c>
      <c r="AF588" t="s">
        <v>3</v>
      </c>
      <c r="AG588">
        <v>447</v>
      </c>
      <c r="AH588">
        <v>2</v>
      </c>
      <c r="AI588">
        <v>22721793</v>
      </c>
      <c r="AJ588">
        <v>635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ROW(Source!A288)</f>
        <v>288</v>
      </c>
      <c r="B589">
        <v>22721804</v>
      </c>
      <c r="C589">
        <v>22721792</v>
      </c>
      <c r="D589">
        <v>121548</v>
      </c>
      <c r="E589">
        <v>1</v>
      </c>
      <c r="F589">
        <v>1</v>
      </c>
      <c r="G589">
        <v>1</v>
      </c>
      <c r="H589">
        <v>1</v>
      </c>
      <c r="I589" t="s">
        <v>36</v>
      </c>
      <c r="J589" t="s">
        <v>3</v>
      </c>
      <c r="K589" t="s">
        <v>785</v>
      </c>
      <c r="L589">
        <v>608254</v>
      </c>
      <c r="N589">
        <v>1013</v>
      </c>
      <c r="O589" t="s">
        <v>786</v>
      </c>
      <c r="P589" t="s">
        <v>786</v>
      </c>
      <c r="Q589">
        <v>1</v>
      </c>
      <c r="X589">
        <v>3.16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2</v>
      </c>
      <c r="AF589" t="s">
        <v>3</v>
      </c>
      <c r="AG589">
        <v>3.16</v>
      </c>
      <c r="AH589">
        <v>2</v>
      </c>
      <c r="AI589">
        <v>22721794</v>
      </c>
      <c r="AJ589">
        <v>636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ROW(Source!A288)</f>
        <v>288</v>
      </c>
      <c r="B590">
        <v>22721805</v>
      </c>
      <c r="C590">
        <v>22721792</v>
      </c>
      <c r="D590">
        <v>21334659</v>
      </c>
      <c r="E590">
        <v>1</v>
      </c>
      <c r="F590">
        <v>1</v>
      </c>
      <c r="G590">
        <v>1</v>
      </c>
      <c r="H590">
        <v>2</v>
      </c>
      <c r="I590" t="s">
        <v>897</v>
      </c>
      <c r="J590" t="s">
        <v>898</v>
      </c>
      <c r="K590" t="s">
        <v>899</v>
      </c>
      <c r="L590">
        <v>1368</v>
      </c>
      <c r="N590">
        <v>1011</v>
      </c>
      <c r="O590" t="s">
        <v>790</v>
      </c>
      <c r="P590" t="s">
        <v>790</v>
      </c>
      <c r="Q590">
        <v>1</v>
      </c>
      <c r="X590">
        <v>3.16</v>
      </c>
      <c r="Y590">
        <v>0</v>
      </c>
      <c r="Z590">
        <v>134.65</v>
      </c>
      <c r="AA590">
        <v>13.5</v>
      </c>
      <c r="AB590">
        <v>0</v>
      </c>
      <c r="AC590">
        <v>0</v>
      </c>
      <c r="AD590">
        <v>1</v>
      </c>
      <c r="AE590">
        <v>0</v>
      </c>
      <c r="AF590" t="s">
        <v>3</v>
      </c>
      <c r="AG590">
        <v>3.16</v>
      </c>
      <c r="AH590">
        <v>2</v>
      </c>
      <c r="AI590">
        <v>22721795</v>
      </c>
      <c r="AJ590">
        <v>637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ROW(Source!A288)</f>
        <v>288</v>
      </c>
      <c r="B591">
        <v>22721806</v>
      </c>
      <c r="C591">
        <v>22721792</v>
      </c>
      <c r="D591">
        <v>21280770</v>
      </c>
      <c r="E591">
        <v>1</v>
      </c>
      <c r="F591">
        <v>1</v>
      </c>
      <c r="G591">
        <v>1</v>
      </c>
      <c r="H591">
        <v>2</v>
      </c>
      <c r="I591" t="s">
        <v>850</v>
      </c>
      <c r="J591" t="s">
        <v>851</v>
      </c>
      <c r="K591" t="s">
        <v>852</v>
      </c>
      <c r="L591">
        <v>1368</v>
      </c>
      <c r="N591">
        <v>1011</v>
      </c>
      <c r="O591" t="s">
        <v>790</v>
      </c>
      <c r="P591" t="s">
        <v>790</v>
      </c>
      <c r="Q591">
        <v>1</v>
      </c>
      <c r="X591">
        <v>3.16</v>
      </c>
      <c r="Y591">
        <v>0</v>
      </c>
      <c r="Z591">
        <v>87.17</v>
      </c>
      <c r="AA591">
        <v>11.6</v>
      </c>
      <c r="AB591">
        <v>0</v>
      </c>
      <c r="AC591">
        <v>0</v>
      </c>
      <c r="AD591">
        <v>1</v>
      </c>
      <c r="AE591">
        <v>0</v>
      </c>
      <c r="AF591" t="s">
        <v>3</v>
      </c>
      <c r="AG591">
        <v>3.16</v>
      </c>
      <c r="AH591">
        <v>2</v>
      </c>
      <c r="AI591">
        <v>22721796</v>
      </c>
      <c r="AJ591">
        <v>638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ROW(Source!A288)</f>
        <v>288</v>
      </c>
      <c r="B592">
        <v>22721807</v>
      </c>
      <c r="C592">
        <v>22721792</v>
      </c>
      <c r="D592">
        <v>21353882</v>
      </c>
      <c r="E592">
        <v>1</v>
      </c>
      <c r="F592">
        <v>1</v>
      </c>
      <c r="G592">
        <v>1</v>
      </c>
      <c r="H592">
        <v>3</v>
      </c>
      <c r="I592" t="s">
        <v>984</v>
      </c>
      <c r="J592" t="s">
        <v>985</v>
      </c>
      <c r="K592" t="s">
        <v>986</v>
      </c>
      <c r="L592">
        <v>1348</v>
      </c>
      <c r="N592">
        <v>1009</v>
      </c>
      <c r="O592" t="s">
        <v>34</v>
      </c>
      <c r="P592" t="s">
        <v>34</v>
      </c>
      <c r="Q592">
        <v>1000</v>
      </c>
      <c r="X592">
        <v>1.4E-3</v>
      </c>
      <c r="Y592">
        <v>24600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</v>
      </c>
      <c r="AG592">
        <v>1.4E-3</v>
      </c>
      <c r="AH592">
        <v>2</v>
      </c>
      <c r="AI592">
        <v>22721797</v>
      </c>
      <c r="AJ592">
        <v>639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ROW(Source!A288)</f>
        <v>288</v>
      </c>
      <c r="B593">
        <v>22721808</v>
      </c>
      <c r="C593">
        <v>22721792</v>
      </c>
      <c r="D593">
        <v>21288561</v>
      </c>
      <c r="E593">
        <v>1</v>
      </c>
      <c r="F593">
        <v>1</v>
      </c>
      <c r="G593">
        <v>1</v>
      </c>
      <c r="H593">
        <v>3</v>
      </c>
      <c r="I593" t="s">
        <v>815</v>
      </c>
      <c r="J593" t="s">
        <v>816</v>
      </c>
      <c r="K593" t="s">
        <v>817</v>
      </c>
      <c r="L593">
        <v>1339</v>
      </c>
      <c r="N593">
        <v>1007</v>
      </c>
      <c r="O593" t="s">
        <v>43</v>
      </c>
      <c r="P593" t="s">
        <v>43</v>
      </c>
      <c r="Q593">
        <v>1</v>
      </c>
      <c r="X593">
        <v>25.6</v>
      </c>
      <c r="Y593">
        <v>6.22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25.6</v>
      </c>
      <c r="AH593">
        <v>2</v>
      </c>
      <c r="AI593">
        <v>22721798</v>
      </c>
      <c r="AJ593">
        <v>640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ROW(Source!A288)</f>
        <v>288</v>
      </c>
      <c r="B594">
        <v>22721809</v>
      </c>
      <c r="C594">
        <v>22721792</v>
      </c>
      <c r="D594">
        <v>21299885</v>
      </c>
      <c r="E594">
        <v>1</v>
      </c>
      <c r="F594">
        <v>1</v>
      </c>
      <c r="G594">
        <v>1</v>
      </c>
      <c r="H594">
        <v>3</v>
      </c>
      <c r="I594" t="s">
        <v>830</v>
      </c>
      <c r="J594" t="s">
        <v>831</v>
      </c>
      <c r="K594" t="s">
        <v>832</v>
      </c>
      <c r="L594">
        <v>1339</v>
      </c>
      <c r="N594">
        <v>1007</v>
      </c>
      <c r="O594" t="s">
        <v>43</v>
      </c>
      <c r="P594" t="s">
        <v>43</v>
      </c>
      <c r="Q594">
        <v>1</v>
      </c>
      <c r="X594">
        <v>22.4</v>
      </c>
      <c r="Y594">
        <v>38.51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22.4</v>
      </c>
      <c r="AH594">
        <v>2</v>
      </c>
      <c r="AI594">
        <v>22721799</v>
      </c>
      <c r="AJ594">
        <v>641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ROW(Source!A288)</f>
        <v>288</v>
      </c>
      <c r="B595">
        <v>22721810</v>
      </c>
      <c r="C595">
        <v>22721792</v>
      </c>
      <c r="D595">
        <v>21608064</v>
      </c>
      <c r="E595">
        <v>1</v>
      </c>
      <c r="F595">
        <v>1</v>
      </c>
      <c r="G595">
        <v>1</v>
      </c>
      <c r="H595">
        <v>3</v>
      </c>
      <c r="I595" t="s">
        <v>987</v>
      </c>
      <c r="J595" t="s">
        <v>988</v>
      </c>
      <c r="K595" t="s">
        <v>989</v>
      </c>
      <c r="L595">
        <v>1346</v>
      </c>
      <c r="N595">
        <v>1009</v>
      </c>
      <c r="O595" t="s">
        <v>870</v>
      </c>
      <c r="P595" t="s">
        <v>870</v>
      </c>
      <c r="Q595">
        <v>1</v>
      </c>
      <c r="X595">
        <v>13.9</v>
      </c>
      <c r="Y595">
        <v>59.08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13.9</v>
      </c>
      <c r="AH595">
        <v>2</v>
      </c>
      <c r="AI595">
        <v>22721800</v>
      </c>
      <c r="AJ595">
        <v>643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ROW(Source!A288)</f>
        <v>288</v>
      </c>
      <c r="B596">
        <v>22721811</v>
      </c>
      <c r="C596">
        <v>22721792</v>
      </c>
      <c r="D596">
        <v>21547716</v>
      </c>
      <c r="E596">
        <v>1</v>
      </c>
      <c r="F596">
        <v>1</v>
      </c>
      <c r="G596">
        <v>1</v>
      </c>
      <c r="H596">
        <v>3</v>
      </c>
      <c r="I596" t="s">
        <v>990</v>
      </c>
      <c r="J596" t="s">
        <v>991</v>
      </c>
      <c r="K596" t="s">
        <v>992</v>
      </c>
      <c r="L596">
        <v>1346</v>
      </c>
      <c r="N596">
        <v>1009</v>
      </c>
      <c r="O596" t="s">
        <v>870</v>
      </c>
      <c r="P596" t="s">
        <v>870</v>
      </c>
      <c r="Q596">
        <v>1</v>
      </c>
      <c r="X596">
        <v>8.8000000000000007</v>
      </c>
      <c r="Y596">
        <v>26.44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8.8000000000000007</v>
      </c>
      <c r="AH596">
        <v>2</v>
      </c>
      <c r="AI596">
        <v>22721801</v>
      </c>
      <c r="AJ596">
        <v>644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ROW(Source!A288)</f>
        <v>288</v>
      </c>
      <c r="B597">
        <v>22721812</v>
      </c>
      <c r="C597">
        <v>22721792</v>
      </c>
      <c r="D597">
        <v>21532219</v>
      </c>
      <c r="E597">
        <v>1</v>
      </c>
      <c r="F597">
        <v>1</v>
      </c>
      <c r="G597">
        <v>1</v>
      </c>
      <c r="H597">
        <v>3</v>
      </c>
      <c r="I597" t="s">
        <v>945</v>
      </c>
      <c r="J597" t="s">
        <v>946</v>
      </c>
      <c r="K597" t="s">
        <v>947</v>
      </c>
      <c r="L597">
        <v>1344</v>
      </c>
      <c r="N597">
        <v>1008</v>
      </c>
      <c r="O597" t="s">
        <v>948</v>
      </c>
      <c r="P597" t="s">
        <v>948</v>
      </c>
      <c r="Q597">
        <v>1</v>
      </c>
      <c r="X597">
        <v>86</v>
      </c>
      <c r="Y597">
        <v>1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3</v>
      </c>
      <c r="AG597">
        <v>86</v>
      </c>
      <c r="AH597">
        <v>2</v>
      </c>
      <c r="AI597">
        <v>22721802</v>
      </c>
      <c r="AJ597">
        <v>645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ROW(Source!A290)</f>
        <v>290</v>
      </c>
      <c r="B598">
        <v>22721822</v>
      </c>
      <c r="C598">
        <v>22721815</v>
      </c>
      <c r="D598">
        <v>9416409</v>
      </c>
      <c r="E598">
        <v>1</v>
      </c>
      <c r="F598">
        <v>1</v>
      </c>
      <c r="G598">
        <v>1</v>
      </c>
      <c r="H598">
        <v>1</v>
      </c>
      <c r="I598" t="s">
        <v>993</v>
      </c>
      <c r="J598" t="s">
        <v>3</v>
      </c>
      <c r="K598" t="s">
        <v>994</v>
      </c>
      <c r="L598">
        <v>1369</v>
      </c>
      <c r="N598">
        <v>1013</v>
      </c>
      <c r="O598" t="s">
        <v>784</v>
      </c>
      <c r="P598" t="s">
        <v>784</v>
      </c>
      <c r="Q598">
        <v>1</v>
      </c>
      <c r="X598">
        <v>2.4500000000000002</v>
      </c>
      <c r="Y598">
        <v>0</v>
      </c>
      <c r="Z598">
        <v>0</v>
      </c>
      <c r="AA598">
        <v>0</v>
      </c>
      <c r="AB598">
        <v>9.92</v>
      </c>
      <c r="AC598">
        <v>0</v>
      </c>
      <c r="AD598">
        <v>1</v>
      </c>
      <c r="AE598">
        <v>1</v>
      </c>
      <c r="AF598" t="s">
        <v>3</v>
      </c>
      <c r="AG598">
        <v>2.4500000000000002</v>
      </c>
      <c r="AH598">
        <v>2</v>
      </c>
      <c r="AI598">
        <v>22721816</v>
      </c>
      <c r="AJ598">
        <v>646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ROW(Source!A290)</f>
        <v>290</v>
      </c>
      <c r="B599">
        <v>22721823</v>
      </c>
      <c r="C599">
        <v>22721815</v>
      </c>
      <c r="D599">
        <v>21285419</v>
      </c>
      <c r="E599">
        <v>1</v>
      </c>
      <c r="F599">
        <v>1</v>
      </c>
      <c r="G599">
        <v>1</v>
      </c>
      <c r="H599">
        <v>2</v>
      </c>
      <c r="I599" t="s">
        <v>858</v>
      </c>
      <c r="J599" t="s">
        <v>859</v>
      </c>
      <c r="K599" t="s">
        <v>860</v>
      </c>
      <c r="L599">
        <v>1368</v>
      </c>
      <c r="N599">
        <v>1011</v>
      </c>
      <c r="O599" t="s">
        <v>790</v>
      </c>
      <c r="P599" t="s">
        <v>790</v>
      </c>
      <c r="Q599">
        <v>1</v>
      </c>
      <c r="X599">
        <v>1.42</v>
      </c>
      <c r="Y599">
        <v>0</v>
      </c>
      <c r="Z599">
        <v>8.1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1.42</v>
      </c>
      <c r="AH599">
        <v>2</v>
      </c>
      <c r="AI599">
        <v>22721817</v>
      </c>
      <c r="AJ599">
        <v>647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ROW(Source!A290)</f>
        <v>290</v>
      </c>
      <c r="B600">
        <v>22721824</v>
      </c>
      <c r="C600">
        <v>22721815</v>
      </c>
      <c r="D600">
        <v>21280770</v>
      </c>
      <c r="E600">
        <v>1</v>
      </c>
      <c r="F600">
        <v>1</v>
      </c>
      <c r="G600">
        <v>1</v>
      </c>
      <c r="H600">
        <v>2</v>
      </c>
      <c r="I600" t="s">
        <v>850</v>
      </c>
      <c r="J600" t="s">
        <v>851</v>
      </c>
      <c r="K600" t="s">
        <v>852</v>
      </c>
      <c r="L600">
        <v>1368</v>
      </c>
      <c r="N600">
        <v>1011</v>
      </c>
      <c r="O600" t="s">
        <v>790</v>
      </c>
      <c r="P600" t="s">
        <v>790</v>
      </c>
      <c r="Q600">
        <v>1</v>
      </c>
      <c r="X600">
        <v>0.02</v>
      </c>
      <c r="Y600">
        <v>0</v>
      </c>
      <c r="Z600">
        <v>87.17</v>
      </c>
      <c r="AA600">
        <v>11.6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0.02</v>
      </c>
      <c r="AH600">
        <v>2</v>
      </c>
      <c r="AI600">
        <v>22721818</v>
      </c>
      <c r="AJ600">
        <v>648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ROW(Source!A290)</f>
        <v>290</v>
      </c>
      <c r="B601">
        <v>22721825</v>
      </c>
      <c r="C601">
        <v>22721815</v>
      </c>
      <c r="D601">
        <v>21304502</v>
      </c>
      <c r="E601">
        <v>1</v>
      </c>
      <c r="F601">
        <v>1</v>
      </c>
      <c r="G601">
        <v>1</v>
      </c>
      <c r="H601">
        <v>3</v>
      </c>
      <c r="I601" t="s">
        <v>827</v>
      </c>
      <c r="J601" t="s">
        <v>828</v>
      </c>
      <c r="K601" t="s">
        <v>829</v>
      </c>
      <c r="L601">
        <v>1348</v>
      </c>
      <c r="N601">
        <v>1009</v>
      </c>
      <c r="O601" t="s">
        <v>34</v>
      </c>
      <c r="P601" t="s">
        <v>34</v>
      </c>
      <c r="Q601">
        <v>1000</v>
      </c>
      <c r="X601">
        <v>8.0000000000000004E-4</v>
      </c>
      <c r="Y601">
        <v>10362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8.0000000000000004E-4</v>
      </c>
      <c r="AH601">
        <v>2</v>
      </c>
      <c r="AI601">
        <v>22721819</v>
      </c>
      <c r="AJ601">
        <v>649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ROW(Source!A290)</f>
        <v>290</v>
      </c>
      <c r="B602">
        <v>22721826</v>
      </c>
      <c r="C602">
        <v>22721815</v>
      </c>
      <c r="D602">
        <v>21362187</v>
      </c>
      <c r="E602">
        <v>1</v>
      </c>
      <c r="F602">
        <v>1</v>
      </c>
      <c r="G602">
        <v>1</v>
      </c>
      <c r="H602">
        <v>3</v>
      </c>
      <c r="I602" t="s">
        <v>995</v>
      </c>
      <c r="J602" t="s">
        <v>996</v>
      </c>
      <c r="K602" t="s">
        <v>997</v>
      </c>
      <c r="L602">
        <v>1348</v>
      </c>
      <c r="N602">
        <v>1009</v>
      </c>
      <c r="O602" t="s">
        <v>34</v>
      </c>
      <c r="P602" t="s">
        <v>34</v>
      </c>
      <c r="Q602">
        <v>1000</v>
      </c>
      <c r="X602">
        <v>3.0999999999999999E-3</v>
      </c>
      <c r="Y602">
        <v>13560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3.0999999999999999E-3</v>
      </c>
      <c r="AH602">
        <v>2</v>
      </c>
      <c r="AI602">
        <v>22721820</v>
      </c>
      <c r="AJ602">
        <v>650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ROW(Source!A290)</f>
        <v>290</v>
      </c>
      <c r="B603">
        <v>22721827</v>
      </c>
      <c r="C603">
        <v>22721815</v>
      </c>
      <c r="D603">
        <v>21370844</v>
      </c>
      <c r="E603">
        <v>1</v>
      </c>
      <c r="F603">
        <v>1</v>
      </c>
      <c r="G603">
        <v>1</v>
      </c>
      <c r="H603">
        <v>3</v>
      </c>
      <c r="I603" t="s">
        <v>1001</v>
      </c>
      <c r="J603" t="s">
        <v>1002</v>
      </c>
      <c r="K603" t="s">
        <v>1003</v>
      </c>
      <c r="L603">
        <v>1354</v>
      </c>
      <c r="N603">
        <v>1010</v>
      </c>
      <c r="O603" t="s">
        <v>28</v>
      </c>
      <c r="P603" t="s">
        <v>28</v>
      </c>
      <c r="Q603">
        <v>1</v>
      </c>
      <c r="X603">
        <v>2</v>
      </c>
      <c r="Y603">
        <v>75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3</v>
      </c>
      <c r="AG603">
        <v>2</v>
      </c>
      <c r="AH603">
        <v>3</v>
      </c>
      <c r="AI603">
        <v>-1</v>
      </c>
      <c r="AJ603" t="s">
        <v>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ROW(Source!A290)</f>
        <v>290</v>
      </c>
      <c r="B604">
        <v>22721828</v>
      </c>
      <c r="C604">
        <v>22721815</v>
      </c>
      <c r="D604">
        <v>21363130</v>
      </c>
      <c r="E604">
        <v>1</v>
      </c>
      <c r="F604">
        <v>1</v>
      </c>
      <c r="G604">
        <v>1</v>
      </c>
      <c r="H604">
        <v>3</v>
      </c>
      <c r="I604" t="s">
        <v>998</v>
      </c>
      <c r="J604" t="s">
        <v>999</v>
      </c>
      <c r="K604" t="s">
        <v>1000</v>
      </c>
      <c r="L604">
        <v>1356</v>
      </c>
      <c r="N604">
        <v>1010</v>
      </c>
      <c r="O604" t="s">
        <v>886</v>
      </c>
      <c r="P604" t="s">
        <v>886</v>
      </c>
      <c r="Q604">
        <v>1000</v>
      </c>
      <c r="X604">
        <v>1E-3</v>
      </c>
      <c r="Y604">
        <v>7980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1E-3</v>
      </c>
      <c r="AH604">
        <v>2</v>
      </c>
      <c r="AI604">
        <v>22721821</v>
      </c>
      <c r="AJ604">
        <v>652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ROW(Source!A292)</f>
        <v>292</v>
      </c>
      <c r="B605">
        <v>22721842</v>
      </c>
      <c r="C605">
        <v>22721831</v>
      </c>
      <c r="D605">
        <v>9415735</v>
      </c>
      <c r="E605">
        <v>1</v>
      </c>
      <c r="F605">
        <v>1</v>
      </c>
      <c r="G605">
        <v>1</v>
      </c>
      <c r="H605">
        <v>1</v>
      </c>
      <c r="I605" t="s">
        <v>970</v>
      </c>
      <c r="J605" t="s">
        <v>3</v>
      </c>
      <c r="K605" t="s">
        <v>971</v>
      </c>
      <c r="L605">
        <v>1369</v>
      </c>
      <c r="N605">
        <v>1013</v>
      </c>
      <c r="O605" t="s">
        <v>784</v>
      </c>
      <c r="P605" t="s">
        <v>784</v>
      </c>
      <c r="Q605">
        <v>1</v>
      </c>
      <c r="X605">
        <v>6.72</v>
      </c>
      <c r="Y605">
        <v>0</v>
      </c>
      <c r="Z605">
        <v>0</v>
      </c>
      <c r="AA605">
        <v>0</v>
      </c>
      <c r="AB605">
        <v>9.07</v>
      </c>
      <c r="AC605">
        <v>0</v>
      </c>
      <c r="AD605">
        <v>1</v>
      </c>
      <c r="AE605">
        <v>1</v>
      </c>
      <c r="AF605" t="s">
        <v>3</v>
      </c>
      <c r="AG605">
        <v>6.72</v>
      </c>
      <c r="AH605">
        <v>2</v>
      </c>
      <c r="AI605">
        <v>22721832</v>
      </c>
      <c r="AJ605">
        <v>653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ROW(Source!A292)</f>
        <v>292</v>
      </c>
      <c r="B606">
        <v>22721843</v>
      </c>
      <c r="C606">
        <v>22721831</v>
      </c>
      <c r="D606">
        <v>121548</v>
      </c>
      <c r="E606">
        <v>1</v>
      </c>
      <c r="F606">
        <v>1</v>
      </c>
      <c r="G606">
        <v>1</v>
      </c>
      <c r="H606">
        <v>1</v>
      </c>
      <c r="I606" t="s">
        <v>36</v>
      </c>
      <c r="J606" t="s">
        <v>3</v>
      </c>
      <c r="K606" t="s">
        <v>785</v>
      </c>
      <c r="L606">
        <v>608254</v>
      </c>
      <c r="N606">
        <v>1013</v>
      </c>
      <c r="O606" t="s">
        <v>786</v>
      </c>
      <c r="P606" t="s">
        <v>786</v>
      </c>
      <c r="Q606">
        <v>1</v>
      </c>
      <c r="X606">
        <v>0.04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2</v>
      </c>
      <c r="AF606" t="s">
        <v>3</v>
      </c>
      <c r="AG606">
        <v>0.04</v>
      </c>
      <c r="AH606">
        <v>2</v>
      </c>
      <c r="AI606">
        <v>22721833</v>
      </c>
      <c r="AJ606">
        <v>654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ROW(Source!A292)</f>
        <v>292</v>
      </c>
      <c r="B607">
        <v>22721844</v>
      </c>
      <c r="C607">
        <v>22721831</v>
      </c>
      <c r="D607">
        <v>21315620</v>
      </c>
      <c r="E607">
        <v>1</v>
      </c>
      <c r="F607">
        <v>1</v>
      </c>
      <c r="G607">
        <v>1</v>
      </c>
      <c r="H607">
        <v>2</v>
      </c>
      <c r="I607" t="s">
        <v>889</v>
      </c>
      <c r="J607" t="s">
        <v>890</v>
      </c>
      <c r="K607" t="s">
        <v>891</v>
      </c>
      <c r="L607">
        <v>1368</v>
      </c>
      <c r="N607">
        <v>1011</v>
      </c>
      <c r="O607" t="s">
        <v>790</v>
      </c>
      <c r="P607" t="s">
        <v>790</v>
      </c>
      <c r="Q607">
        <v>1</v>
      </c>
      <c r="X607">
        <v>0.02</v>
      </c>
      <c r="Y607">
        <v>0</v>
      </c>
      <c r="Z607">
        <v>86.4</v>
      </c>
      <c r="AA607">
        <v>13.5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0.02</v>
      </c>
      <c r="AH607">
        <v>2</v>
      </c>
      <c r="AI607">
        <v>22721834</v>
      </c>
      <c r="AJ607">
        <v>655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ROW(Source!A292)</f>
        <v>292</v>
      </c>
      <c r="B608">
        <v>22721845</v>
      </c>
      <c r="C608">
        <v>22721831</v>
      </c>
      <c r="D608">
        <v>21280827</v>
      </c>
      <c r="E608">
        <v>1</v>
      </c>
      <c r="F608">
        <v>1</v>
      </c>
      <c r="G608">
        <v>1</v>
      </c>
      <c r="H608">
        <v>2</v>
      </c>
      <c r="I608" t="s">
        <v>787</v>
      </c>
      <c r="J608" t="s">
        <v>788</v>
      </c>
      <c r="K608" t="s">
        <v>789</v>
      </c>
      <c r="L608">
        <v>1368</v>
      </c>
      <c r="N608">
        <v>1011</v>
      </c>
      <c r="O608" t="s">
        <v>790</v>
      </c>
      <c r="P608" t="s">
        <v>790</v>
      </c>
      <c r="Q608">
        <v>1</v>
      </c>
      <c r="X608">
        <v>0.02</v>
      </c>
      <c r="Y608">
        <v>0</v>
      </c>
      <c r="Z608">
        <v>111.99</v>
      </c>
      <c r="AA608">
        <v>13.5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0.02</v>
      </c>
      <c r="AH608">
        <v>2</v>
      </c>
      <c r="AI608">
        <v>22721835</v>
      </c>
      <c r="AJ608">
        <v>656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ROW(Source!A292)</f>
        <v>292</v>
      </c>
      <c r="B609">
        <v>22721846</v>
      </c>
      <c r="C609">
        <v>22721831</v>
      </c>
      <c r="D609">
        <v>21285419</v>
      </c>
      <c r="E609">
        <v>1</v>
      </c>
      <c r="F609">
        <v>1</v>
      </c>
      <c r="G609">
        <v>1</v>
      </c>
      <c r="H609">
        <v>2</v>
      </c>
      <c r="I609" t="s">
        <v>858</v>
      </c>
      <c r="J609" t="s">
        <v>859</v>
      </c>
      <c r="K609" t="s">
        <v>860</v>
      </c>
      <c r="L609">
        <v>1368</v>
      </c>
      <c r="N609">
        <v>1011</v>
      </c>
      <c r="O609" t="s">
        <v>790</v>
      </c>
      <c r="P609" t="s">
        <v>790</v>
      </c>
      <c r="Q609">
        <v>1</v>
      </c>
      <c r="X609">
        <v>0.86</v>
      </c>
      <c r="Y609">
        <v>0</v>
      </c>
      <c r="Z609">
        <v>8.1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0.86</v>
      </c>
      <c r="AH609">
        <v>2</v>
      </c>
      <c r="AI609">
        <v>22721836</v>
      </c>
      <c r="AJ609">
        <v>657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ROW(Source!A292)</f>
        <v>292</v>
      </c>
      <c r="B610">
        <v>22721847</v>
      </c>
      <c r="C610">
        <v>22721831</v>
      </c>
      <c r="D610">
        <v>21280770</v>
      </c>
      <c r="E610">
        <v>1</v>
      </c>
      <c r="F610">
        <v>1</v>
      </c>
      <c r="G610">
        <v>1</v>
      </c>
      <c r="H610">
        <v>2</v>
      </c>
      <c r="I610" t="s">
        <v>850</v>
      </c>
      <c r="J610" t="s">
        <v>851</v>
      </c>
      <c r="K610" t="s">
        <v>852</v>
      </c>
      <c r="L610">
        <v>1368</v>
      </c>
      <c r="N610">
        <v>1011</v>
      </c>
      <c r="O610" t="s">
        <v>790</v>
      </c>
      <c r="P610" t="s">
        <v>790</v>
      </c>
      <c r="Q610">
        <v>1</v>
      </c>
      <c r="X610">
        <v>0.05</v>
      </c>
      <c r="Y610">
        <v>0</v>
      </c>
      <c r="Z610">
        <v>87.17</v>
      </c>
      <c r="AA610">
        <v>11.6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0.05</v>
      </c>
      <c r="AH610">
        <v>2</v>
      </c>
      <c r="AI610">
        <v>22721837</v>
      </c>
      <c r="AJ610">
        <v>658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ROW(Source!A292)</f>
        <v>292</v>
      </c>
      <c r="B611">
        <v>22721848</v>
      </c>
      <c r="C611">
        <v>22721831</v>
      </c>
      <c r="D611">
        <v>21304502</v>
      </c>
      <c r="E611">
        <v>1</v>
      </c>
      <c r="F611">
        <v>1</v>
      </c>
      <c r="G611">
        <v>1</v>
      </c>
      <c r="H611">
        <v>3</v>
      </c>
      <c r="I611" t="s">
        <v>827</v>
      </c>
      <c r="J611" t="s">
        <v>828</v>
      </c>
      <c r="K611" t="s">
        <v>829</v>
      </c>
      <c r="L611">
        <v>1348</v>
      </c>
      <c r="N611">
        <v>1009</v>
      </c>
      <c r="O611" t="s">
        <v>34</v>
      </c>
      <c r="P611" t="s">
        <v>34</v>
      </c>
      <c r="Q611">
        <v>1000</v>
      </c>
      <c r="X611">
        <v>5.5999999999999995E-4</v>
      </c>
      <c r="Y611">
        <v>10362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</v>
      </c>
      <c r="AG611">
        <v>5.5999999999999995E-4</v>
      </c>
      <c r="AH611">
        <v>2</v>
      </c>
      <c r="AI611">
        <v>22721838</v>
      </c>
      <c r="AJ611">
        <v>659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ROW(Source!A292)</f>
        <v>292</v>
      </c>
      <c r="B612">
        <v>22721849</v>
      </c>
      <c r="C612">
        <v>22721831</v>
      </c>
      <c r="D612">
        <v>21362187</v>
      </c>
      <c r="E612">
        <v>1</v>
      </c>
      <c r="F612">
        <v>1</v>
      </c>
      <c r="G612">
        <v>1</v>
      </c>
      <c r="H612">
        <v>3</v>
      </c>
      <c r="I612" t="s">
        <v>995</v>
      </c>
      <c r="J612" t="s">
        <v>996</v>
      </c>
      <c r="K612" t="s">
        <v>997</v>
      </c>
      <c r="L612">
        <v>1348</v>
      </c>
      <c r="N612">
        <v>1009</v>
      </c>
      <c r="O612" t="s">
        <v>34</v>
      </c>
      <c r="P612" t="s">
        <v>34</v>
      </c>
      <c r="Q612">
        <v>1000</v>
      </c>
      <c r="X612">
        <v>5.0400000000000002E-3</v>
      </c>
      <c r="Y612">
        <v>13560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3</v>
      </c>
      <c r="AG612">
        <v>5.0400000000000002E-3</v>
      </c>
      <c r="AH612">
        <v>2</v>
      </c>
      <c r="AI612">
        <v>22721839</v>
      </c>
      <c r="AJ612">
        <v>660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ROW(Source!A292)</f>
        <v>292</v>
      </c>
      <c r="B613">
        <v>22721850</v>
      </c>
      <c r="C613">
        <v>22721831</v>
      </c>
      <c r="D613">
        <v>21363620</v>
      </c>
      <c r="E613">
        <v>1</v>
      </c>
      <c r="F613">
        <v>1</v>
      </c>
      <c r="G613">
        <v>1</v>
      </c>
      <c r="H613">
        <v>3</v>
      </c>
      <c r="I613" t="s">
        <v>225</v>
      </c>
      <c r="J613" t="s">
        <v>227</v>
      </c>
      <c r="K613" t="s">
        <v>226</v>
      </c>
      <c r="L613">
        <v>1354</v>
      </c>
      <c r="N613">
        <v>1010</v>
      </c>
      <c r="O613" t="s">
        <v>28</v>
      </c>
      <c r="P613" t="s">
        <v>28</v>
      </c>
      <c r="Q613">
        <v>1</v>
      </c>
      <c r="X613">
        <v>1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 t="s">
        <v>3</v>
      </c>
      <c r="AG613">
        <v>1</v>
      </c>
      <c r="AH613">
        <v>3</v>
      </c>
      <c r="AI613">
        <v>-1</v>
      </c>
      <c r="AJ613" t="s">
        <v>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ROW(Source!A292)</f>
        <v>292</v>
      </c>
      <c r="B614">
        <v>22721851</v>
      </c>
      <c r="C614">
        <v>22721831</v>
      </c>
      <c r="D614">
        <v>21370844</v>
      </c>
      <c r="E614">
        <v>1</v>
      </c>
      <c r="F614">
        <v>1</v>
      </c>
      <c r="G614">
        <v>1</v>
      </c>
      <c r="H614">
        <v>3</v>
      </c>
      <c r="I614" t="s">
        <v>1001</v>
      </c>
      <c r="J614" t="s">
        <v>1002</v>
      </c>
      <c r="K614" t="s">
        <v>1003</v>
      </c>
      <c r="L614">
        <v>1354</v>
      </c>
      <c r="N614">
        <v>1010</v>
      </c>
      <c r="O614" t="s">
        <v>28</v>
      </c>
      <c r="P614" t="s">
        <v>28</v>
      </c>
      <c r="Q614">
        <v>1</v>
      </c>
      <c r="X614">
        <v>2</v>
      </c>
      <c r="Y614">
        <v>75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3</v>
      </c>
      <c r="AG614">
        <v>2</v>
      </c>
      <c r="AH614">
        <v>2</v>
      </c>
      <c r="AI614">
        <v>22721840</v>
      </c>
      <c r="AJ614">
        <v>665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ROW(Source!A292)</f>
        <v>292</v>
      </c>
      <c r="B615">
        <v>22721852</v>
      </c>
      <c r="C615">
        <v>22721831</v>
      </c>
      <c r="D615">
        <v>21363130</v>
      </c>
      <c r="E615">
        <v>1</v>
      </c>
      <c r="F615">
        <v>1</v>
      </c>
      <c r="G615">
        <v>1</v>
      </c>
      <c r="H615">
        <v>3</v>
      </c>
      <c r="I615" t="s">
        <v>998</v>
      </c>
      <c r="J615" t="s">
        <v>999</v>
      </c>
      <c r="K615" t="s">
        <v>1000</v>
      </c>
      <c r="L615">
        <v>1356</v>
      </c>
      <c r="N615">
        <v>1010</v>
      </c>
      <c r="O615" t="s">
        <v>886</v>
      </c>
      <c r="P615" t="s">
        <v>886</v>
      </c>
      <c r="Q615">
        <v>1000</v>
      </c>
      <c r="X615">
        <v>2E-3</v>
      </c>
      <c r="Y615">
        <v>7980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3</v>
      </c>
      <c r="AG615">
        <v>2E-3</v>
      </c>
      <c r="AH615">
        <v>2</v>
      </c>
      <c r="AI615">
        <v>22721841</v>
      </c>
      <c r="AJ615">
        <v>666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ROW(Source!A297)</f>
        <v>297</v>
      </c>
      <c r="B616">
        <v>22721875</v>
      </c>
      <c r="C616">
        <v>22721861</v>
      </c>
      <c r="D616">
        <v>9417175</v>
      </c>
      <c r="E616">
        <v>1</v>
      </c>
      <c r="F616">
        <v>1</v>
      </c>
      <c r="G616">
        <v>1</v>
      </c>
      <c r="H616">
        <v>1</v>
      </c>
      <c r="I616" t="s">
        <v>1004</v>
      </c>
      <c r="J616" t="s">
        <v>3</v>
      </c>
      <c r="K616" t="s">
        <v>1005</v>
      </c>
      <c r="L616">
        <v>1369</v>
      </c>
      <c r="N616">
        <v>1013</v>
      </c>
      <c r="O616" t="s">
        <v>784</v>
      </c>
      <c r="P616" t="s">
        <v>784</v>
      </c>
      <c r="Q616">
        <v>1</v>
      </c>
      <c r="X616">
        <v>48.91</v>
      </c>
      <c r="Y616">
        <v>0</v>
      </c>
      <c r="Z616">
        <v>0</v>
      </c>
      <c r="AA616">
        <v>0</v>
      </c>
      <c r="AB616">
        <v>10.06</v>
      </c>
      <c r="AC616">
        <v>0</v>
      </c>
      <c r="AD616">
        <v>1</v>
      </c>
      <c r="AE616">
        <v>1</v>
      </c>
      <c r="AF616" t="s">
        <v>3</v>
      </c>
      <c r="AG616">
        <v>48.91</v>
      </c>
      <c r="AH616">
        <v>2</v>
      </c>
      <c r="AI616">
        <v>22721862</v>
      </c>
      <c r="AJ616">
        <v>667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ROW(Source!A297)</f>
        <v>297</v>
      </c>
      <c r="B617">
        <v>22721876</v>
      </c>
      <c r="C617">
        <v>22721861</v>
      </c>
      <c r="D617">
        <v>121548</v>
      </c>
      <c r="E617">
        <v>1</v>
      </c>
      <c r="F617">
        <v>1</v>
      </c>
      <c r="G617">
        <v>1</v>
      </c>
      <c r="H617">
        <v>1</v>
      </c>
      <c r="I617" t="s">
        <v>36</v>
      </c>
      <c r="J617" t="s">
        <v>3</v>
      </c>
      <c r="K617" t="s">
        <v>785</v>
      </c>
      <c r="L617">
        <v>608254</v>
      </c>
      <c r="N617">
        <v>1013</v>
      </c>
      <c r="O617" t="s">
        <v>786</v>
      </c>
      <c r="P617" t="s">
        <v>786</v>
      </c>
      <c r="Q617">
        <v>1</v>
      </c>
      <c r="X617">
        <v>136.47999999999999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2</v>
      </c>
      <c r="AF617" t="s">
        <v>3</v>
      </c>
      <c r="AG617">
        <v>136.47999999999999</v>
      </c>
      <c r="AH617">
        <v>2</v>
      </c>
      <c r="AI617">
        <v>22721863</v>
      </c>
      <c r="AJ617">
        <v>668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ROW(Source!A297)</f>
        <v>297</v>
      </c>
      <c r="B618">
        <v>22721877</v>
      </c>
      <c r="C618">
        <v>22721861</v>
      </c>
      <c r="D618">
        <v>21284566</v>
      </c>
      <c r="E618">
        <v>1</v>
      </c>
      <c r="F618">
        <v>1</v>
      </c>
      <c r="G618">
        <v>1</v>
      </c>
      <c r="H618">
        <v>2</v>
      </c>
      <c r="I618" t="s">
        <v>1006</v>
      </c>
      <c r="J618" t="s">
        <v>1007</v>
      </c>
      <c r="K618" t="s">
        <v>1008</v>
      </c>
      <c r="L618">
        <v>1368</v>
      </c>
      <c r="N618">
        <v>1011</v>
      </c>
      <c r="O618" t="s">
        <v>790</v>
      </c>
      <c r="P618" t="s">
        <v>790</v>
      </c>
      <c r="Q618">
        <v>1</v>
      </c>
      <c r="X618">
        <v>7.0000000000000007E-2</v>
      </c>
      <c r="Y618">
        <v>0</v>
      </c>
      <c r="Z618">
        <v>89.99</v>
      </c>
      <c r="AA618">
        <v>10.06</v>
      </c>
      <c r="AB618">
        <v>0</v>
      </c>
      <c r="AC618">
        <v>0</v>
      </c>
      <c r="AD618">
        <v>1</v>
      </c>
      <c r="AE618">
        <v>0</v>
      </c>
      <c r="AF618" t="s">
        <v>3</v>
      </c>
      <c r="AG618">
        <v>7.0000000000000007E-2</v>
      </c>
      <c r="AH618">
        <v>2</v>
      </c>
      <c r="AI618">
        <v>22721864</v>
      </c>
      <c r="AJ618">
        <v>669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ROW(Source!A297)</f>
        <v>297</v>
      </c>
      <c r="B619">
        <v>22721878</v>
      </c>
      <c r="C619">
        <v>22721861</v>
      </c>
      <c r="D619">
        <v>21285803</v>
      </c>
      <c r="E619">
        <v>1</v>
      </c>
      <c r="F619">
        <v>1</v>
      </c>
      <c r="G619">
        <v>1</v>
      </c>
      <c r="H619">
        <v>2</v>
      </c>
      <c r="I619" t="s">
        <v>1009</v>
      </c>
      <c r="J619" t="s">
        <v>1010</v>
      </c>
      <c r="K619" t="s">
        <v>1011</v>
      </c>
      <c r="L619">
        <v>1368</v>
      </c>
      <c r="N619">
        <v>1011</v>
      </c>
      <c r="O619" t="s">
        <v>790</v>
      </c>
      <c r="P619" t="s">
        <v>790</v>
      </c>
      <c r="Q619">
        <v>1</v>
      </c>
      <c r="X619">
        <v>40.450000000000003</v>
      </c>
      <c r="Y619">
        <v>0</v>
      </c>
      <c r="Z619">
        <v>160.03</v>
      </c>
      <c r="AA619">
        <v>14.4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40.450000000000003</v>
      </c>
      <c r="AH619">
        <v>2</v>
      </c>
      <c r="AI619">
        <v>22721865</v>
      </c>
      <c r="AJ619">
        <v>670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ROW(Source!A297)</f>
        <v>297</v>
      </c>
      <c r="B620">
        <v>22721879</v>
      </c>
      <c r="C620">
        <v>22721861</v>
      </c>
      <c r="D620">
        <v>21378729</v>
      </c>
      <c r="E620">
        <v>1</v>
      </c>
      <c r="F620">
        <v>1</v>
      </c>
      <c r="G620">
        <v>1</v>
      </c>
      <c r="H620">
        <v>2</v>
      </c>
      <c r="I620" t="s">
        <v>1012</v>
      </c>
      <c r="J620" t="s">
        <v>1013</v>
      </c>
      <c r="K620" t="s">
        <v>1014</v>
      </c>
      <c r="L620">
        <v>1368</v>
      </c>
      <c r="N620">
        <v>1011</v>
      </c>
      <c r="O620" t="s">
        <v>790</v>
      </c>
      <c r="P620" t="s">
        <v>790</v>
      </c>
      <c r="Q620">
        <v>1</v>
      </c>
      <c r="X620">
        <v>16.72</v>
      </c>
      <c r="Y620">
        <v>0</v>
      </c>
      <c r="Z620">
        <v>242.41</v>
      </c>
      <c r="AA620">
        <v>27.9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16.72</v>
      </c>
      <c r="AH620">
        <v>2</v>
      </c>
      <c r="AI620">
        <v>22721866</v>
      </c>
      <c r="AJ620">
        <v>671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ROW(Source!A297)</f>
        <v>297</v>
      </c>
      <c r="B621">
        <v>22721880</v>
      </c>
      <c r="C621">
        <v>22721861</v>
      </c>
      <c r="D621">
        <v>21380185</v>
      </c>
      <c r="E621">
        <v>1</v>
      </c>
      <c r="F621">
        <v>1</v>
      </c>
      <c r="G621">
        <v>1</v>
      </c>
      <c r="H621">
        <v>2</v>
      </c>
      <c r="I621" t="s">
        <v>1015</v>
      </c>
      <c r="J621" t="s">
        <v>1016</v>
      </c>
      <c r="K621" t="s">
        <v>1017</v>
      </c>
      <c r="L621">
        <v>1368</v>
      </c>
      <c r="N621">
        <v>1011</v>
      </c>
      <c r="O621" t="s">
        <v>790</v>
      </c>
      <c r="P621" t="s">
        <v>790</v>
      </c>
      <c r="Q621">
        <v>1</v>
      </c>
      <c r="X621">
        <v>31.26</v>
      </c>
      <c r="Y621">
        <v>0</v>
      </c>
      <c r="Z621">
        <v>432.25</v>
      </c>
      <c r="AA621">
        <v>27.9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31.26</v>
      </c>
      <c r="AH621">
        <v>2</v>
      </c>
      <c r="AI621">
        <v>22721867</v>
      </c>
      <c r="AJ621">
        <v>672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ROW(Source!A297)</f>
        <v>297</v>
      </c>
      <c r="B622">
        <v>22721881</v>
      </c>
      <c r="C622">
        <v>22721861</v>
      </c>
      <c r="D622">
        <v>21378733</v>
      </c>
      <c r="E622">
        <v>1</v>
      </c>
      <c r="F622">
        <v>1</v>
      </c>
      <c r="G622">
        <v>1</v>
      </c>
      <c r="H622">
        <v>2</v>
      </c>
      <c r="I622" t="s">
        <v>1018</v>
      </c>
      <c r="J622" t="s">
        <v>1019</v>
      </c>
      <c r="K622" t="s">
        <v>1020</v>
      </c>
      <c r="L622">
        <v>1368</v>
      </c>
      <c r="N622">
        <v>1011</v>
      </c>
      <c r="O622" t="s">
        <v>790</v>
      </c>
      <c r="P622" t="s">
        <v>790</v>
      </c>
      <c r="Q622">
        <v>1</v>
      </c>
      <c r="X622">
        <v>3.41</v>
      </c>
      <c r="Y622">
        <v>0</v>
      </c>
      <c r="Z622">
        <v>441.26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3.41</v>
      </c>
      <c r="AH622">
        <v>2</v>
      </c>
      <c r="AI622">
        <v>22721868</v>
      </c>
      <c r="AJ622">
        <v>673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ROW(Source!A297)</f>
        <v>297</v>
      </c>
      <c r="B623">
        <v>22721882</v>
      </c>
      <c r="C623">
        <v>22721861</v>
      </c>
      <c r="D623">
        <v>21334800</v>
      </c>
      <c r="E623">
        <v>1</v>
      </c>
      <c r="F623">
        <v>1</v>
      </c>
      <c r="G623">
        <v>1</v>
      </c>
      <c r="H623">
        <v>3</v>
      </c>
      <c r="I623" t="s">
        <v>1021</v>
      </c>
      <c r="J623" t="s">
        <v>1022</v>
      </c>
      <c r="K623" t="s">
        <v>1023</v>
      </c>
      <c r="L623">
        <v>1327</v>
      </c>
      <c r="N623">
        <v>1005</v>
      </c>
      <c r="O623" t="s">
        <v>306</v>
      </c>
      <c r="P623" t="s">
        <v>306</v>
      </c>
      <c r="Q623">
        <v>1</v>
      </c>
      <c r="X623">
        <v>0.6</v>
      </c>
      <c r="Y623">
        <v>37.43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3</v>
      </c>
      <c r="AG623">
        <v>0.6</v>
      </c>
      <c r="AH623">
        <v>2</v>
      </c>
      <c r="AI623">
        <v>22721869</v>
      </c>
      <c r="AJ623">
        <v>674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ROW(Source!A297)</f>
        <v>297</v>
      </c>
      <c r="B624">
        <v>22721883</v>
      </c>
      <c r="C624">
        <v>22721861</v>
      </c>
      <c r="D624">
        <v>21304504</v>
      </c>
      <c r="E624">
        <v>1</v>
      </c>
      <c r="F624">
        <v>1</v>
      </c>
      <c r="G624">
        <v>1</v>
      </c>
      <c r="H624">
        <v>3</v>
      </c>
      <c r="I624" t="s">
        <v>1024</v>
      </c>
      <c r="J624" t="s">
        <v>1025</v>
      </c>
      <c r="K624" t="s">
        <v>1026</v>
      </c>
      <c r="L624">
        <v>1330</v>
      </c>
      <c r="N624">
        <v>1005</v>
      </c>
      <c r="O624" t="s">
        <v>1027</v>
      </c>
      <c r="P624" t="s">
        <v>1027</v>
      </c>
      <c r="Q624">
        <v>10</v>
      </c>
      <c r="X624">
        <v>0.12</v>
      </c>
      <c r="Y624">
        <v>84.75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3</v>
      </c>
      <c r="AG624">
        <v>0.12</v>
      </c>
      <c r="AH624">
        <v>2</v>
      </c>
      <c r="AI624">
        <v>22721870</v>
      </c>
      <c r="AJ624">
        <v>675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ROW(Source!A297)</f>
        <v>297</v>
      </c>
      <c r="B625">
        <v>22721884</v>
      </c>
      <c r="C625">
        <v>22721861</v>
      </c>
      <c r="D625">
        <v>21409397</v>
      </c>
      <c r="E625">
        <v>1</v>
      </c>
      <c r="F625">
        <v>1</v>
      </c>
      <c r="G625">
        <v>1</v>
      </c>
      <c r="H625">
        <v>3</v>
      </c>
      <c r="I625" t="s">
        <v>1028</v>
      </c>
      <c r="J625" t="s">
        <v>1029</v>
      </c>
      <c r="K625" t="s">
        <v>1030</v>
      </c>
      <c r="L625">
        <v>1348</v>
      </c>
      <c r="N625">
        <v>1009</v>
      </c>
      <c r="O625" t="s">
        <v>34</v>
      </c>
      <c r="P625" t="s">
        <v>34</v>
      </c>
      <c r="Q625">
        <v>1000</v>
      </c>
      <c r="X625">
        <v>0.112</v>
      </c>
      <c r="Y625">
        <v>31060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3</v>
      </c>
      <c r="AG625">
        <v>0.112</v>
      </c>
      <c r="AH625">
        <v>2</v>
      </c>
      <c r="AI625">
        <v>22721871</v>
      </c>
      <c r="AJ625">
        <v>676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ROW(Source!A297)</f>
        <v>297</v>
      </c>
      <c r="B626">
        <v>22721885</v>
      </c>
      <c r="C626">
        <v>22721861</v>
      </c>
      <c r="D626">
        <v>21380187</v>
      </c>
      <c r="E626">
        <v>1</v>
      </c>
      <c r="F626">
        <v>1</v>
      </c>
      <c r="G626">
        <v>1</v>
      </c>
      <c r="H626">
        <v>3</v>
      </c>
      <c r="I626" t="s">
        <v>1031</v>
      </c>
      <c r="J626" t="s">
        <v>1032</v>
      </c>
      <c r="K626" t="s">
        <v>1033</v>
      </c>
      <c r="L626">
        <v>1327</v>
      </c>
      <c r="N626">
        <v>1005</v>
      </c>
      <c r="O626" t="s">
        <v>306</v>
      </c>
      <c r="P626" t="s">
        <v>306</v>
      </c>
      <c r="Q626">
        <v>1</v>
      </c>
      <c r="X626">
        <v>866</v>
      </c>
      <c r="Y626">
        <v>30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866</v>
      </c>
      <c r="AH626">
        <v>2</v>
      </c>
      <c r="AI626">
        <v>22721872</v>
      </c>
      <c r="AJ626">
        <v>677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ROW(Source!A297)</f>
        <v>297</v>
      </c>
      <c r="B627">
        <v>22721886</v>
      </c>
      <c r="C627">
        <v>22721861</v>
      </c>
      <c r="D627">
        <v>21282859</v>
      </c>
      <c r="E627">
        <v>1</v>
      </c>
      <c r="F627">
        <v>1</v>
      </c>
      <c r="G627">
        <v>1</v>
      </c>
      <c r="H627">
        <v>3</v>
      </c>
      <c r="I627" t="s">
        <v>833</v>
      </c>
      <c r="J627" t="s">
        <v>834</v>
      </c>
      <c r="K627" t="s">
        <v>835</v>
      </c>
      <c r="L627">
        <v>1339</v>
      </c>
      <c r="N627">
        <v>1007</v>
      </c>
      <c r="O627" t="s">
        <v>43</v>
      </c>
      <c r="P627" t="s">
        <v>43</v>
      </c>
      <c r="Q627">
        <v>1</v>
      </c>
      <c r="X627">
        <v>0.25</v>
      </c>
      <c r="Y627">
        <v>558.33000000000004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0.25</v>
      </c>
      <c r="AH627">
        <v>2</v>
      </c>
      <c r="AI627">
        <v>22721873</v>
      </c>
      <c r="AJ627">
        <v>679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ROW(Source!A297)</f>
        <v>297</v>
      </c>
      <c r="B628">
        <v>22721887</v>
      </c>
      <c r="C628">
        <v>22721861</v>
      </c>
      <c r="D628">
        <v>21380189</v>
      </c>
      <c r="E628">
        <v>1</v>
      </c>
      <c r="F628">
        <v>1</v>
      </c>
      <c r="G628">
        <v>1</v>
      </c>
      <c r="H628">
        <v>3</v>
      </c>
      <c r="I628" t="s">
        <v>1034</v>
      </c>
      <c r="J628" t="s">
        <v>1035</v>
      </c>
      <c r="K628" t="s">
        <v>1036</v>
      </c>
      <c r="L628">
        <v>1348</v>
      </c>
      <c r="N628">
        <v>1009</v>
      </c>
      <c r="O628" t="s">
        <v>34</v>
      </c>
      <c r="P628" t="s">
        <v>34</v>
      </c>
      <c r="Q628">
        <v>1000</v>
      </c>
      <c r="X628">
        <v>2.1000000000000001E-2</v>
      </c>
      <c r="Y628">
        <v>12900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2.1000000000000001E-2</v>
      </c>
      <c r="AH628">
        <v>2</v>
      </c>
      <c r="AI628">
        <v>22721874</v>
      </c>
      <c r="AJ628">
        <v>680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ROW(Source!A297)</f>
        <v>297</v>
      </c>
      <c r="B629">
        <v>22721888</v>
      </c>
      <c r="C629">
        <v>22721861</v>
      </c>
      <c r="D629">
        <v>21331976</v>
      </c>
      <c r="E629">
        <v>1</v>
      </c>
      <c r="F629">
        <v>1</v>
      </c>
      <c r="G629">
        <v>1</v>
      </c>
      <c r="H629">
        <v>3</v>
      </c>
      <c r="I629" t="s">
        <v>1241</v>
      </c>
      <c r="J629" t="s">
        <v>1242</v>
      </c>
      <c r="K629" t="s">
        <v>1243</v>
      </c>
      <c r="L629">
        <v>1327</v>
      </c>
      <c r="N629">
        <v>1005</v>
      </c>
      <c r="O629" t="s">
        <v>306</v>
      </c>
      <c r="P629" t="s">
        <v>306</v>
      </c>
      <c r="Q629">
        <v>1</v>
      </c>
      <c r="X629">
        <v>870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 t="s">
        <v>3</v>
      </c>
      <c r="AG629">
        <v>870</v>
      </c>
      <c r="AH629">
        <v>3</v>
      </c>
      <c r="AI629">
        <v>-1</v>
      </c>
      <c r="AJ629" t="s">
        <v>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ROW(Source!A299)</f>
        <v>299</v>
      </c>
      <c r="B630">
        <v>22721905</v>
      </c>
      <c r="C630">
        <v>22721891</v>
      </c>
      <c r="D630">
        <v>9417175</v>
      </c>
      <c r="E630">
        <v>1</v>
      </c>
      <c r="F630">
        <v>1</v>
      </c>
      <c r="G630">
        <v>1</v>
      </c>
      <c r="H630">
        <v>1</v>
      </c>
      <c r="I630" t="s">
        <v>1004</v>
      </c>
      <c r="J630" t="s">
        <v>3</v>
      </c>
      <c r="K630" t="s">
        <v>1005</v>
      </c>
      <c r="L630">
        <v>1369</v>
      </c>
      <c r="N630">
        <v>1013</v>
      </c>
      <c r="O630" t="s">
        <v>784</v>
      </c>
      <c r="P630" t="s">
        <v>784</v>
      </c>
      <c r="Q630">
        <v>1</v>
      </c>
      <c r="X630">
        <v>42.98</v>
      </c>
      <c r="Y630">
        <v>0</v>
      </c>
      <c r="Z630">
        <v>0</v>
      </c>
      <c r="AA630">
        <v>0</v>
      </c>
      <c r="AB630">
        <v>10.06</v>
      </c>
      <c r="AC630">
        <v>0</v>
      </c>
      <c r="AD630">
        <v>1</v>
      </c>
      <c r="AE630">
        <v>1</v>
      </c>
      <c r="AF630" t="s">
        <v>3</v>
      </c>
      <c r="AG630">
        <v>42.98</v>
      </c>
      <c r="AH630">
        <v>2</v>
      </c>
      <c r="AI630">
        <v>22721892</v>
      </c>
      <c r="AJ630">
        <v>681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ROW(Source!A299)</f>
        <v>299</v>
      </c>
      <c r="B631">
        <v>22721906</v>
      </c>
      <c r="C631">
        <v>22721891</v>
      </c>
      <c r="D631">
        <v>121548</v>
      </c>
      <c r="E631">
        <v>1</v>
      </c>
      <c r="F631">
        <v>1</v>
      </c>
      <c r="G631">
        <v>1</v>
      </c>
      <c r="H631">
        <v>1</v>
      </c>
      <c r="I631" t="s">
        <v>36</v>
      </c>
      <c r="J631" t="s">
        <v>3</v>
      </c>
      <c r="K631" t="s">
        <v>785</v>
      </c>
      <c r="L631">
        <v>608254</v>
      </c>
      <c r="N631">
        <v>1013</v>
      </c>
      <c r="O631" t="s">
        <v>786</v>
      </c>
      <c r="P631" t="s">
        <v>786</v>
      </c>
      <c r="Q631">
        <v>1</v>
      </c>
      <c r="X631">
        <v>88.16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2</v>
      </c>
      <c r="AF631" t="s">
        <v>3</v>
      </c>
      <c r="AG631">
        <v>88.16</v>
      </c>
      <c r="AH631">
        <v>2</v>
      </c>
      <c r="AI631">
        <v>22721893</v>
      </c>
      <c r="AJ631">
        <v>682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ROW(Source!A299)</f>
        <v>299</v>
      </c>
      <c r="B632">
        <v>22721907</v>
      </c>
      <c r="C632">
        <v>22721891</v>
      </c>
      <c r="D632">
        <v>21284566</v>
      </c>
      <c r="E632">
        <v>1</v>
      </c>
      <c r="F632">
        <v>1</v>
      </c>
      <c r="G632">
        <v>1</v>
      </c>
      <c r="H632">
        <v>2</v>
      </c>
      <c r="I632" t="s">
        <v>1006</v>
      </c>
      <c r="J632" t="s">
        <v>1007</v>
      </c>
      <c r="K632" t="s">
        <v>1008</v>
      </c>
      <c r="L632">
        <v>1368</v>
      </c>
      <c r="N632">
        <v>1011</v>
      </c>
      <c r="O632" t="s">
        <v>790</v>
      </c>
      <c r="P632" t="s">
        <v>790</v>
      </c>
      <c r="Q632">
        <v>1</v>
      </c>
      <c r="X632">
        <v>0.06</v>
      </c>
      <c r="Y632">
        <v>0</v>
      </c>
      <c r="Z632">
        <v>89.99</v>
      </c>
      <c r="AA632">
        <v>10.06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0.06</v>
      </c>
      <c r="AH632">
        <v>2</v>
      </c>
      <c r="AI632">
        <v>22721894</v>
      </c>
      <c r="AJ632">
        <v>683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ROW(Source!A299)</f>
        <v>299</v>
      </c>
      <c r="B633">
        <v>22721908</v>
      </c>
      <c r="C633">
        <v>22721891</v>
      </c>
      <c r="D633">
        <v>21285803</v>
      </c>
      <c r="E633">
        <v>1</v>
      </c>
      <c r="F633">
        <v>1</v>
      </c>
      <c r="G633">
        <v>1</v>
      </c>
      <c r="H633">
        <v>2</v>
      </c>
      <c r="I633" t="s">
        <v>1009</v>
      </c>
      <c r="J633" t="s">
        <v>1010</v>
      </c>
      <c r="K633" t="s">
        <v>1011</v>
      </c>
      <c r="L633">
        <v>1368</v>
      </c>
      <c r="N633">
        <v>1011</v>
      </c>
      <c r="O633" t="s">
        <v>790</v>
      </c>
      <c r="P633" t="s">
        <v>790</v>
      </c>
      <c r="Q633">
        <v>1</v>
      </c>
      <c r="X633">
        <v>31.16</v>
      </c>
      <c r="Y633">
        <v>0</v>
      </c>
      <c r="Z633">
        <v>160.03</v>
      </c>
      <c r="AA633">
        <v>14.4</v>
      </c>
      <c r="AB633">
        <v>0</v>
      </c>
      <c r="AC633">
        <v>0</v>
      </c>
      <c r="AD633">
        <v>1</v>
      </c>
      <c r="AE633">
        <v>0</v>
      </c>
      <c r="AF633" t="s">
        <v>3</v>
      </c>
      <c r="AG633">
        <v>31.16</v>
      </c>
      <c r="AH633">
        <v>2</v>
      </c>
      <c r="AI633">
        <v>22721895</v>
      </c>
      <c r="AJ633">
        <v>684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ROW(Source!A299)</f>
        <v>299</v>
      </c>
      <c r="B634">
        <v>22721909</v>
      </c>
      <c r="C634">
        <v>22721891</v>
      </c>
      <c r="D634">
        <v>21378729</v>
      </c>
      <c r="E634">
        <v>1</v>
      </c>
      <c r="F634">
        <v>1</v>
      </c>
      <c r="G634">
        <v>1</v>
      </c>
      <c r="H634">
        <v>2</v>
      </c>
      <c r="I634" t="s">
        <v>1012</v>
      </c>
      <c r="J634" t="s">
        <v>1013</v>
      </c>
      <c r="K634" t="s">
        <v>1014</v>
      </c>
      <c r="L634">
        <v>1368</v>
      </c>
      <c r="N634">
        <v>1011</v>
      </c>
      <c r="O634" t="s">
        <v>790</v>
      </c>
      <c r="P634" t="s">
        <v>790</v>
      </c>
      <c r="Q634">
        <v>1</v>
      </c>
      <c r="X634">
        <v>13.02</v>
      </c>
      <c r="Y634">
        <v>0</v>
      </c>
      <c r="Z634">
        <v>242.41</v>
      </c>
      <c r="AA634">
        <v>27.9</v>
      </c>
      <c r="AB634">
        <v>0</v>
      </c>
      <c r="AC634">
        <v>0</v>
      </c>
      <c r="AD634">
        <v>1</v>
      </c>
      <c r="AE634">
        <v>0</v>
      </c>
      <c r="AF634" t="s">
        <v>3</v>
      </c>
      <c r="AG634">
        <v>13.02</v>
      </c>
      <c r="AH634">
        <v>2</v>
      </c>
      <c r="AI634">
        <v>22721896</v>
      </c>
      <c r="AJ634">
        <v>685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ROW(Source!A299)</f>
        <v>299</v>
      </c>
      <c r="B635">
        <v>22721910</v>
      </c>
      <c r="C635">
        <v>22721891</v>
      </c>
      <c r="D635">
        <v>21380185</v>
      </c>
      <c r="E635">
        <v>1</v>
      </c>
      <c r="F635">
        <v>1</v>
      </c>
      <c r="G635">
        <v>1</v>
      </c>
      <c r="H635">
        <v>2</v>
      </c>
      <c r="I635" t="s">
        <v>1015</v>
      </c>
      <c r="J635" t="s">
        <v>1016</v>
      </c>
      <c r="K635" t="s">
        <v>1017</v>
      </c>
      <c r="L635">
        <v>1368</v>
      </c>
      <c r="N635">
        <v>1011</v>
      </c>
      <c r="O635" t="s">
        <v>790</v>
      </c>
      <c r="P635" t="s">
        <v>790</v>
      </c>
      <c r="Q635">
        <v>1</v>
      </c>
      <c r="X635">
        <v>15.45</v>
      </c>
      <c r="Y635">
        <v>0</v>
      </c>
      <c r="Z635">
        <v>432.25</v>
      </c>
      <c r="AA635">
        <v>27.9</v>
      </c>
      <c r="AB635">
        <v>0</v>
      </c>
      <c r="AC635">
        <v>0</v>
      </c>
      <c r="AD635">
        <v>1</v>
      </c>
      <c r="AE635">
        <v>0</v>
      </c>
      <c r="AF635" t="s">
        <v>3</v>
      </c>
      <c r="AG635">
        <v>15.45</v>
      </c>
      <c r="AH635">
        <v>2</v>
      </c>
      <c r="AI635">
        <v>22721897</v>
      </c>
      <c r="AJ635">
        <v>686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ROW(Source!A299)</f>
        <v>299</v>
      </c>
      <c r="B636">
        <v>22721911</v>
      </c>
      <c r="C636">
        <v>22721891</v>
      </c>
      <c r="D636">
        <v>21378733</v>
      </c>
      <c r="E636">
        <v>1</v>
      </c>
      <c r="F636">
        <v>1</v>
      </c>
      <c r="G636">
        <v>1</v>
      </c>
      <c r="H636">
        <v>2</v>
      </c>
      <c r="I636" t="s">
        <v>1018</v>
      </c>
      <c r="J636" t="s">
        <v>1019</v>
      </c>
      <c r="K636" t="s">
        <v>1020</v>
      </c>
      <c r="L636">
        <v>1368</v>
      </c>
      <c r="N636">
        <v>1011</v>
      </c>
      <c r="O636" t="s">
        <v>790</v>
      </c>
      <c r="P636" t="s">
        <v>790</v>
      </c>
      <c r="Q636">
        <v>1</v>
      </c>
      <c r="X636">
        <v>3.17</v>
      </c>
      <c r="Y636">
        <v>0</v>
      </c>
      <c r="Z636">
        <v>441.26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3.17</v>
      </c>
      <c r="AH636">
        <v>2</v>
      </c>
      <c r="AI636">
        <v>22721898</v>
      </c>
      <c r="AJ636">
        <v>687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ROW(Source!A299)</f>
        <v>299</v>
      </c>
      <c r="B637">
        <v>22721912</v>
      </c>
      <c r="C637">
        <v>22721891</v>
      </c>
      <c r="D637">
        <v>21334800</v>
      </c>
      <c r="E637">
        <v>1</v>
      </c>
      <c r="F637">
        <v>1</v>
      </c>
      <c r="G637">
        <v>1</v>
      </c>
      <c r="H637">
        <v>3</v>
      </c>
      <c r="I637" t="s">
        <v>1021</v>
      </c>
      <c r="J637" t="s">
        <v>1022</v>
      </c>
      <c r="K637" t="s">
        <v>1023</v>
      </c>
      <c r="L637">
        <v>1327</v>
      </c>
      <c r="N637">
        <v>1005</v>
      </c>
      <c r="O637" t="s">
        <v>306</v>
      </c>
      <c r="P637" t="s">
        <v>306</v>
      </c>
      <c r="Q637">
        <v>1</v>
      </c>
      <c r="X637">
        <v>0.6</v>
      </c>
      <c r="Y637">
        <v>37.43</v>
      </c>
      <c r="Z637">
        <v>0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0.6</v>
      </c>
      <c r="AH637">
        <v>2</v>
      </c>
      <c r="AI637">
        <v>22721899</v>
      </c>
      <c r="AJ637">
        <v>688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ROW(Source!A299)</f>
        <v>299</v>
      </c>
      <c r="B638">
        <v>22721913</v>
      </c>
      <c r="C638">
        <v>22721891</v>
      </c>
      <c r="D638">
        <v>21304504</v>
      </c>
      <c r="E638">
        <v>1</v>
      </c>
      <c r="F638">
        <v>1</v>
      </c>
      <c r="G638">
        <v>1</v>
      </c>
      <c r="H638">
        <v>3</v>
      </c>
      <c r="I638" t="s">
        <v>1024</v>
      </c>
      <c r="J638" t="s">
        <v>1025</v>
      </c>
      <c r="K638" t="s">
        <v>1026</v>
      </c>
      <c r="L638">
        <v>1330</v>
      </c>
      <c r="N638">
        <v>1005</v>
      </c>
      <c r="O638" t="s">
        <v>1027</v>
      </c>
      <c r="P638" t="s">
        <v>1027</v>
      </c>
      <c r="Q638">
        <v>10</v>
      </c>
      <c r="X638">
        <v>0.12</v>
      </c>
      <c r="Y638">
        <v>84.75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3</v>
      </c>
      <c r="AG638">
        <v>0.12</v>
      </c>
      <c r="AH638">
        <v>2</v>
      </c>
      <c r="AI638">
        <v>22721900</v>
      </c>
      <c r="AJ638">
        <v>689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ROW(Source!A299)</f>
        <v>299</v>
      </c>
      <c r="B639">
        <v>22721914</v>
      </c>
      <c r="C639">
        <v>22721891</v>
      </c>
      <c r="D639">
        <v>21409397</v>
      </c>
      <c r="E639">
        <v>1</v>
      </c>
      <c r="F639">
        <v>1</v>
      </c>
      <c r="G639">
        <v>1</v>
      </c>
      <c r="H639">
        <v>3</v>
      </c>
      <c r="I639" t="s">
        <v>1028</v>
      </c>
      <c r="J639" t="s">
        <v>1029</v>
      </c>
      <c r="K639" t="s">
        <v>1030</v>
      </c>
      <c r="L639">
        <v>1348</v>
      </c>
      <c r="N639">
        <v>1009</v>
      </c>
      <c r="O639" t="s">
        <v>34</v>
      </c>
      <c r="P639" t="s">
        <v>34</v>
      </c>
      <c r="Q639">
        <v>1000</v>
      </c>
      <c r="X639">
        <v>0.08</v>
      </c>
      <c r="Y639">
        <v>31060</v>
      </c>
      <c r="Z639">
        <v>0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3</v>
      </c>
      <c r="AG639">
        <v>0.08</v>
      </c>
      <c r="AH639">
        <v>2</v>
      </c>
      <c r="AI639">
        <v>22721901</v>
      </c>
      <c r="AJ639">
        <v>690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ROW(Source!A299)</f>
        <v>299</v>
      </c>
      <c r="B640">
        <v>22721915</v>
      </c>
      <c r="C640">
        <v>22721891</v>
      </c>
      <c r="D640">
        <v>21380187</v>
      </c>
      <c r="E640">
        <v>1</v>
      </c>
      <c r="F640">
        <v>1</v>
      </c>
      <c r="G640">
        <v>1</v>
      </c>
      <c r="H640">
        <v>3</v>
      </c>
      <c r="I640" t="s">
        <v>1031</v>
      </c>
      <c r="J640" t="s">
        <v>1032</v>
      </c>
      <c r="K640" t="s">
        <v>1033</v>
      </c>
      <c r="L640">
        <v>1327</v>
      </c>
      <c r="N640">
        <v>1005</v>
      </c>
      <c r="O640" t="s">
        <v>306</v>
      </c>
      <c r="P640" t="s">
        <v>306</v>
      </c>
      <c r="Q640">
        <v>1</v>
      </c>
      <c r="X640">
        <v>629</v>
      </c>
      <c r="Y640">
        <v>30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629</v>
      </c>
      <c r="AH640">
        <v>2</v>
      </c>
      <c r="AI640">
        <v>22721902</v>
      </c>
      <c r="AJ640">
        <v>691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ROW(Source!A299)</f>
        <v>299</v>
      </c>
      <c r="B641">
        <v>22721916</v>
      </c>
      <c r="C641">
        <v>22721891</v>
      </c>
      <c r="D641">
        <v>21282859</v>
      </c>
      <c r="E641">
        <v>1</v>
      </c>
      <c r="F641">
        <v>1</v>
      </c>
      <c r="G641">
        <v>1</v>
      </c>
      <c r="H641">
        <v>3</v>
      </c>
      <c r="I641" t="s">
        <v>833</v>
      </c>
      <c r="J641" t="s">
        <v>834</v>
      </c>
      <c r="K641" t="s">
        <v>835</v>
      </c>
      <c r="L641">
        <v>1339</v>
      </c>
      <c r="N641">
        <v>1007</v>
      </c>
      <c r="O641" t="s">
        <v>43</v>
      </c>
      <c r="P641" t="s">
        <v>43</v>
      </c>
      <c r="Q641">
        <v>1</v>
      </c>
      <c r="X641">
        <v>0.25</v>
      </c>
      <c r="Y641">
        <v>558.33000000000004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0.25</v>
      </c>
      <c r="AH641">
        <v>2</v>
      </c>
      <c r="AI641">
        <v>22721903</v>
      </c>
      <c r="AJ641">
        <v>693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ROW(Source!A299)</f>
        <v>299</v>
      </c>
      <c r="B642">
        <v>22721917</v>
      </c>
      <c r="C642">
        <v>22721891</v>
      </c>
      <c r="D642">
        <v>21380189</v>
      </c>
      <c r="E642">
        <v>1</v>
      </c>
      <c r="F642">
        <v>1</v>
      </c>
      <c r="G642">
        <v>1</v>
      </c>
      <c r="H642">
        <v>3</v>
      </c>
      <c r="I642" t="s">
        <v>1034</v>
      </c>
      <c r="J642" t="s">
        <v>1035</v>
      </c>
      <c r="K642" t="s">
        <v>1036</v>
      </c>
      <c r="L642">
        <v>1348</v>
      </c>
      <c r="N642">
        <v>1009</v>
      </c>
      <c r="O642" t="s">
        <v>34</v>
      </c>
      <c r="P642" t="s">
        <v>34</v>
      </c>
      <c r="Q642">
        <v>1000</v>
      </c>
      <c r="X642">
        <v>1.4999999999999999E-2</v>
      </c>
      <c r="Y642">
        <v>12900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1.4999999999999999E-2</v>
      </c>
      <c r="AH642">
        <v>2</v>
      </c>
      <c r="AI642">
        <v>22721904</v>
      </c>
      <c r="AJ642">
        <v>694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ROW(Source!A299)</f>
        <v>299</v>
      </c>
      <c r="B643">
        <v>22721918</v>
      </c>
      <c r="C643">
        <v>22721891</v>
      </c>
      <c r="D643">
        <v>21331976</v>
      </c>
      <c r="E643">
        <v>1</v>
      </c>
      <c r="F643">
        <v>1</v>
      </c>
      <c r="G643">
        <v>1</v>
      </c>
      <c r="H643">
        <v>3</v>
      </c>
      <c r="I643" t="s">
        <v>1241</v>
      </c>
      <c r="J643" t="s">
        <v>1242</v>
      </c>
      <c r="K643" t="s">
        <v>1243</v>
      </c>
      <c r="L643">
        <v>1327</v>
      </c>
      <c r="N643">
        <v>1005</v>
      </c>
      <c r="O643" t="s">
        <v>306</v>
      </c>
      <c r="P643" t="s">
        <v>306</v>
      </c>
      <c r="Q643">
        <v>1</v>
      </c>
      <c r="X643">
        <v>620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 t="s">
        <v>3</v>
      </c>
      <c r="AG643">
        <v>620</v>
      </c>
      <c r="AH643">
        <v>3</v>
      </c>
      <c r="AI643">
        <v>-1</v>
      </c>
      <c r="AJ643" t="s">
        <v>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ROW(Source!A301)</f>
        <v>301</v>
      </c>
      <c r="B644">
        <v>22721933</v>
      </c>
      <c r="C644">
        <v>22721921</v>
      </c>
      <c r="D644">
        <v>9416287</v>
      </c>
      <c r="E644">
        <v>1</v>
      </c>
      <c r="F644">
        <v>1</v>
      </c>
      <c r="G644">
        <v>1</v>
      </c>
      <c r="H644">
        <v>1</v>
      </c>
      <c r="I644" t="s">
        <v>962</v>
      </c>
      <c r="J644" t="s">
        <v>3</v>
      </c>
      <c r="K644" t="s">
        <v>963</v>
      </c>
      <c r="L644">
        <v>1369</v>
      </c>
      <c r="N644">
        <v>1013</v>
      </c>
      <c r="O644" t="s">
        <v>784</v>
      </c>
      <c r="P644" t="s">
        <v>784</v>
      </c>
      <c r="Q644">
        <v>1</v>
      </c>
      <c r="X644">
        <v>116.12</v>
      </c>
      <c r="Y644">
        <v>0</v>
      </c>
      <c r="Z644">
        <v>0</v>
      </c>
      <c r="AA644">
        <v>0</v>
      </c>
      <c r="AB644">
        <v>9.51</v>
      </c>
      <c r="AC644">
        <v>0</v>
      </c>
      <c r="AD644">
        <v>1</v>
      </c>
      <c r="AE644">
        <v>1</v>
      </c>
      <c r="AF644" t="s">
        <v>3</v>
      </c>
      <c r="AG644">
        <v>116.12</v>
      </c>
      <c r="AH644">
        <v>2</v>
      </c>
      <c r="AI644">
        <v>22721922</v>
      </c>
      <c r="AJ644">
        <v>695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ROW(Source!A301)</f>
        <v>301</v>
      </c>
      <c r="B645">
        <v>22721934</v>
      </c>
      <c r="C645">
        <v>22721921</v>
      </c>
      <c r="D645">
        <v>121548</v>
      </c>
      <c r="E645">
        <v>1</v>
      </c>
      <c r="F645">
        <v>1</v>
      </c>
      <c r="G645">
        <v>1</v>
      </c>
      <c r="H645">
        <v>1</v>
      </c>
      <c r="I645" t="s">
        <v>36</v>
      </c>
      <c r="J645" t="s">
        <v>3</v>
      </c>
      <c r="K645" t="s">
        <v>785</v>
      </c>
      <c r="L645">
        <v>608254</v>
      </c>
      <c r="N645">
        <v>1013</v>
      </c>
      <c r="O645" t="s">
        <v>786</v>
      </c>
      <c r="P645" t="s">
        <v>786</v>
      </c>
      <c r="Q645">
        <v>1</v>
      </c>
      <c r="X645">
        <v>7.47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2</v>
      </c>
      <c r="AF645" t="s">
        <v>3</v>
      </c>
      <c r="AG645">
        <v>7.47</v>
      </c>
      <c r="AH645">
        <v>2</v>
      </c>
      <c r="AI645">
        <v>22721923</v>
      </c>
      <c r="AJ645">
        <v>696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ROW(Source!A301)</f>
        <v>301</v>
      </c>
      <c r="B646">
        <v>22721935</v>
      </c>
      <c r="C646">
        <v>22721921</v>
      </c>
      <c r="D646">
        <v>21284566</v>
      </c>
      <c r="E646">
        <v>1</v>
      </c>
      <c r="F646">
        <v>1</v>
      </c>
      <c r="G646">
        <v>1</v>
      </c>
      <c r="H646">
        <v>2</v>
      </c>
      <c r="I646" t="s">
        <v>1006</v>
      </c>
      <c r="J646" t="s">
        <v>1007</v>
      </c>
      <c r="K646" t="s">
        <v>1008</v>
      </c>
      <c r="L646">
        <v>1368</v>
      </c>
      <c r="N646">
        <v>1011</v>
      </c>
      <c r="O646" t="s">
        <v>790</v>
      </c>
      <c r="P646" t="s">
        <v>790</v>
      </c>
      <c r="Q646">
        <v>1</v>
      </c>
      <c r="X646">
        <v>0.05</v>
      </c>
      <c r="Y646">
        <v>0</v>
      </c>
      <c r="Z646">
        <v>89.99</v>
      </c>
      <c r="AA646">
        <v>10.06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0.05</v>
      </c>
      <c r="AH646">
        <v>2</v>
      </c>
      <c r="AI646">
        <v>22721924</v>
      </c>
      <c r="AJ646">
        <v>697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ROW(Source!A301)</f>
        <v>301</v>
      </c>
      <c r="B647">
        <v>22721936</v>
      </c>
      <c r="C647">
        <v>22721921</v>
      </c>
      <c r="D647">
        <v>21380185</v>
      </c>
      <c r="E647">
        <v>1</v>
      </c>
      <c r="F647">
        <v>1</v>
      </c>
      <c r="G647">
        <v>1</v>
      </c>
      <c r="H647">
        <v>2</v>
      </c>
      <c r="I647" t="s">
        <v>1015</v>
      </c>
      <c r="J647" t="s">
        <v>1016</v>
      </c>
      <c r="K647" t="s">
        <v>1017</v>
      </c>
      <c r="L647">
        <v>1368</v>
      </c>
      <c r="N647">
        <v>1011</v>
      </c>
      <c r="O647" t="s">
        <v>790</v>
      </c>
      <c r="P647" t="s">
        <v>790</v>
      </c>
      <c r="Q647">
        <v>1</v>
      </c>
      <c r="X647">
        <v>3.71</v>
      </c>
      <c r="Y647">
        <v>0</v>
      </c>
      <c r="Z647">
        <v>432.25</v>
      </c>
      <c r="AA647">
        <v>27.9</v>
      </c>
      <c r="AB647">
        <v>0</v>
      </c>
      <c r="AC647">
        <v>0</v>
      </c>
      <c r="AD647">
        <v>1</v>
      </c>
      <c r="AE647">
        <v>0</v>
      </c>
      <c r="AF647" t="s">
        <v>3</v>
      </c>
      <c r="AG647">
        <v>3.71</v>
      </c>
      <c r="AH647">
        <v>2</v>
      </c>
      <c r="AI647">
        <v>22721925</v>
      </c>
      <c r="AJ647">
        <v>698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ROW(Source!A301)</f>
        <v>301</v>
      </c>
      <c r="B648">
        <v>22721937</v>
      </c>
      <c r="C648">
        <v>22721921</v>
      </c>
      <c r="D648">
        <v>21313522</v>
      </c>
      <c r="E648">
        <v>1</v>
      </c>
      <c r="F648">
        <v>1</v>
      </c>
      <c r="G648">
        <v>1</v>
      </c>
      <c r="H648">
        <v>2</v>
      </c>
      <c r="I648" t="s">
        <v>1037</v>
      </c>
      <c r="J648" t="s">
        <v>1038</v>
      </c>
      <c r="K648" t="s">
        <v>1039</v>
      </c>
      <c r="L648">
        <v>1368</v>
      </c>
      <c r="N648">
        <v>1011</v>
      </c>
      <c r="O648" t="s">
        <v>790</v>
      </c>
      <c r="P648" t="s">
        <v>790</v>
      </c>
      <c r="Q648">
        <v>1</v>
      </c>
      <c r="X648">
        <v>20.16</v>
      </c>
      <c r="Y648">
        <v>0</v>
      </c>
      <c r="Z648">
        <v>5.13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20.16</v>
      </c>
      <c r="AH648">
        <v>2</v>
      </c>
      <c r="AI648">
        <v>22721926</v>
      </c>
      <c r="AJ648">
        <v>699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ROW(Source!A301)</f>
        <v>301</v>
      </c>
      <c r="B649">
        <v>22721938</v>
      </c>
      <c r="C649">
        <v>22721921</v>
      </c>
      <c r="D649">
        <v>21334800</v>
      </c>
      <c r="E649">
        <v>1</v>
      </c>
      <c r="F649">
        <v>1</v>
      </c>
      <c r="G649">
        <v>1</v>
      </c>
      <c r="H649">
        <v>3</v>
      </c>
      <c r="I649" t="s">
        <v>1021</v>
      </c>
      <c r="J649" t="s">
        <v>1022</v>
      </c>
      <c r="K649" t="s">
        <v>1023</v>
      </c>
      <c r="L649">
        <v>1327</v>
      </c>
      <c r="N649">
        <v>1005</v>
      </c>
      <c r="O649" t="s">
        <v>306</v>
      </c>
      <c r="P649" t="s">
        <v>306</v>
      </c>
      <c r="Q649">
        <v>1</v>
      </c>
      <c r="X649">
        <v>0.6</v>
      </c>
      <c r="Y649">
        <v>37.43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3</v>
      </c>
      <c r="AG649">
        <v>0.6</v>
      </c>
      <c r="AH649">
        <v>2</v>
      </c>
      <c r="AI649">
        <v>22721927</v>
      </c>
      <c r="AJ649">
        <v>700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ROW(Source!A301)</f>
        <v>301</v>
      </c>
      <c r="B650">
        <v>22721939</v>
      </c>
      <c r="C650">
        <v>22721921</v>
      </c>
      <c r="D650">
        <v>21304504</v>
      </c>
      <c r="E650">
        <v>1</v>
      </c>
      <c r="F650">
        <v>1</v>
      </c>
      <c r="G650">
        <v>1</v>
      </c>
      <c r="H650">
        <v>3</v>
      </c>
      <c r="I650" t="s">
        <v>1024</v>
      </c>
      <c r="J650" t="s">
        <v>1025</v>
      </c>
      <c r="K650" t="s">
        <v>1026</v>
      </c>
      <c r="L650">
        <v>1330</v>
      </c>
      <c r="N650">
        <v>1005</v>
      </c>
      <c r="O650" t="s">
        <v>1027</v>
      </c>
      <c r="P650" t="s">
        <v>1027</v>
      </c>
      <c r="Q650">
        <v>10</v>
      </c>
      <c r="X650">
        <v>0.12</v>
      </c>
      <c r="Y650">
        <v>84.75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</v>
      </c>
      <c r="AG650">
        <v>0.12</v>
      </c>
      <c r="AH650">
        <v>2</v>
      </c>
      <c r="AI650">
        <v>22721928</v>
      </c>
      <c r="AJ650">
        <v>701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ROW(Source!A301)</f>
        <v>301</v>
      </c>
      <c r="B651">
        <v>22721940</v>
      </c>
      <c r="C651">
        <v>22721921</v>
      </c>
      <c r="D651">
        <v>21409397</v>
      </c>
      <c r="E651">
        <v>1</v>
      </c>
      <c r="F651">
        <v>1</v>
      </c>
      <c r="G651">
        <v>1</v>
      </c>
      <c r="H651">
        <v>3</v>
      </c>
      <c r="I651" t="s">
        <v>1028</v>
      </c>
      <c r="J651" t="s">
        <v>1029</v>
      </c>
      <c r="K651" t="s">
        <v>1030</v>
      </c>
      <c r="L651">
        <v>1348</v>
      </c>
      <c r="N651">
        <v>1009</v>
      </c>
      <c r="O651" t="s">
        <v>34</v>
      </c>
      <c r="P651" t="s">
        <v>34</v>
      </c>
      <c r="Q651">
        <v>1000</v>
      </c>
      <c r="X651">
        <v>6.7000000000000004E-2</v>
      </c>
      <c r="Y651">
        <v>31060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6.7000000000000004E-2</v>
      </c>
      <c r="AH651">
        <v>2</v>
      </c>
      <c r="AI651">
        <v>22721929</v>
      </c>
      <c r="AJ651">
        <v>702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ROW(Source!A301)</f>
        <v>301</v>
      </c>
      <c r="B652">
        <v>22721941</v>
      </c>
      <c r="C652">
        <v>22721921</v>
      </c>
      <c r="D652">
        <v>21380187</v>
      </c>
      <c r="E652">
        <v>1</v>
      </c>
      <c r="F652">
        <v>1</v>
      </c>
      <c r="G652">
        <v>1</v>
      </c>
      <c r="H652">
        <v>3</v>
      </c>
      <c r="I652" t="s">
        <v>1031</v>
      </c>
      <c r="J652" t="s">
        <v>1032</v>
      </c>
      <c r="K652" t="s">
        <v>1033</v>
      </c>
      <c r="L652">
        <v>1327</v>
      </c>
      <c r="N652">
        <v>1005</v>
      </c>
      <c r="O652" t="s">
        <v>306</v>
      </c>
      <c r="P652" t="s">
        <v>306</v>
      </c>
      <c r="Q652">
        <v>1</v>
      </c>
      <c r="X652">
        <v>526</v>
      </c>
      <c r="Y652">
        <v>30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526</v>
      </c>
      <c r="AH652">
        <v>2</v>
      </c>
      <c r="AI652">
        <v>22721930</v>
      </c>
      <c r="AJ652">
        <v>703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ROW(Source!A301)</f>
        <v>301</v>
      </c>
      <c r="B653">
        <v>22721942</v>
      </c>
      <c r="C653">
        <v>22721921</v>
      </c>
      <c r="D653">
        <v>21282859</v>
      </c>
      <c r="E653">
        <v>1</v>
      </c>
      <c r="F653">
        <v>1</v>
      </c>
      <c r="G653">
        <v>1</v>
      </c>
      <c r="H653">
        <v>3</v>
      </c>
      <c r="I653" t="s">
        <v>833</v>
      </c>
      <c r="J653" t="s">
        <v>834</v>
      </c>
      <c r="K653" t="s">
        <v>835</v>
      </c>
      <c r="L653">
        <v>1339</v>
      </c>
      <c r="N653">
        <v>1007</v>
      </c>
      <c r="O653" t="s">
        <v>43</v>
      </c>
      <c r="P653" t="s">
        <v>43</v>
      </c>
      <c r="Q653">
        <v>1</v>
      </c>
      <c r="X653">
        <v>0.25</v>
      </c>
      <c r="Y653">
        <v>558.33000000000004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3</v>
      </c>
      <c r="AG653">
        <v>0.25</v>
      </c>
      <c r="AH653">
        <v>2</v>
      </c>
      <c r="AI653">
        <v>22721931</v>
      </c>
      <c r="AJ653">
        <v>705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ROW(Source!A301)</f>
        <v>301</v>
      </c>
      <c r="B654">
        <v>22721943</v>
      </c>
      <c r="C654">
        <v>22721921</v>
      </c>
      <c r="D654">
        <v>21380189</v>
      </c>
      <c r="E654">
        <v>1</v>
      </c>
      <c r="F654">
        <v>1</v>
      </c>
      <c r="G654">
        <v>1</v>
      </c>
      <c r="H654">
        <v>3</v>
      </c>
      <c r="I654" t="s">
        <v>1034</v>
      </c>
      <c r="J654" t="s">
        <v>1035</v>
      </c>
      <c r="K654" t="s">
        <v>1036</v>
      </c>
      <c r="L654">
        <v>1348</v>
      </c>
      <c r="N654">
        <v>1009</v>
      </c>
      <c r="O654" t="s">
        <v>34</v>
      </c>
      <c r="P654" t="s">
        <v>34</v>
      </c>
      <c r="Q654">
        <v>1000</v>
      </c>
      <c r="X654">
        <v>1.2999999999999999E-2</v>
      </c>
      <c r="Y654">
        <v>12900</v>
      </c>
      <c r="Z654">
        <v>0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3</v>
      </c>
      <c r="AG654">
        <v>1.2999999999999999E-2</v>
      </c>
      <c r="AH654">
        <v>2</v>
      </c>
      <c r="AI654">
        <v>22721932</v>
      </c>
      <c r="AJ654">
        <v>706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ROW(Source!A301)</f>
        <v>301</v>
      </c>
      <c r="B655">
        <v>22721944</v>
      </c>
      <c r="C655">
        <v>22721921</v>
      </c>
      <c r="D655">
        <v>21331976</v>
      </c>
      <c r="E655">
        <v>1</v>
      </c>
      <c r="F655">
        <v>1</v>
      </c>
      <c r="G655">
        <v>1</v>
      </c>
      <c r="H655">
        <v>3</v>
      </c>
      <c r="I655" t="s">
        <v>1241</v>
      </c>
      <c r="J655" t="s">
        <v>1242</v>
      </c>
      <c r="K655" t="s">
        <v>1243</v>
      </c>
      <c r="L655">
        <v>1327</v>
      </c>
      <c r="N655">
        <v>1005</v>
      </c>
      <c r="O655" t="s">
        <v>306</v>
      </c>
      <c r="P655" t="s">
        <v>306</v>
      </c>
      <c r="Q655">
        <v>1</v>
      </c>
      <c r="X655">
        <v>530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 t="s">
        <v>3</v>
      </c>
      <c r="AG655">
        <v>530</v>
      </c>
      <c r="AH655">
        <v>3</v>
      </c>
      <c r="AI655">
        <v>-1</v>
      </c>
      <c r="AJ655" t="s">
        <v>3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ROW(Source!A303)</f>
        <v>303</v>
      </c>
      <c r="B656">
        <v>22721959</v>
      </c>
      <c r="C656">
        <v>22721947</v>
      </c>
      <c r="D656">
        <v>9416287</v>
      </c>
      <c r="E656">
        <v>1</v>
      </c>
      <c r="F656">
        <v>1</v>
      </c>
      <c r="G656">
        <v>1</v>
      </c>
      <c r="H656">
        <v>1</v>
      </c>
      <c r="I656" t="s">
        <v>962</v>
      </c>
      <c r="J656" t="s">
        <v>3</v>
      </c>
      <c r="K656" t="s">
        <v>963</v>
      </c>
      <c r="L656">
        <v>1369</v>
      </c>
      <c r="N656">
        <v>1013</v>
      </c>
      <c r="O656" t="s">
        <v>784</v>
      </c>
      <c r="P656" t="s">
        <v>784</v>
      </c>
      <c r="Q656">
        <v>1</v>
      </c>
      <c r="X656">
        <v>108.69</v>
      </c>
      <c r="Y656">
        <v>0</v>
      </c>
      <c r="Z656">
        <v>0</v>
      </c>
      <c r="AA656">
        <v>0</v>
      </c>
      <c r="AB656">
        <v>9.51</v>
      </c>
      <c r="AC656">
        <v>0</v>
      </c>
      <c r="AD656">
        <v>1</v>
      </c>
      <c r="AE656">
        <v>1</v>
      </c>
      <c r="AF656" t="s">
        <v>3</v>
      </c>
      <c r="AG656">
        <v>108.69</v>
      </c>
      <c r="AH656">
        <v>2</v>
      </c>
      <c r="AI656">
        <v>22721948</v>
      </c>
      <c r="AJ656">
        <v>707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ROW(Source!A303)</f>
        <v>303</v>
      </c>
      <c r="B657">
        <v>22721960</v>
      </c>
      <c r="C657">
        <v>22721947</v>
      </c>
      <c r="D657">
        <v>121548</v>
      </c>
      <c r="E657">
        <v>1</v>
      </c>
      <c r="F657">
        <v>1</v>
      </c>
      <c r="G657">
        <v>1</v>
      </c>
      <c r="H657">
        <v>1</v>
      </c>
      <c r="I657" t="s">
        <v>36</v>
      </c>
      <c r="J657" t="s">
        <v>3</v>
      </c>
      <c r="K657" t="s">
        <v>785</v>
      </c>
      <c r="L657">
        <v>608254</v>
      </c>
      <c r="N657">
        <v>1013</v>
      </c>
      <c r="O657" t="s">
        <v>786</v>
      </c>
      <c r="P657" t="s">
        <v>786</v>
      </c>
      <c r="Q657">
        <v>1</v>
      </c>
      <c r="X657">
        <v>6.31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2</v>
      </c>
      <c r="AF657" t="s">
        <v>3</v>
      </c>
      <c r="AG657">
        <v>6.31</v>
      </c>
      <c r="AH657">
        <v>2</v>
      </c>
      <c r="AI657">
        <v>22721949</v>
      </c>
      <c r="AJ657">
        <v>708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ROW(Source!A303)</f>
        <v>303</v>
      </c>
      <c r="B658">
        <v>22721961</v>
      </c>
      <c r="C658">
        <v>22721947</v>
      </c>
      <c r="D658">
        <v>21284566</v>
      </c>
      <c r="E658">
        <v>1</v>
      </c>
      <c r="F658">
        <v>1</v>
      </c>
      <c r="G658">
        <v>1</v>
      </c>
      <c r="H658">
        <v>2</v>
      </c>
      <c r="I658" t="s">
        <v>1006</v>
      </c>
      <c r="J658" t="s">
        <v>1007</v>
      </c>
      <c r="K658" t="s">
        <v>1008</v>
      </c>
      <c r="L658">
        <v>1368</v>
      </c>
      <c r="N658">
        <v>1011</v>
      </c>
      <c r="O658" t="s">
        <v>790</v>
      </c>
      <c r="P658" t="s">
        <v>790</v>
      </c>
      <c r="Q658">
        <v>1</v>
      </c>
      <c r="X658">
        <v>0.05</v>
      </c>
      <c r="Y658">
        <v>0</v>
      </c>
      <c r="Z658">
        <v>89.99</v>
      </c>
      <c r="AA658">
        <v>10.06</v>
      </c>
      <c r="AB658">
        <v>0</v>
      </c>
      <c r="AC658">
        <v>0</v>
      </c>
      <c r="AD658">
        <v>1</v>
      </c>
      <c r="AE658">
        <v>0</v>
      </c>
      <c r="AF658" t="s">
        <v>3</v>
      </c>
      <c r="AG658">
        <v>0.05</v>
      </c>
      <c r="AH658">
        <v>2</v>
      </c>
      <c r="AI658">
        <v>22721950</v>
      </c>
      <c r="AJ658">
        <v>709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ROW(Source!A303)</f>
        <v>303</v>
      </c>
      <c r="B659">
        <v>22721962</v>
      </c>
      <c r="C659">
        <v>22721947</v>
      </c>
      <c r="D659">
        <v>21380185</v>
      </c>
      <c r="E659">
        <v>1</v>
      </c>
      <c r="F659">
        <v>1</v>
      </c>
      <c r="G659">
        <v>1</v>
      </c>
      <c r="H659">
        <v>2</v>
      </c>
      <c r="I659" t="s">
        <v>1015</v>
      </c>
      <c r="J659" t="s">
        <v>1016</v>
      </c>
      <c r="K659" t="s">
        <v>1017</v>
      </c>
      <c r="L659">
        <v>1368</v>
      </c>
      <c r="N659">
        <v>1011</v>
      </c>
      <c r="O659" t="s">
        <v>790</v>
      </c>
      <c r="P659" t="s">
        <v>790</v>
      </c>
      <c r="Q659">
        <v>1</v>
      </c>
      <c r="X659">
        <v>3.13</v>
      </c>
      <c r="Y659">
        <v>0</v>
      </c>
      <c r="Z659">
        <v>432.25</v>
      </c>
      <c r="AA659">
        <v>27.9</v>
      </c>
      <c r="AB659">
        <v>0</v>
      </c>
      <c r="AC659">
        <v>0</v>
      </c>
      <c r="AD659">
        <v>1</v>
      </c>
      <c r="AE659">
        <v>0</v>
      </c>
      <c r="AF659" t="s">
        <v>3</v>
      </c>
      <c r="AG659">
        <v>3.13</v>
      </c>
      <c r="AH659">
        <v>2</v>
      </c>
      <c r="AI659">
        <v>22721951</v>
      </c>
      <c r="AJ659">
        <v>710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ROW(Source!A303)</f>
        <v>303</v>
      </c>
      <c r="B660">
        <v>22721963</v>
      </c>
      <c r="C660">
        <v>22721947</v>
      </c>
      <c r="D660">
        <v>21313522</v>
      </c>
      <c r="E660">
        <v>1</v>
      </c>
      <c r="F660">
        <v>1</v>
      </c>
      <c r="G660">
        <v>1</v>
      </c>
      <c r="H660">
        <v>2</v>
      </c>
      <c r="I660" t="s">
        <v>1037</v>
      </c>
      <c r="J660" t="s">
        <v>1038</v>
      </c>
      <c r="K660" t="s">
        <v>1039</v>
      </c>
      <c r="L660">
        <v>1368</v>
      </c>
      <c r="N660">
        <v>1011</v>
      </c>
      <c r="O660" t="s">
        <v>790</v>
      </c>
      <c r="P660" t="s">
        <v>790</v>
      </c>
      <c r="Q660">
        <v>1</v>
      </c>
      <c r="X660">
        <v>18.53</v>
      </c>
      <c r="Y660">
        <v>0</v>
      </c>
      <c r="Z660">
        <v>5.13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18.53</v>
      </c>
      <c r="AH660">
        <v>2</v>
      </c>
      <c r="AI660">
        <v>22721952</v>
      </c>
      <c r="AJ660">
        <v>711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ROW(Source!A303)</f>
        <v>303</v>
      </c>
      <c r="B661">
        <v>22721964</v>
      </c>
      <c r="C661">
        <v>22721947</v>
      </c>
      <c r="D661">
        <v>21334800</v>
      </c>
      <c r="E661">
        <v>1</v>
      </c>
      <c r="F661">
        <v>1</v>
      </c>
      <c r="G661">
        <v>1</v>
      </c>
      <c r="H661">
        <v>3</v>
      </c>
      <c r="I661" t="s">
        <v>1021</v>
      </c>
      <c r="J661" t="s">
        <v>1022</v>
      </c>
      <c r="K661" t="s">
        <v>1023</v>
      </c>
      <c r="L661">
        <v>1327</v>
      </c>
      <c r="N661">
        <v>1005</v>
      </c>
      <c r="O661" t="s">
        <v>306</v>
      </c>
      <c r="P661" t="s">
        <v>306</v>
      </c>
      <c r="Q661">
        <v>1</v>
      </c>
      <c r="X661">
        <v>0.6</v>
      </c>
      <c r="Y661">
        <v>37.43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0.6</v>
      </c>
      <c r="AH661">
        <v>2</v>
      </c>
      <c r="AI661">
        <v>22721953</v>
      </c>
      <c r="AJ661">
        <v>712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ROW(Source!A303)</f>
        <v>303</v>
      </c>
      <c r="B662">
        <v>22721965</v>
      </c>
      <c r="C662">
        <v>22721947</v>
      </c>
      <c r="D662">
        <v>21304504</v>
      </c>
      <c r="E662">
        <v>1</v>
      </c>
      <c r="F662">
        <v>1</v>
      </c>
      <c r="G662">
        <v>1</v>
      </c>
      <c r="H662">
        <v>3</v>
      </c>
      <c r="I662" t="s">
        <v>1024</v>
      </c>
      <c r="J662" t="s">
        <v>1025</v>
      </c>
      <c r="K662" t="s">
        <v>1026</v>
      </c>
      <c r="L662">
        <v>1330</v>
      </c>
      <c r="N662">
        <v>1005</v>
      </c>
      <c r="O662" t="s">
        <v>1027</v>
      </c>
      <c r="P662" t="s">
        <v>1027</v>
      </c>
      <c r="Q662">
        <v>10</v>
      </c>
      <c r="X662">
        <v>0.12</v>
      </c>
      <c r="Y662">
        <v>84.75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3</v>
      </c>
      <c r="AG662">
        <v>0.12</v>
      </c>
      <c r="AH662">
        <v>2</v>
      </c>
      <c r="AI662">
        <v>22721954</v>
      </c>
      <c r="AJ662">
        <v>713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ROW(Source!A303)</f>
        <v>303</v>
      </c>
      <c r="B663">
        <v>22721966</v>
      </c>
      <c r="C663">
        <v>22721947</v>
      </c>
      <c r="D663">
        <v>21409397</v>
      </c>
      <c r="E663">
        <v>1</v>
      </c>
      <c r="F663">
        <v>1</v>
      </c>
      <c r="G663">
        <v>1</v>
      </c>
      <c r="H663">
        <v>3</v>
      </c>
      <c r="I663" t="s">
        <v>1028</v>
      </c>
      <c r="J663" t="s">
        <v>1029</v>
      </c>
      <c r="K663" t="s">
        <v>1030</v>
      </c>
      <c r="L663">
        <v>1348</v>
      </c>
      <c r="N663">
        <v>1009</v>
      </c>
      <c r="O663" t="s">
        <v>34</v>
      </c>
      <c r="P663" t="s">
        <v>34</v>
      </c>
      <c r="Q663">
        <v>1000</v>
      </c>
      <c r="X663">
        <v>5.6000000000000001E-2</v>
      </c>
      <c r="Y663">
        <v>31060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5.6000000000000001E-2</v>
      </c>
      <c r="AH663">
        <v>2</v>
      </c>
      <c r="AI663">
        <v>22721955</v>
      </c>
      <c r="AJ663">
        <v>714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ROW(Source!A303)</f>
        <v>303</v>
      </c>
      <c r="B664">
        <v>22721967</v>
      </c>
      <c r="C664">
        <v>22721947</v>
      </c>
      <c r="D664">
        <v>21380187</v>
      </c>
      <c r="E664">
        <v>1</v>
      </c>
      <c r="F664">
        <v>1</v>
      </c>
      <c r="G664">
        <v>1</v>
      </c>
      <c r="H664">
        <v>3</v>
      </c>
      <c r="I664" t="s">
        <v>1031</v>
      </c>
      <c r="J664" t="s">
        <v>1032</v>
      </c>
      <c r="K664" t="s">
        <v>1033</v>
      </c>
      <c r="L664">
        <v>1327</v>
      </c>
      <c r="N664">
        <v>1005</v>
      </c>
      <c r="O664" t="s">
        <v>306</v>
      </c>
      <c r="P664" t="s">
        <v>306</v>
      </c>
      <c r="Q664">
        <v>1</v>
      </c>
      <c r="X664">
        <v>427</v>
      </c>
      <c r="Y664">
        <v>30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427</v>
      </c>
      <c r="AH664">
        <v>2</v>
      </c>
      <c r="AI664">
        <v>22721956</v>
      </c>
      <c r="AJ664">
        <v>715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ROW(Source!A303)</f>
        <v>303</v>
      </c>
      <c r="B665">
        <v>22721968</v>
      </c>
      <c r="C665">
        <v>22721947</v>
      </c>
      <c r="D665">
        <v>21282859</v>
      </c>
      <c r="E665">
        <v>1</v>
      </c>
      <c r="F665">
        <v>1</v>
      </c>
      <c r="G665">
        <v>1</v>
      </c>
      <c r="H665">
        <v>3</v>
      </c>
      <c r="I665" t="s">
        <v>833</v>
      </c>
      <c r="J665" t="s">
        <v>834</v>
      </c>
      <c r="K665" t="s">
        <v>835</v>
      </c>
      <c r="L665">
        <v>1339</v>
      </c>
      <c r="N665">
        <v>1007</v>
      </c>
      <c r="O665" t="s">
        <v>43</v>
      </c>
      <c r="P665" t="s">
        <v>43</v>
      </c>
      <c r="Q665">
        <v>1</v>
      </c>
      <c r="X665">
        <v>0.25</v>
      </c>
      <c r="Y665">
        <v>558.33000000000004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0.25</v>
      </c>
      <c r="AH665">
        <v>2</v>
      </c>
      <c r="AI665">
        <v>22721957</v>
      </c>
      <c r="AJ665">
        <v>717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ROW(Source!A303)</f>
        <v>303</v>
      </c>
      <c r="B666">
        <v>22721969</v>
      </c>
      <c r="C666">
        <v>22721947</v>
      </c>
      <c r="D666">
        <v>21380189</v>
      </c>
      <c r="E666">
        <v>1</v>
      </c>
      <c r="F666">
        <v>1</v>
      </c>
      <c r="G666">
        <v>1</v>
      </c>
      <c r="H666">
        <v>3</v>
      </c>
      <c r="I666" t="s">
        <v>1034</v>
      </c>
      <c r="J666" t="s">
        <v>1035</v>
      </c>
      <c r="K666" t="s">
        <v>1036</v>
      </c>
      <c r="L666">
        <v>1348</v>
      </c>
      <c r="N666">
        <v>1009</v>
      </c>
      <c r="O666" t="s">
        <v>34</v>
      </c>
      <c r="P666" t="s">
        <v>34</v>
      </c>
      <c r="Q666">
        <v>1000</v>
      </c>
      <c r="X666">
        <v>0.01</v>
      </c>
      <c r="Y666">
        <v>12900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3</v>
      </c>
      <c r="AG666">
        <v>0.01</v>
      </c>
      <c r="AH666">
        <v>2</v>
      </c>
      <c r="AI666">
        <v>22721958</v>
      </c>
      <c r="AJ666">
        <v>718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ROW(Source!A303)</f>
        <v>303</v>
      </c>
      <c r="B667">
        <v>22721970</v>
      </c>
      <c r="C667">
        <v>22721947</v>
      </c>
      <c r="D667">
        <v>21331976</v>
      </c>
      <c r="E667">
        <v>1</v>
      </c>
      <c r="F667">
        <v>1</v>
      </c>
      <c r="G667">
        <v>1</v>
      </c>
      <c r="H667">
        <v>3</v>
      </c>
      <c r="I667" t="s">
        <v>1241</v>
      </c>
      <c r="J667" t="s">
        <v>1242</v>
      </c>
      <c r="K667" t="s">
        <v>1243</v>
      </c>
      <c r="L667">
        <v>1327</v>
      </c>
      <c r="N667">
        <v>1005</v>
      </c>
      <c r="O667" t="s">
        <v>306</v>
      </c>
      <c r="P667" t="s">
        <v>306</v>
      </c>
      <c r="Q667">
        <v>1</v>
      </c>
      <c r="X667">
        <v>420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 t="s">
        <v>3</v>
      </c>
      <c r="AG667">
        <v>420</v>
      </c>
      <c r="AH667">
        <v>3</v>
      </c>
      <c r="AI667">
        <v>-1</v>
      </c>
      <c r="AJ667" t="s">
        <v>3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ROW(Source!A305)</f>
        <v>305</v>
      </c>
      <c r="B668">
        <v>22721985</v>
      </c>
      <c r="C668">
        <v>22721973</v>
      </c>
      <c r="D668">
        <v>9416287</v>
      </c>
      <c r="E668">
        <v>1</v>
      </c>
      <c r="F668">
        <v>1</v>
      </c>
      <c r="G668">
        <v>1</v>
      </c>
      <c r="H668">
        <v>1</v>
      </c>
      <c r="I668" t="s">
        <v>962</v>
      </c>
      <c r="J668" t="s">
        <v>3</v>
      </c>
      <c r="K668" t="s">
        <v>963</v>
      </c>
      <c r="L668">
        <v>1369</v>
      </c>
      <c r="N668">
        <v>1013</v>
      </c>
      <c r="O668" t="s">
        <v>784</v>
      </c>
      <c r="P668" t="s">
        <v>784</v>
      </c>
      <c r="Q668">
        <v>1</v>
      </c>
      <c r="X668">
        <v>101.62</v>
      </c>
      <c r="Y668">
        <v>0</v>
      </c>
      <c r="Z668">
        <v>0</v>
      </c>
      <c r="AA668">
        <v>0</v>
      </c>
      <c r="AB668">
        <v>9.51</v>
      </c>
      <c r="AC668">
        <v>0</v>
      </c>
      <c r="AD668">
        <v>1</v>
      </c>
      <c r="AE668">
        <v>1</v>
      </c>
      <c r="AF668" t="s">
        <v>3</v>
      </c>
      <c r="AG668">
        <v>101.62</v>
      </c>
      <c r="AH668">
        <v>2</v>
      </c>
      <c r="AI668">
        <v>22721974</v>
      </c>
      <c r="AJ668">
        <v>719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ROW(Source!A305)</f>
        <v>305</v>
      </c>
      <c r="B669">
        <v>22721986</v>
      </c>
      <c r="C669">
        <v>22721973</v>
      </c>
      <c r="D669">
        <v>121548</v>
      </c>
      <c r="E669">
        <v>1</v>
      </c>
      <c r="F669">
        <v>1</v>
      </c>
      <c r="G669">
        <v>1</v>
      </c>
      <c r="H669">
        <v>1</v>
      </c>
      <c r="I669" t="s">
        <v>36</v>
      </c>
      <c r="J669" t="s">
        <v>3</v>
      </c>
      <c r="K669" t="s">
        <v>785</v>
      </c>
      <c r="L669">
        <v>608254</v>
      </c>
      <c r="N669">
        <v>1013</v>
      </c>
      <c r="O669" t="s">
        <v>786</v>
      </c>
      <c r="P669" t="s">
        <v>786</v>
      </c>
      <c r="Q669">
        <v>1</v>
      </c>
      <c r="X669">
        <v>4.68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2</v>
      </c>
      <c r="AF669" t="s">
        <v>3</v>
      </c>
      <c r="AG669">
        <v>4.68</v>
      </c>
      <c r="AH669">
        <v>2</v>
      </c>
      <c r="AI669">
        <v>22721975</v>
      </c>
      <c r="AJ669">
        <v>720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ROW(Source!A305)</f>
        <v>305</v>
      </c>
      <c r="B670">
        <v>22721987</v>
      </c>
      <c r="C670">
        <v>22721973</v>
      </c>
      <c r="D670">
        <v>21284566</v>
      </c>
      <c r="E670">
        <v>1</v>
      </c>
      <c r="F670">
        <v>1</v>
      </c>
      <c r="G670">
        <v>1</v>
      </c>
      <c r="H670">
        <v>2</v>
      </c>
      <c r="I670" t="s">
        <v>1006</v>
      </c>
      <c r="J670" t="s">
        <v>1007</v>
      </c>
      <c r="K670" t="s">
        <v>1008</v>
      </c>
      <c r="L670">
        <v>1368</v>
      </c>
      <c r="N670">
        <v>1011</v>
      </c>
      <c r="O670" t="s">
        <v>790</v>
      </c>
      <c r="P670" t="s">
        <v>790</v>
      </c>
      <c r="Q670">
        <v>1</v>
      </c>
      <c r="X670">
        <v>0.04</v>
      </c>
      <c r="Y670">
        <v>0</v>
      </c>
      <c r="Z670">
        <v>89.99</v>
      </c>
      <c r="AA670">
        <v>10.06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0.04</v>
      </c>
      <c r="AH670">
        <v>2</v>
      </c>
      <c r="AI670">
        <v>22721976</v>
      </c>
      <c r="AJ670">
        <v>721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ROW(Source!A305)</f>
        <v>305</v>
      </c>
      <c r="B671">
        <v>22721988</v>
      </c>
      <c r="C671">
        <v>22721973</v>
      </c>
      <c r="D671">
        <v>21380185</v>
      </c>
      <c r="E671">
        <v>1</v>
      </c>
      <c r="F671">
        <v>1</v>
      </c>
      <c r="G671">
        <v>1</v>
      </c>
      <c r="H671">
        <v>2</v>
      </c>
      <c r="I671" t="s">
        <v>1015</v>
      </c>
      <c r="J671" t="s">
        <v>1016</v>
      </c>
      <c r="K671" t="s">
        <v>1017</v>
      </c>
      <c r="L671">
        <v>1368</v>
      </c>
      <c r="N671">
        <v>1011</v>
      </c>
      <c r="O671" t="s">
        <v>790</v>
      </c>
      <c r="P671" t="s">
        <v>790</v>
      </c>
      <c r="Q671">
        <v>1</v>
      </c>
      <c r="X671">
        <v>2.3199999999999998</v>
      </c>
      <c r="Y671">
        <v>0</v>
      </c>
      <c r="Z671">
        <v>432.25</v>
      </c>
      <c r="AA671">
        <v>27.9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2.3199999999999998</v>
      </c>
      <c r="AH671">
        <v>2</v>
      </c>
      <c r="AI671">
        <v>22721977</v>
      </c>
      <c r="AJ671">
        <v>722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ROW(Source!A305)</f>
        <v>305</v>
      </c>
      <c r="B672">
        <v>22721989</v>
      </c>
      <c r="C672">
        <v>22721973</v>
      </c>
      <c r="D672">
        <v>21313522</v>
      </c>
      <c r="E672">
        <v>1</v>
      </c>
      <c r="F672">
        <v>1</v>
      </c>
      <c r="G672">
        <v>1</v>
      </c>
      <c r="H672">
        <v>2</v>
      </c>
      <c r="I672" t="s">
        <v>1037</v>
      </c>
      <c r="J672" t="s">
        <v>1038</v>
      </c>
      <c r="K672" t="s">
        <v>1039</v>
      </c>
      <c r="L672">
        <v>1368</v>
      </c>
      <c r="N672">
        <v>1011</v>
      </c>
      <c r="O672" t="s">
        <v>790</v>
      </c>
      <c r="P672" t="s">
        <v>790</v>
      </c>
      <c r="Q672">
        <v>1</v>
      </c>
      <c r="X672">
        <v>17</v>
      </c>
      <c r="Y672">
        <v>0</v>
      </c>
      <c r="Z672">
        <v>5.13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17</v>
      </c>
      <c r="AH672">
        <v>2</v>
      </c>
      <c r="AI672">
        <v>22721978</v>
      </c>
      <c r="AJ672">
        <v>723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ROW(Source!A305)</f>
        <v>305</v>
      </c>
      <c r="B673">
        <v>22721990</v>
      </c>
      <c r="C673">
        <v>22721973</v>
      </c>
      <c r="D673">
        <v>21334800</v>
      </c>
      <c r="E673">
        <v>1</v>
      </c>
      <c r="F673">
        <v>1</v>
      </c>
      <c r="G673">
        <v>1</v>
      </c>
      <c r="H673">
        <v>3</v>
      </c>
      <c r="I673" t="s">
        <v>1021</v>
      </c>
      <c r="J673" t="s">
        <v>1022</v>
      </c>
      <c r="K673" t="s">
        <v>1023</v>
      </c>
      <c r="L673">
        <v>1327</v>
      </c>
      <c r="N673">
        <v>1005</v>
      </c>
      <c r="O673" t="s">
        <v>306</v>
      </c>
      <c r="P673" t="s">
        <v>306</v>
      </c>
      <c r="Q673">
        <v>1</v>
      </c>
      <c r="X673">
        <v>0.6</v>
      </c>
      <c r="Y673">
        <v>37.43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0.6</v>
      </c>
      <c r="AH673">
        <v>2</v>
      </c>
      <c r="AI673">
        <v>22721979</v>
      </c>
      <c r="AJ673">
        <v>724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ROW(Source!A305)</f>
        <v>305</v>
      </c>
      <c r="B674">
        <v>22721991</v>
      </c>
      <c r="C674">
        <v>22721973</v>
      </c>
      <c r="D674">
        <v>21304504</v>
      </c>
      <c r="E674">
        <v>1</v>
      </c>
      <c r="F674">
        <v>1</v>
      </c>
      <c r="G674">
        <v>1</v>
      </c>
      <c r="H674">
        <v>3</v>
      </c>
      <c r="I674" t="s">
        <v>1024</v>
      </c>
      <c r="J674" t="s">
        <v>1025</v>
      </c>
      <c r="K674" t="s">
        <v>1026</v>
      </c>
      <c r="L674">
        <v>1330</v>
      </c>
      <c r="N674">
        <v>1005</v>
      </c>
      <c r="O674" t="s">
        <v>1027</v>
      </c>
      <c r="P674" t="s">
        <v>1027</v>
      </c>
      <c r="Q674">
        <v>10</v>
      </c>
      <c r="X674">
        <v>0.12</v>
      </c>
      <c r="Y674">
        <v>84.75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0.12</v>
      </c>
      <c r="AH674">
        <v>2</v>
      </c>
      <c r="AI674">
        <v>22721980</v>
      </c>
      <c r="AJ674">
        <v>725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ROW(Source!A305)</f>
        <v>305</v>
      </c>
      <c r="B675">
        <v>22721992</v>
      </c>
      <c r="C675">
        <v>22721973</v>
      </c>
      <c r="D675">
        <v>21409397</v>
      </c>
      <c r="E675">
        <v>1</v>
      </c>
      <c r="F675">
        <v>1</v>
      </c>
      <c r="G675">
        <v>1</v>
      </c>
      <c r="H675">
        <v>3</v>
      </c>
      <c r="I675" t="s">
        <v>1028</v>
      </c>
      <c r="J675" t="s">
        <v>1029</v>
      </c>
      <c r="K675" t="s">
        <v>1030</v>
      </c>
      <c r="L675">
        <v>1348</v>
      </c>
      <c r="N675">
        <v>1009</v>
      </c>
      <c r="O675" t="s">
        <v>34</v>
      </c>
      <c r="P675" t="s">
        <v>34</v>
      </c>
      <c r="Q675">
        <v>1000</v>
      </c>
      <c r="X675">
        <v>3.7999999999999999E-2</v>
      </c>
      <c r="Y675">
        <v>31060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3</v>
      </c>
      <c r="AG675">
        <v>3.7999999999999999E-2</v>
      </c>
      <c r="AH675">
        <v>2</v>
      </c>
      <c r="AI675">
        <v>22721981</v>
      </c>
      <c r="AJ675">
        <v>726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>
      <c r="A676">
        <f>ROW(Source!A305)</f>
        <v>305</v>
      </c>
      <c r="B676">
        <v>22721993</v>
      </c>
      <c r="C676">
        <v>22721973</v>
      </c>
      <c r="D676">
        <v>21380187</v>
      </c>
      <c r="E676">
        <v>1</v>
      </c>
      <c r="F676">
        <v>1</v>
      </c>
      <c r="G676">
        <v>1</v>
      </c>
      <c r="H676">
        <v>3</v>
      </c>
      <c r="I676" t="s">
        <v>1031</v>
      </c>
      <c r="J676" t="s">
        <v>1032</v>
      </c>
      <c r="K676" t="s">
        <v>1033</v>
      </c>
      <c r="L676">
        <v>1327</v>
      </c>
      <c r="N676">
        <v>1005</v>
      </c>
      <c r="O676" t="s">
        <v>306</v>
      </c>
      <c r="P676" t="s">
        <v>306</v>
      </c>
      <c r="Q676">
        <v>1</v>
      </c>
      <c r="X676">
        <v>350</v>
      </c>
      <c r="Y676">
        <v>30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350</v>
      </c>
      <c r="AH676">
        <v>2</v>
      </c>
      <c r="AI676">
        <v>22721982</v>
      </c>
      <c r="AJ676">
        <v>727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>
      <c r="A677">
        <f>ROW(Source!A305)</f>
        <v>305</v>
      </c>
      <c r="B677">
        <v>22721994</v>
      </c>
      <c r="C677">
        <v>22721973</v>
      </c>
      <c r="D677">
        <v>21282859</v>
      </c>
      <c r="E677">
        <v>1</v>
      </c>
      <c r="F677">
        <v>1</v>
      </c>
      <c r="G677">
        <v>1</v>
      </c>
      <c r="H677">
        <v>3</v>
      </c>
      <c r="I677" t="s">
        <v>833</v>
      </c>
      <c r="J677" t="s">
        <v>834</v>
      </c>
      <c r="K677" t="s">
        <v>835</v>
      </c>
      <c r="L677">
        <v>1339</v>
      </c>
      <c r="N677">
        <v>1007</v>
      </c>
      <c r="O677" t="s">
        <v>43</v>
      </c>
      <c r="P677" t="s">
        <v>43</v>
      </c>
      <c r="Q677">
        <v>1</v>
      </c>
      <c r="X677">
        <v>0.25</v>
      </c>
      <c r="Y677">
        <v>558.33000000000004</v>
      </c>
      <c r="Z677">
        <v>0</v>
      </c>
      <c r="AA677">
        <v>0</v>
      </c>
      <c r="AB677">
        <v>0</v>
      </c>
      <c r="AC677">
        <v>0</v>
      </c>
      <c r="AD677">
        <v>1</v>
      </c>
      <c r="AE677">
        <v>0</v>
      </c>
      <c r="AF677" t="s">
        <v>3</v>
      </c>
      <c r="AG677">
        <v>0.25</v>
      </c>
      <c r="AH677">
        <v>2</v>
      </c>
      <c r="AI677">
        <v>22721983</v>
      </c>
      <c r="AJ677">
        <v>729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>
      <c r="A678">
        <f>ROW(Source!A305)</f>
        <v>305</v>
      </c>
      <c r="B678">
        <v>22721995</v>
      </c>
      <c r="C678">
        <v>22721973</v>
      </c>
      <c r="D678">
        <v>21380189</v>
      </c>
      <c r="E678">
        <v>1</v>
      </c>
      <c r="F678">
        <v>1</v>
      </c>
      <c r="G678">
        <v>1</v>
      </c>
      <c r="H678">
        <v>3</v>
      </c>
      <c r="I678" t="s">
        <v>1034</v>
      </c>
      <c r="J678" t="s">
        <v>1035</v>
      </c>
      <c r="K678" t="s">
        <v>1036</v>
      </c>
      <c r="L678">
        <v>1348</v>
      </c>
      <c r="N678">
        <v>1009</v>
      </c>
      <c r="O678" t="s">
        <v>34</v>
      </c>
      <c r="P678" t="s">
        <v>34</v>
      </c>
      <c r="Q678">
        <v>1000</v>
      </c>
      <c r="X678">
        <v>7.0000000000000001E-3</v>
      </c>
      <c r="Y678">
        <v>12900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3</v>
      </c>
      <c r="AG678">
        <v>7.0000000000000001E-3</v>
      </c>
      <c r="AH678">
        <v>2</v>
      </c>
      <c r="AI678">
        <v>22721984</v>
      </c>
      <c r="AJ678">
        <v>730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>
      <c r="A679">
        <f>ROW(Source!A305)</f>
        <v>305</v>
      </c>
      <c r="B679">
        <v>22721996</v>
      </c>
      <c r="C679">
        <v>22721973</v>
      </c>
      <c r="D679">
        <v>21331976</v>
      </c>
      <c r="E679">
        <v>1</v>
      </c>
      <c r="F679">
        <v>1</v>
      </c>
      <c r="G679">
        <v>1</v>
      </c>
      <c r="H679">
        <v>3</v>
      </c>
      <c r="I679" t="s">
        <v>1241</v>
      </c>
      <c r="J679" t="s">
        <v>1242</v>
      </c>
      <c r="K679" t="s">
        <v>1243</v>
      </c>
      <c r="L679">
        <v>1327</v>
      </c>
      <c r="N679">
        <v>1005</v>
      </c>
      <c r="O679" t="s">
        <v>306</v>
      </c>
      <c r="P679" t="s">
        <v>306</v>
      </c>
      <c r="Q679">
        <v>1</v>
      </c>
      <c r="X679">
        <v>300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 t="s">
        <v>3</v>
      </c>
      <c r="AG679">
        <v>300</v>
      </c>
      <c r="AH679">
        <v>3</v>
      </c>
      <c r="AI679">
        <v>-1</v>
      </c>
      <c r="AJ679" t="s">
        <v>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>
      <c r="A680">
        <f>ROW(Source!A307)</f>
        <v>307</v>
      </c>
      <c r="B680">
        <v>22722011</v>
      </c>
      <c r="C680">
        <v>22721999</v>
      </c>
      <c r="D680">
        <v>9415666</v>
      </c>
      <c r="E680">
        <v>1</v>
      </c>
      <c r="F680">
        <v>1</v>
      </c>
      <c r="G680">
        <v>1</v>
      </c>
      <c r="H680">
        <v>1</v>
      </c>
      <c r="I680" t="s">
        <v>887</v>
      </c>
      <c r="J680" t="s">
        <v>3</v>
      </c>
      <c r="K680" t="s">
        <v>888</v>
      </c>
      <c r="L680">
        <v>1369</v>
      </c>
      <c r="N680">
        <v>1013</v>
      </c>
      <c r="O680" t="s">
        <v>784</v>
      </c>
      <c r="P680" t="s">
        <v>784</v>
      </c>
      <c r="Q680">
        <v>1</v>
      </c>
      <c r="X680">
        <v>167.86</v>
      </c>
      <c r="Y680">
        <v>0</v>
      </c>
      <c r="Z680">
        <v>0</v>
      </c>
      <c r="AA680">
        <v>0</v>
      </c>
      <c r="AB680">
        <v>8.74</v>
      </c>
      <c r="AC680">
        <v>0</v>
      </c>
      <c r="AD680">
        <v>1</v>
      </c>
      <c r="AE680">
        <v>1</v>
      </c>
      <c r="AF680" t="s">
        <v>3</v>
      </c>
      <c r="AG680">
        <v>167.86</v>
      </c>
      <c r="AH680">
        <v>2</v>
      </c>
      <c r="AI680">
        <v>22722000</v>
      </c>
      <c r="AJ680">
        <v>731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>
      <c r="A681">
        <f>ROW(Source!A307)</f>
        <v>307</v>
      </c>
      <c r="B681">
        <v>22722012</v>
      </c>
      <c r="C681">
        <v>22721999</v>
      </c>
      <c r="D681">
        <v>121548</v>
      </c>
      <c r="E681">
        <v>1</v>
      </c>
      <c r="F681">
        <v>1</v>
      </c>
      <c r="G681">
        <v>1</v>
      </c>
      <c r="H681">
        <v>1</v>
      </c>
      <c r="I681" t="s">
        <v>36</v>
      </c>
      <c r="J681" t="s">
        <v>3</v>
      </c>
      <c r="K681" t="s">
        <v>785</v>
      </c>
      <c r="L681">
        <v>608254</v>
      </c>
      <c r="N681">
        <v>1013</v>
      </c>
      <c r="O681" t="s">
        <v>786</v>
      </c>
      <c r="P681" t="s">
        <v>786</v>
      </c>
      <c r="Q681">
        <v>1</v>
      </c>
      <c r="X681">
        <v>0.52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2</v>
      </c>
      <c r="AF681" t="s">
        <v>3</v>
      </c>
      <c r="AG681">
        <v>0.52</v>
      </c>
      <c r="AH681">
        <v>2</v>
      </c>
      <c r="AI681">
        <v>22722001</v>
      </c>
      <c r="AJ681">
        <v>732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>
      <c r="A682">
        <f>ROW(Source!A307)</f>
        <v>307</v>
      </c>
      <c r="B682">
        <v>22722013</v>
      </c>
      <c r="C682">
        <v>22721999</v>
      </c>
      <c r="D682">
        <v>21280827</v>
      </c>
      <c r="E682">
        <v>1</v>
      </c>
      <c r="F682">
        <v>1</v>
      </c>
      <c r="G682">
        <v>1</v>
      </c>
      <c r="H682">
        <v>2</v>
      </c>
      <c r="I682" t="s">
        <v>787</v>
      </c>
      <c r="J682" t="s">
        <v>788</v>
      </c>
      <c r="K682" t="s">
        <v>789</v>
      </c>
      <c r="L682">
        <v>1368</v>
      </c>
      <c r="N682">
        <v>1011</v>
      </c>
      <c r="O682" t="s">
        <v>790</v>
      </c>
      <c r="P682" t="s">
        <v>790</v>
      </c>
      <c r="Q682">
        <v>1</v>
      </c>
      <c r="X682">
        <v>0.52</v>
      </c>
      <c r="Y682">
        <v>0</v>
      </c>
      <c r="Z682">
        <v>111.99</v>
      </c>
      <c r="AA682">
        <v>13.5</v>
      </c>
      <c r="AB682">
        <v>0</v>
      </c>
      <c r="AC682">
        <v>0</v>
      </c>
      <c r="AD682">
        <v>1</v>
      </c>
      <c r="AE682">
        <v>0</v>
      </c>
      <c r="AF682" t="s">
        <v>3</v>
      </c>
      <c r="AG682">
        <v>0.52</v>
      </c>
      <c r="AH682">
        <v>2</v>
      </c>
      <c r="AI682">
        <v>22722002</v>
      </c>
      <c r="AJ682">
        <v>733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>
      <c r="A683">
        <f>ROW(Source!A307)</f>
        <v>307</v>
      </c>
      <c r="B683">
        <v>22722014</v>
      </c>
      <c r="C683">
        <v>22721999</v>
      </c>
      <c r="D683">
        <v>21340707</v>
      </c>
      <c r="E683">
        <v>1</v>
      </c>
      <c r="F683">
        <v>1</v>
      </c>
      <c r="G683">
        <v>1</v>
      </c>
      <c r="H683">
        <v>2</v>
      </c>
      <c r="I683" t="s">
        <v>1040</v>
      </c>
      <c r="J683" t="s">
        <v>1041</v>
      </c>
      <c r="K683" t="s">
        <v>1042</v>
      </c>
      <c r="L683">
        <v>1368</v>
      </c>
      <c r="N683">
        <v>1011</v>
      </c>
      <c r="O683" t="s">
        <v>790</v>
      </c>
      <c r="P683" t="s">
        <v>790</v>
      </c>
      <c r="Q683">
        <v>1</v>
      </c>
      <c r="X683">
        <v>0.39</v>
      </c>
      <c r="Y683">
        <v>0</v>
      </c>
      <c r="Z683">
        <v>6.66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3</v>
      </c>
      <c r="AG683">
        <v>0.39</v>
      </c>
      <c r="AH683">
        <v>2</v>
      </c>
      <c r="AI683">
        <v>22722003</v>
      </c>
      <c r="AJ683">
        <v>734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>
      <c r="A684">
        <f>ROW(Source!A307)</f>
        <v>307</v>
      </c>
      <c r="B684">
        <v>22722015</v>
      </c>
      <c r="C684">
        <v>22721999</v>
      </c>
      <c r="D684">
        <v>21285419</v>
      </c>
      <c r="E684">
        <v>1</v>
      </c>
      <c r="F684">
        <v>1</v>
      </c>
      <c r="G684">
        <v>1</v>
      </c>
      <c r="H684">
        <v>2</v>
      </c>
      <c r="I684" t="s">
        <v>858</v>
      </c>
      <c r="J684" t="s">
        <v>859</v>
      </c>
      <c r="K684" t="s">
        <v>860</v>
      </c>
      <c r="L684">
        <v>1368</v>
      </c>
      <c r="N684">
        <v>1011</v>
      </c>
      <c r="O684" t="s">
        <v>790</v>
      </c>
      <c r="P684" t="s">
        <v>790</v>
      </c>
      <c r="Q684">
        <v>1</v>
      </c>
      <c r="X684">
        <v>1.79</v>
      </c>
      <c r="Y684">
        <v>0</v>
      </c>
      <c r="Z684">
        <v>8.1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3</v>
      </c>
      <c r="AG684">
        <v>1.79</v>
      </c>
      <c r="AH684">
        <v>2</v>
      </c>
      <c r="AI684">
        <v>22722004</v>
      </c>
      <c r="AJ684">
        <v>735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>
      <c r="A685">
        <f>ROW(Source!A307)</f>
        <v>307</v>
      </c>
      <c r="B685">
        <v>22722016</v>
      </c>
      <c r="C685">
        <v>22721999</v>
      </c>
      <c r="D685">
        <v>21280770</v>
      </c>
      <c r="E685">
        <v>1</v>
      </c>
      <c r="F685">
        <v>1</v>
      </c>
      <c r="G685">
        <v>1</v>
      </c>
      <c r="H685">
        <v>2</v>
      </c>
      <c r="I685" t="s">
        <v>850</v>
      </c>
      <c r="J685" t="s">
        <v>851</v>
      </c>
      <c r="K685" t="s">
        <v>852</v>
      </c>
      <c r="L685">
        <v>1368</v>
      </c>
      <c r="N685">
        <v>1011</v>
      </c>
      <c r="O685" t="s">
        <v>790</v>
      </c>
      <c r="P685" t="s">
        <v>790</v>
      </c>
      <c r="Q685">
        <v>1</v>
      </c>
      <c r="X685">
        <v>0.8</v>
      </c>
      <c r="Y685">
        <v>0</v>
      </c>
      <c r="Z685">
        <v>87.17</v>
      </c>
      <c r="AA685">
        <v>11.6</v>
      </c>
      <c r="AB685">
        <v>0</v>
      </c>
      <c r="AC685">
        <v>0</v>
      </c>
      <c r="AD685">
        <v>1</v>
      </c>
      <c r="AE685">
        <v>0</v>
      </c>
      <c r="AF685" t="s">
        <v>3</v>
      </c>
      <c r="AG685">
        <v>0.8</v>
      </c>
      <c r="AH685">
        <v>2</v>
      </c>
      <c r="AI685">
        <v>22722005</v>
      </c>
      <c r="AJ685">
        <v>736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>
      <c r="A686">
        <f>ROW(Source!A307)</f>
        <v>307</v>
      </c>
      <c r="B686">
        <v>22722017</v>
      </c>
      <c r="C686">
        <v>22721999</v>
      </c>
      <c r="D686">
        <v>21304502</v>
      </c>
      <c r="E686">
        <v>1</v>
      </c>
      <c r="F686">
        <v>1</v>
      </c>
      <c r="G686">
        <v>1</v>
      </c>
      <c r="H686">
        <v>3</v>
      </c>
      <c r="I686" t="s">
        <v>827</v>
      </c>
      <c r="J686" t="s">
        <v>828</v>
      </c>
      <c r="K686" t="s">
        <v>829</v>
      </c>
      <c r="L686">
        <v>1348</v>
      </c>
      <c r="N686">
        <v>1009</v>
      </c>
      <c r="O686" t="s">
        <v>34</v>
      </c>
      <c r="P686" t="s">
        <v>34</v>
      </c>
      <c r="Q686">
        <v>1000</v>
      </c>
      <c r="X686">
        <v>4.4999999999999999E-4</v>
      </c>
      <c r="Y686">
        <v>10362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3</v>
      </c>
      <c r="AG686">
        <v>4.4999999999999999E-4</v>
      </c>
      <c r="AH686">
        <v>2</v>
      </c>
      <c r="AI686">
        <v>22722006</v>
      </c>
      <c r="AJ686">
        <v>737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>
      <c r="A687">
        <f>ROW(Source!A307)</f>
        <v>307</v>
      </c>
      <c r="B687">
        <v>22722018</v>
      </c>
      <c r="C687">
        <v>22721999</v>
      </c>
      <c r="D687">
        <v>21285804</v>
      </c>
      <c r="E687">
        <v>1</v>
      </c>
      <c r="F687">
        <v>1</v>
      </c>
      <c r="G687">
        <v>1</v>
      </c>
      <c r="H687">
        <v>3</v>
      </c>
      <c r="I687" t="s">
        <v>1043</v>
      </c>
      <c r="J687" t="s">
        <v>1044</v>
      </c>
      <c r="K687" t="s">
        <v>1045</v>
      </c>
      <c r="L687">
        <v>1346</v>
      </c>
      <c r="N687">
        <v>1009</v>
      </c>
      <c r="O687" t="s">
        <v>870</v>
      </c>
      <c r="P687" t="s">
        <v>870</v>
      </c>
      <c r="Q687">
        <v>1</v>
      </c>
      <c r="X687">
        <v>8</v>
      </c>
      <c r="Y687">
        <v>23.09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3</v>
      </c>
      <c r="AG687">
        <v>8</v>
      </c>
      <c r="AH687">
        <v>2</v>
      </c>
      <c r="AI687">
        <v>22722007</v>
      </c>
      <c r="AJ687">
        <v>738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>
      <c r="A688">
        <f>ROW(Source!A307)</f>
        <v>307</v>
      </c>
      <c r="B688">
        <v>22722019</v>
      </c>
      <c r="C688">
        <v>22721999</v>
      </c>
      <c r="D688">
        <v>21280799</v>
      </c>
      <c r="E688">
        <v>1</v>
      </c>
      <c r="F688">
        <v>1</v>
      </c>
      <c r="G688">
        <v>1</v>
      </c>
      <c r="H688">
        <v>3</v>
      </c>
      <c r="I688" t="s">
        <v>1046</v>
      </c>
      <c r="J688" t="s">
        <v>1047</v>
      </c>
      <c r="K688" t="s">
        <v>1048</v>
      </c>
      <c r="L688">
        <v>1348</v>
      </c>
      <c r="N688">
        <v>1009</v>
      </c>
      <c r="O688" t="s">
        <v>34</v>
      </c>
      <c r="P688" t="s">
        <v>34</v>
      </c>
      <c r="Q688">
        <v>1000</v>
      </c>
      <c r="X688">
        <v>1.4999999999999999E-2</v>
      </c>
      <c r="Y688">
        <v>9040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1.4999999999999999E-2</v>
      </c>
      <c r="AH688">
        <v>2</v>
      </c>
      <c r="AI688">
        <v>22722008</v>
      </c>
      <c r="AJ688">
        <v>739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>
      <c r="A689">
        <f>ROW(Source!A307)</f>
        <v>307</v>
      </c>
      <c r="B689">
        <v>22722020</v>
      </c>
      <c r="C689">
        <v>22721999</v>
      </c>
      <c r="D689">
        <v>21353727</v>
      </c>
      <c r="E689">
        <v>1</v>
      </c>
      <c r="F689">
        <v>1</v>
      </c>
      <c r="G689">
        <v>1</v>
      </c>
      <c r="H689">
        <v>3</v>
      </c>
      <c r="I689" t="s">
        <v>1049</v>
      </c>
      <c r="J689" t="s">
        <v>1050</v>
      </c>
      <c r="K689" t="s">
        <v>1051</v>
      </c>
      <c r="L689">
        <v>1346</v>
      </c>
      <c r="N689">
        <v>1009</v>
      </c>
      <c r="O689" t="s">
        <v>870</v>
      </c>
      <c r="P689" t="s">
        <v>870</v>
      </c>
      <c r="Q689">
        <v>1</v>
      </c>
      <c r="X689">
        <v>14.7</v>
      </c>
      <c r="Y689">
        <v>91.29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14.7</v>
      </c>
      <c r="AH689">
        <v>2</v>
      </c>
      <c r="AI689">
        <v>22722009</v>
      </c>
      <c r="AJ689">
        <v>740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>
      <c r="A690">
        <f>ROW(Source!A307)</f>
        <v>307</v>
      </c>
      <c r="B690">
        <v>22722021</v>
      </c>
      <c r="C690">
        <v>22721999</v>
      </c>
      <c r="D690">
        <v>21322067</v>
      </c>
      <c r="E690">
        <v>1</v>
      </c>
      <c r="F690">
        <v>1</v>
      </c>
      <c r="G690">
        <v>1</v>
      </c>
      <c r="H690">
        <v>3</v>
      </c>
      <c r="I690" t="s">
        <v>1052</v>
      </c>
      <c r="J690" t="s">
        <v>1053</v>
      </c>
      <c r="K690" t="s">
        <v>1054</v>
      </c>
      <c r="L690">
        <v>1346</v>
      </c>
      <c r="N690">
        <v>1009</v>
      </c>
      <c r="O690" t="s">
        <v>870</v>
      </c>
      <c r="P690" t="s">
        <v>870</v>
      </c>
      <c r="Q690">
        <v>1</v>
      </c>
      <c r="X690">
        <v>2.66</v>
      </c>
      <c r="Y690">
        <v>39.020000000000003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2.66</v>
      </c>
      <c r="AH690">
        <v>2</v>
      </c>
      <c r="AI690">
        <v>22722010</v>
      </c>
      <c r="AJ690">
        <v>741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>
      <c r="A691">
        <f>ROW(Source!A307)</f>
        <v>307</v>
      </c>
      <c r="B691">
        <v>22722022</v>
      </c>
      <c r="C691">
        <v>22721999</v>
      </c>
      <c r="D691">
        <v>21368115</v>
      </c>
      <c r="E691">
        <v>1</v>
      </c>
      <c r="F691">
        <v>1</v>
      </c>
      <c r="G691">
        <v>1</v>
      </c>
      <c r="H691">
        <v>3</v>
      </c>
      <c r="I691" t="s">
        <v>1244</v>
      </c>
      <c r="J691" t="s">
        <v>1245</v>
      </c>
      <c r="K691" t="s">
        <v>1246</v>
      </c>
      <c r="L691">
        <v>1327</v>
      </c>
      <c r="N691">
        <v>1005</v>
      </c>
      <c r="O691" t="s">
        <v>306</v>
      </c>
      <c r="P691" t="s">
        <v>306</v>
      </c>
      <c r="Q691">
        <v>1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1</v>
      </c>
      <c r="AD691">
        <v>0</v>
      </c>
      <c r="AE691">
        <v>0</v>
      </c>
      <c r="AF691" t="s">
        <v>3</v>
      </c>
      <c r="AG691">
        <v>0</v>
      </c>
      <c r="AH691">
        <v>3</v>
      </c>
      <c r="AI691">
        <v>-1</v>
      </c>
      <c r="AJ691" t="s">
        <v>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>
      <c r="A692">
        <f>ROW(Source!A307)</f>
        <v>307</v>
      </c>
      <c r="B692">
        <v>22722023</v>
      </c>
      <c r="C692">
        <v>22721999</v>
      </c>
      <c r="D692">
        <v>21368116</v>
      </c>
      <c r="E692">
        <v>1</v>
      </c>
      <c r="F692">
        <v>1</v>
      </c>
      <c r="G692">
        <v>1</v>
      </c>
      <c r="H692">
        <v>3</v>
      </c>
      <c r="I692" t="s">
        <v>1247</v>
      </c>
      <c r="J692" t="s">
        <v>1248</v>
      </c>
      <c r="K692" t="s">
        <v>1249</v>
      </c>
      <c r="L692">
        <v>1327</v>
      </c>
      <c r="N692">
        <v>1005</v>
      </c>
      <c r="O692" t="s">
        <v>306</v>
      </c>
      <c r="P692" t="s">
        <v>306</v>
      </c>
      <c r="Q692">
        <v>1</v>
      </c>
      <c r="X692">
        <v>100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 t="s">
        <v>3</v>
      </c>
      <c r="AG692">
        <v>100</v>
      </c>
      <c r="AH692">
        <v>3</v>
      </c>
      <c r="AI692">
        <v>-1</v>
      </c>
      <c r="AJ692" t="s">
        <v>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>
      <c r="A693">
        <f>ROW(Source!A307)</f>
        <v>307</v>
      </c>
      <c r="B693">
        <v>22722024</v>
      </c>
      <c r="C693">
        <v>22721999</v>
      </c>
      <c r="D693">
        <v>21368117</v>
      </c>
      <c r="E693">
        <v>1</v>
      </c>
      <c r="F693">
        <v>1</v>
      </c>
      <c r="G693">
        <v>1</v>
      </c>
      <c r="H693">
        <v>3</v>
      </c>
      <c r="I693" t="s">
        <v>1250</v>
      </c>
      <c r="J693" t="s">
        <v>1251</v>
      </c>
      <c r="K693" t="s">
        <v>1252</v>
      </c>
      <c r="L693">
        <v>1354</v>
      </c>
      <c r="N693">
        <v>1010</v>
      </c>
      <c r="O693" t="s">
        <v>28</v>
      </c>
      <c r="P693" t="s">
        <v>28</v>
      </c>
      <c r="Q693">
        <v>1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1</v>
      </c>
      <c r="AD693">
        <v>0</v>
      </c>
      <c r="AE693">
        <v>0</v>
      </c>
      <c r="AF693" t="s">
        <v>3</v>
      </c>
      <c r="AG693">
        <v>0</v>
      </c>
      <c r="AH693">
        <v>3</v>
      </c>
      <c r="AI693">
        <v>-1</v>
      </c>
      <c r="AJ693" t="s">
        <v>3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>
      <c r="A694">
        <f>ROW(Source!A307)</f>
        <v>307</v>
      </c>
      <c r="B694">
        <v>22722025</v>
      </c>
      <c r="C694">
        <v>22721999</v>
      </c>
      <c r="D694">
        <v>21362009</v>
      </c>
      <c r="E694">
        <v>1</v>
      </c>
      <c r="F694">
        <v>1</v>
      </c>
      <c r="G694">
        <v>1</v>
      </c>
      <c r="H694">
        <v>3</v>
      </c>
      <c r="I694" t="s">
        <v>1238</v>
      </c>
      <c r="J694" t="s">
        <v>1239</v>
      </c>
      <c r="K694" t="s">
        <v>1240</v>
      </c>
      <c r="L694">
        <v>1346</v>
      </c>
      <c r="N694">
        <v>1009</v>
      </c>
      <c r="O694" t="s">
        <v>870</v>
      </c>
      <c r="P694" t="s">
        <v>870</v>
      </c>
      <c r="Q694">
        <v>1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1</v>
      </c>
      <c r="AD694">
        <v>0</v>
      </c>
      <c r="AE694">
        <v>0</v>
      </c>
      <c r="AF694" t="s">
        <v>3</v>
      </c>
      <c r="AG694">
        <v>0</v>
      </c>
      <c r="AH694">
        <v>3</v>
      </c>
      <c r="AI694">
        <v>-1</v>
      </c>
      <c r="AJ694" t="s">
        <v>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>
      <c r="A695">
        <f>ROW(Source!A307)</f>
        <v>307</v>
      </c>
      <c r="B695">
        <v>22722026</v>
      </c>
      <c r="C695">
        <v>22721999</v>
      </c>
      <c r="D695">
        <v>21367349</v>
      </c>
      <c r="E695">
        <v>1</v>
      </c>
      <c r="F695">
        <v>1</v>
      </c>
      <c r="G695">
        <v>1</v>
      </c>
      <c r="H695">
        <v>3</v>
      </c>
      <c r="I695" t="s">
        <v>1253</v>
      </c>
      <c r="J695" t="s">
        <v>1254</v>
      </c>
      <c r="K695" t="s">
        <v>1255</v>
      </c>
      <c r="L695">
        <v>1354</v>
      </c>
      <c r="N695">
        <v>1010</v>
      </c>
      <c r="O695" t="s">
        <v>28</v>
      </c>
      <c r="P695" t="s">
        <v>28</v>
      </c>
      <c r="Q695">
        <v>1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1</v>
      </c>
      <c r="AD695">
        <v>0</v>
      </c>
      <c r="AE695">
        <v>0</v>
      </c>
      <c r="AF695" t="s">
        <v>3</v>
      </c>
      <c r="AG695">
        <v>0</v>
      </c>
      <c r="AH695">
        <v>3</v>
      </c>
      <c r="AI695">
        <v>-1</v>
      </c>
      <c r="AJ695" t="s">
        <v>3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>
      <c r="A696">
        <f>ROW(Source!A307)</f>
        <v>307</v>
      </c>
      <c r="B696">
        <v>22722027</v>
      </c>
      <c r="C696">
        <v>22721999</v>
      </c>
      <c r="D696">
        <v>21368118</v>
      </c>
      <c r="E696">
        <v>1</v>
      </c>
      <c r="F696">
        <v>1</v>
      </c>
      <c r="G696">
        <v>1</v>
      </c>
      <c r="H696">
        <v>3</v>
      </c>
      <c r="I696" t="s">
        <v>1256</v>
      </c>
      <c r="J696" t="s">
        <v>1257</v>
      </c>
      <c r="K696" t="s">
        <v>1258</v>
      </c>
      <c r="L696">
        <v>1354</v>
      </c>
      <c r="N696">
        <v>1010</v>
      </c>
      <c r="O696" t="s">
        <v>28</v>
      </c>
      <c r="P696" t="s">
        <v>28</v>
      </c>
      <c r="Q696">
        <v>1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1</v>
      </c>
      <c r="AD696">
        <v>0</v>
      </c>
      <c r="AE696">
        <v>0</v>
      </c>
      <c r="AF696" t="s">
        <v>3</v>
      </c>
      <c r="AG696">
        <v>0</v>
      </c>
      <c r="AH696">
        <v>3</v>
      </c>
      <c r="AI696">
        <v>-1</v>
      </c>
      <c r="AJ696" t="s">
        <v>3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>
      <c r="A697">
        <f>ROW(Source!A310)</f>
        <v>310</v>
      </c>
      <c r="B697">
        <v>22722040</v>
      </c>
      <c r="C697">
        <v>22722032</v>
      </c>
      <c r="D697">
        <v>9416104</v>
      </c>
      <c r="E697">
        <v>1</v>
      </c>
      <c r="F697">
        <v>1</v>
      </c>
      <c r="G697">
        <v>1</v>
      </c>
      <c r="H697">
        <v>1</v>
      </c>
      <c r="I697" t="s">
        <v>856</v>
      </c>
      <c r="J697" t="s">
        <v>3</v>
      </c>
      <c r="K697" t="s">
        <v>857</v>
      </c>
      <c r="L697">
        <v>1369</v>
      </c>
      <c r="N697">
        <v>1013</v>
      </c>
      <c r="O697" t="s">
        <v>784</v>
      </c>
      <c r="P697" t="s">
        <v>784</v>
      </c>
      <c r="Q697">
        <v>1</v>
      </c>
      <c r="X697">
        <v>1.46</v>
      </c>
      <c r="Y697">
        <v>0</v>
      </c>
      <c r="Z697">
        <v>0</v>
      </c>
      <c r="AA697">
        <v>0</v>
      </c>
      <c r="AB697">
        <v>8.9700000000000006</v>
      </c>
      <c r="AC697">
        <v>0</v>
      </c>
      <c r="AD697">
        <v>1</v>
      </c>
      <c r="AE697">
        <v>1</v>
      </c>
      <c r="AF697" t="s">
        <v>3</v>
      </c>
      <c r="AG697">
        <v>1.46</v>
      </c>
      <c r="AH697">
        <v>2</v>
      </c>
      <c r="AI697">
        <v>22722033</v>
      </c>
      <c r="AJ697">
        <v>744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>
      <c r="A698">
        <f>ROW(Source!A310)</f>
        <v>310</v>
      </c>
      <c r="B698">
        <v>22722041</v>
      </c>
      <c r="C698">
        <v>22722032</v>
      </c>
      <c r="D698">
        <v>21285419</v>
      </c>
      <c r="E698">
        <v>1</v>
      </c>
      <c r="F698">
        <v>1</v>
      </c>
      <c r="G698">
        <v>1</v>
      </c>
      <c r="H698">
        <v>2</v>
      </c>
      <c r="I698" t="s">
        <v>858</v>
      </c>
      <c r="J698" t="s">
        <v>859</v>
      </c>
      <c r="K698" t="s">
        <v>860</v>
      </c>
      <c r="L698">
        <v>1368</v>
      </c>
      <c r="N698">
        <v>1011</v>
      </c>
      <c r="O698" t="s">
        <v>790</v>
      </c>
      <c r="P698" t="s">
        <v>790</v>
      </c>
      <c r="Q698">
        <v>1</v>
      </c>
      <c r="X698">
        <v>0.12</v>
      </c>
      <c r="Y698">
        <v>0</v>
      </c>
      <c r="Z698">
        <v>8.1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</v>
      </c>
      <c r="AG698">
        <v>0.12</v>
      </c>
      <c r="AH698">
        <v>2</v>
      </c>
      <c r="AI698">
        <v>22722034</v>
      </c>
      <c r="AJ698">
        <v>745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>
      <c r="A699">
        <f>ROW(Source!A310)</f>
        <v>310</v>
      </c>
      <c r="B699">
        <v>22722042</v>
      </c>
      <c r="C699">
        <v>22722032</v>
      </c>
      <c r="D699">
        <v>21299880</v>
      </c>
      <c r="E699">
        <v>1</v>
      </c>
      <c r="F699">
        <v>1</v>
      </c>
      <c r="G699">
        <v>1</v>
      </c>
      <c r="H699">
        <v>2</v>
      </c>
      <c r="I699" t="s">
        <v>806</v>
      </c>
      <c r="J699" t="s">
        <v>807</v>
      </c>
      <c r="K699" t="s">
        <v>808</v>
      </c>
      <c r="L699">
        <v>1368</v>
      </c>
      <c r="N699">
        <v>1011</v>
      </c>
      <c r="O699" t="s">
        <v>790</v>
      </c>
      <c r="P699" t="s">
        <v>790</v>
      </c>
      <c r="Q699">
        <v>1</v>
      </c>
      <c r="X699">
        <v>0.27</v>
      </c>
      <c r="Y699">
        <v>0</v>
      </c>
      <c r="Z699">
        <v>1.95</v>
      </c>
      <c r="AA699">
        <v>0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0.27</v>
      </c>
      <c r="AH699">
        <v>2</v>
      </c>
      <c r="AI699">
        <v>22722035</v>
      </c>
      <c r="AJ699">
        <v>746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>
      <c r="A700">
        <f>ROW(Source!A310)</f>
        <v>310</v>
      </c>
      <c r="B700">
        <v>22722043</v>
      </c>
      <c r="C700">
        <v>22722032</v>
      </c>
      <c r="D700">
        <v>21280770</v>
      </c>
      <c r="E700">
        <v>1</v>
      </c>
      <c r="F700">
        <v>1</v>
      </c>
      <c r="G700">
        <v>1</v>
      </c>
      <c r="H700">
        <v>2</v>
      </c>
      <c r="I700" t="s">
        <v>850</v>
      </c>
      <c r="J700" t="s">
        <v>851</v>
      </c>
      <c r="K700" t="s">
        <v>852</v>
      </c>
      <c r="L700">
        <v>1368</v>
      </c>
      <c r="N700">
        <v>1011</v>
      </c>
      <c r="O700" t="s">
        <v>790</v>
      </c>
      <c r="P700" t="s">
        <v>790</v>
      </c>
      <c r="Q700">
        <v>1</v>
      </c>
      <c r="X700">
        <v>0.01</v>
      </c>
      <c r="Y700">
        <v>0</v>
      </c>
      <c r="Z700">
        <v>87.17</v>
      </c>
      <c r="AA700">
        <v>11.6</v>
      </c>
      <c r="AB700">
        <v>0</v>
      </c>
      <c r="AC700">
        <v>0</v>
      </c>
      <c r="AD700">
        <v>1</v>
      </c>
      <c r="AE700">
        <v>0</v>
      </c>
      <c r="AF700" t="s">
        <v>3</v>
      </c>
      <c r="AG700">
        <v>0.01</v>
      </c>
      <c r="AH700">
        <v>2</v>
      </c>
      <c r="AI700">
        <v>22722036</v>
      </c>
      <c r="AJ700">
        <v>747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>
      <c r="A701">
        <f>ROW(Source!A310)</f>
        <v>310</v>
      </c>
      <c r="B701">
        <v>22722044</v>
      </c>
      <c r="C701">
        <v>22722032</v>
      </c>
      <c r="D701">
        <v>21304502</v>
      </c>
      <c r="E701">
        <v>1</v>
      </c>
      <c r="F701">
        <v>1</v>
      </c>
      <c r="G701">
        <v>1</v>
      </c>
      <c r="H701">
        <v>3</v>
      </c>
      <c r="I701" t="s">
        <v>827</v>
      </c>
      <c r="J701" t="s">
        <v>828</v>
      </c>
      <c r="K701" t="s">
        <v>829</v>
      </c>
      <c r="L701">
        <v>1348</v>
      </c>
      <c r="N701">
        <v>1009</v>
      </c>
      <c r="O701" t="s">
        <v>34</v>
      </c>
      <c r="P701" t="s">
        <v>34</v>
      </c>
      <c r="Q701">
        <v>1000</v>
      </c>
      <c r="X701">
        <v>1.1E-4</v>
      </c>
      <c r="Y701">
        <v>10362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1.1E-4</v>
      </c>
      <c r="AH701">
        <v>2</v>
      </c>
      <c r="AI701">
        <v>22722037</v>
      </c>
      <c r="AJ701">
        <v>748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>
      <c r="A702">
        <f>ROW(Source!A310)</f>
        <v>310</v>
      </c>
      <c r="B702">
        <v>22722045</v>
      </c>
      <c r="C702">
        <v>22722032</v>
      </c>
      <c r="D702">
        <v>21312040</v>
      </c>
      <c r="E702">
        <v>1</v>
      </c>
      <c r="F702">
        <v>1</v>
      </c>
      <c r="G702">
        <v>1</v>
      </c>
      <c r="H702">
        <v>3</v>
      </c>
      <c r="I702" t="s">
        <v>1055</v>
      </c>
      <c r="J702" t="s">
        <v>1056</v>
      </c>
      <c r="K702" t="s">
        <v>1057</v>
      </c>
      <c r="L702">
        <v>1348</v>
      </c>
      <c r="N702">
        <v>1009</v>
      </c>
      <c r="O702" t="s">
        <v>34</v>
      </c>
      <c r="P702" t="s">
        <v>34</v>
      </c>
      <c r="Q702">
        <v>1000</v>
      </c>
      <c r="X702">
        <v>4.2999999999999999E-4</v>
      </c>
      <c r="Y702">
        <v>6508.75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3</v>
      </c>
      <c r="AG702">
        <v>4.2999999999999999E-4</v>
      </c>
      <c r="AH702">
        <v>2</v>
      </c>
      <c r="AI702">
        <v>22722038</v>
      </c>
      <c r="AJ702">
        <v>749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>
      <c r="A703">
        <f>ROW(Source!A310)</f>
        <v>310</v>
      </c>
      <c r="B703">
        <v>22722046</v>
      </c>
      <c r="C703">
        <v>22722032</v>
      </c>
      <c r="D703">
        <v>21369387</v>
      </c>
      <c r="E703">
        <v>1</v>
      </c>
      <c r="F703">
        <v>1</v>
      </c>
      <c r="G703">
        <v>1</v>
      </c>
      <c r="H703">
        <v>3</v>
      </c>
      <c r="I703" t="s">
        <v>1259</v>
      </c>
      <c r="J703" t="s">
        <v>1260</v>
      </c>
      <c r="K703" t="s">
        <v>1261</v>
      </c>
      <c r="L703">
        <v>1354</v>
      </c>
      <c r="N703">
        <v>1010</v>
      </c>
      <c r="O703" t="s">
        <v>28</v>
      </c>
      <c r="P703" t="s">
        <v>28</v>
      </c>
      <c r="Q703">
        <v>1</v>
      </c>
      <c r="X703">
        <v>1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 t="s">
        <v>3</v>
      </c>
      <c r="AG703">
        <v>1</v>
      </c>
      <c r="AH703">
        <v>3</v>
      </c>
      <c r="AI703">
        <v>-1</v>
      </c>
      <c r="AJ703" t="s">
        <v>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>
      <c r="A704">
        <f>ROW(Source!A310)</f>
        <v>310</v>
      </c>
      <c r="B704">
        <v>22722047</v>
      </c>
      <c r="C704">
        <v>22722032</v>
      </c>
      <c r="D704">
        <v>21323239</v>
      </c>
      <c r="E704">
        <v>1</v>
      </c>
      <c r="F704">
        <v>1</v>
      </c>
      <c r="G704">
        <v>1</v>
      </c>
      <c r="H704">
        <v>3</v>
      </c>
      <c r="I704" t="s">
        <v>1058</v>
      </c>
      <c r="J704" t="s">
        <v>1059</v>
      </c>
      <c r="K704" t="s">
        <v>1060</v>
      </c>
      <c r="L704">
        <v>1339</v>
      </c>
      <c r="N704">
        <v>1007</v>
      </c>
      <c r="O704" t="s">
        <v>43</v>
      </c>
      <c r="P704" t="s">
        <v>43</v>
      </c>
      <c r="Q704">
        <v>1</v>
      </c>
      <c r="X704">
        <v>2.9999999999999997E-4</v>
      </c>
      <c r="Y704">
        <v>519.79999999999995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3</v>
      </c>
      <c r="AG704">
        <v>2.9999999999999997E-4</v>
      </c>
      <c r="AH704">
        <v>2</v>
      </c>
      <c r="AI704">
        <v>22722039</v>
      </c>
      <c r="AJ704">
        <v>751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>
      <c r="A705">
        <f>ROW(Source!A312)</f>
        <v>312</v>
      </c>
      <c r="B705">
        <v>22722063</v>
      </c>
      <c r="C705">
        <v>22722050</v>
      </c>
      <c r="D705">
        <v>9430710</v>
      </c>
      <c r="E705">
        <v>1</v>
      </c>
      <c r="F705">
        <v>1</v>
      </c>
      <c r="G705">
        <v>1</v>
      </c>
      <c r="H705">
        <v>1</v>
      </c>
      <c r="I705" t="s">
        <v>895</v>
      </c>
      <c r="J705" t="s">
        <v>3</v>
      </c>
      <c r="K705" t="s">
        <v>896</v>
      </c>
      <c r="L705">
        <v>1369</v>
      </c>
      <c r="N705">
        <v>1013</v>
      </c>
      <c r="O705" t="s">
        <v>784</v>
      </c>
      <c r="P705" t="s">
        <v>784</v>
      </c>
      <c r="Q705">
        <v>1</v>
      </c>
      <c r="X705">
        <v>10.9</v>
      </c>
      <c r="Y705">
        <v>0</v>
      </c>
      <c r="Z705">
        <v>0</v>
      </c>
      <c r="AA705">
        <v>0</v>
      </c>
      <c r="AB705">
        <v>9.6199999999999992</v>
      </c>
      <c r="AC705">
        <v>0</v>
      </c>
      <c r="AD705">
        <v>1</v>
      </c>
      <c r="AE705">
        <v>1</v>
      </c>
      <c r="AF705" t="s">
        <v>3</v>
      </c>
      <c r="AG705">
        <v>10.9</v>
      </c>
      <c r="AH705">
        <v>2</v>
      </c>
      <c r="AI705">
        <v>22722051</v>
      </c>
      <c r="AJ705">
        <v>752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>
      <c r="A706">
        <f>ROW(Source!A312)</f>
        <v>312</v>
      </c>
      <c r="B706">
        <v>22722064</v>
      </c>
      <c r="C706">
        <v>22722050</v>
      </c>
      <c r="D706">
        <v>121548</v>
      </c>
      <c r="E706">
        <v>1</v>
      </c>
      <c r="F706">
        <v>1</v>
      </c>
      <c r="G706">
        <v>1</v>
      </c>
      <c r="H706">
        <v>1</v>
      </c>
      <c r="I706" t="s">
        <v>36</v>
      </c>
      <c r="J706" t="s">
        <v>3</v>
      </c>
      <c r="K706" t="s">
        <v>785</v>
      </c>
      <c r="L706">
        <v>608254</v>
      </c>
      <c r="N706">
        <v>1013</v>
      </c>
      <c r="O706" t="s">
        <v>786</v>
      </c>
      <c r="P706" t="s">
        <v>786</v>
      </c>
      <c r="Q706">
        <v>1</v>
      </c>
      <c r="X706">
        <v>0.01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2</v>
      </c>
      <c r="AF706" t="s">
        <v>3</v>
      </c>
      <c r="AG706">
        <v>0.01</v>
      </c>
      <c r="AH706">
        <v>2</v>
      </c>
      <c r="AI706">
        <v>22722052</v>
      </c>
      <c r="AJ706">
        <v>753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>
      <c r="A707">
        <f>ROW(Source!A312)</f>
        <v>312</v>
      </c>
      <c r="B707">
        <v>22722065</v>
      </c>
      <c r="C707">
        <v>22722050</v>
      </c>
      <c r="D707">
        <v>21334659</v>
      </c>
      <c r="E707">
        <v>1</v>
      </c>
      <c r="F707">
        <v>1</v>
      </c>
      <c r="G707">
        <v>1</v>
      </c>
      <c r="H707">
        <v>2</v>
      </c>
      <c r="I707" t="s">
        <v>897</v>
      </c>
      <c r="J707" t="s">
        <v>898</v>
      </c>
      <c r="K707" t="s">
        <v>899</v>
      </c>
      <c r="L707">
        <v>1368</v>
      </c>
      <c r="N707">
        <v>1011</v>
      </c>
      <c r="O707" t="s">
        <v>790</v>
      </c>
      <c r="P707" t="s">
        <v>790</v>
      </c>
      <c r="Q707">
        <v>1</v>
      </c>
      <c r="X707">
        <v>0.01</v>
      </c>
      <c r="Y707">
        <v>0</v>
      </c>
      <c r="Z707">
        <v>134.65</v>
      </c>
      <c r="AA707">
        <v>13.5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0.01</v>
      </c>
      <c r="AH707">
        <v>2</v>
      </c>
      <c r="AI707">
        <v>22722053</v>
      </c>
      <c r="AJ707">
        <v>754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>
      <c r="A708">
        <f>ROW(Source!A312)</f>
        <v>312</v>
      </c>
      <c r="B708">
        <v>22722066</v>
      </c>
      <c r="C708">
        <v>22722050</v>
      </c>
      <c r="D708">
        <v>21340707</v>
      </c>
      <c r="E708">
        <v>1</v>
      </c>
      <c r="F708">
        <v>1</v>
      </c>
      <c r="G708">
        <v>1</v>
      </c>
      <c r="H708">
        <v>2</v>
      </c>
      <c r="I708" t="s">
        <v>1040</v>
      </c>
      <c r="J708" t="s">
        <v>1041</v>
      </c>
      <c r="K708" t="s">
        <v>1042</v>
      </c>
      <c r="L708">
        <v>1368</v>
      </c>
      <c r="N708">
        <v>1011</v>
      </c>
      <c r="O708" t="s">
        <v>790</v>
      </c>
      <c r="P708" t="s">
        <v>790</v>
      </c>
      <c r="Q708">
        <v>1</v>
      </c>
      <c r="X708">
        <v>1.51</v>
      </c>
      <c r="Y708">
        <v>0</v>
      </c>
      <c r="Z708">
        <v>6.66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1.51</v>
      </c>
      <c r="AH708">
        <v>2</v>
      </c>
      <c r="AI708">
        <v>22722054</v>
      </c>
      <c r="AJ708">
        <v>755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>
      <c r="A709">
        <f>ROW(Source!A312)</f>
        <v>312</v>
      </c>
      <c r="B709">
        <v>22722067</v>
      </c>
      <c r="C709">
        <v>22722050</v>
      </c>
      <c r="D709">
        <v>21285419</v>
      </c>
      <c r="E709">
        <v>1</v>
      </c>
      <c r="F709">
        <v>1</v>
      </c>
      <c r="G709">
        <v>1</v>
      </c>
      <c r="H709">
        <v>2</v>
      </c>
      <c r="I709" t="s">
        <v>858</v>
      </c>
      <c r="J709" t="s">
        <v>859</v>
      </c>
      <c r="K709" t="s">
        <v>860</v>
      </c>
      <c r="L709">
        <v>1368</v>
      </c>
      <c r="N709">
        <v>1011</v>
      </c>
      <c r="O709" t="s">
        <v>790</v>
      </c>
      <c r="P709" t="s">
        <v>790</v>
      </c>
      <c r="Q709">
        <v>1</v>
      </c>
      <c r="X709">
        <v>0.06</v>
      </c>
      <c r="Y709">
        <v>0</v>
      </c>
      <c r="Z709">
        <v>8.1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3</v>
      </c>
      <c r="AG709">
        <v>0.06</v>
      </c>
      <c r="AH709">
        <v>2</v>
      </c>
      <c r="AI709">
        <v>22722055</v>
      </c>
      <c r="AJ709">
        <v>756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>
      <c r="A710">
        <f>ROW(Source!A312)</f>
        <v>312</v>
      </c>
      <c r="B710">
        <v>22722068</v>
      </c>
      <c r="C710">
        <v>22722050</v>
      </c>
      <c r="D710">
        <v>21350306</v>
      </c>
      <c r="E710">
        <v>1</v>
      </c>
      <c r="F710">
        <v>1</v>
      </c>
      <c r="G710">
        <v>1</v>
      </c>
      <c r="H710">
        <v>2</v>
      </c>
      <c r="I710" t="s">
        <v>1061</v>
      </c>
      <c r="J710" t="s">
        <v>1062</v>
      </c>
      <c r="K710" t="s">
        <v>1063</v>
      </c>
      <c r="L710">
        <v>1368</v>
      </c>
      <c r="N710">
        <v>1011</v>
      </c>
      <c r="O710" t="s">
        <v>790</v>
      </c>
      <c r="P710" t="s">
        <v>790</v>
      </c>
      <c r="Q710">
        <v>1</v>
      </c>
      <c r="X710">
        <v>0.09</v>
      </c>
      <c r="Y710">
        <v>0</v>
      </c>
      <c r="Z710">
        <v>2.36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3</v>
      </c>
      <c r="AG710">
        <v>0.09</v>
      </c>
      <c r="AH710">
        <v>2</v>
      </c>
      <c r="AI710">
        <v>22722056</v>
      </c>
      <c r="AJ710">
        <v>757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>
      <c r="A711">
        <f>ROW(Source!A312)</f>
        <v>312</v>
      </c>
      <c r="B711">
        <v>22722069</v>
      </c>
      <c r="C711">
        <v>22722050</v>
      </c>
      <c r="D711">
        <v>21323012</v>
      </c>
      <c r="E711">
        <v>1</v>
      </c>
      <c r="F711">
        <v>1</v>
      </c>
      <c r="G711">
        <v>1</v>
      </c>
      <c r="H711">
        <v>2</v>
      </c>
      <c r="I711" t="s">
        <v>1064</v>
      </c>
      <c r="J711" t="s">
        <v>1065</v>
      </c>
      <c r="K711" t="s">
        <v>1066</v>
      </c>
      <c r="L711">
        <v>1368</v>
      </c>
      <c r="N711">
        <v>1011</v>
      </c>
      <c r="O711" t="s">
        <v>790</v>
      </c>
      <c r="P711" t="s">
        <v>790</v>
      </c>
      <c r="Q711">
        <v>1</v>
      </c>
      <c r="X711">
        <v>0.14000000000000001</v>
      </c>
      <c r="Y711">
        <v>0</v>
      </c>
      <c r="Z711">
        <v>0.95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0.14000000000000001</v>
      </c>
      <c r="AH711">
        <v>2</v>
      </c>
      <c r="AI711">
        <v>22722057</v>
      </c>
      <c r="AJ711">
        <v>758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>
      <c r="A712">
        <f>ROW(Source!A312)</f>
        <v>312</v>
      </c>
      <c r="B712">
        <v>22722070</v>
      </c>
      <c r="C712">
        <v>22722050</v>
      </c>
      <c r="D712">
        <v>21569197</v>
      </c>
      <c r="E712">
        <v>1</v>
      </c>
      <c r="F712">
        <v>1</v>
      </c>
      <c r="G712">
        <v>1</v>
      </c>
      <c r="H712">
        <v>2</v>
      </c>
      <c r="I712" t="s">
        <v>1067</v>
      </c>
      <c r="J712" t="s">
        <v>1068</v>
      </c>
      <c r="K712" t="s">
        <v>1069</v>
      </c>
      <c r="L712">
        <v>1368</v>
      </c>
      <c r="N712">
        <v>1011</v>
      </c>
      <c r="O712" t="s">
        <v>790</v>
      </c>
      <c r="P712" t="s">
        <v>790</v>
      </c>
      <c r="Q712">
        <v>1</v>
      </c>
      <c r="X712">
        <v>0.45</v>
      </c>
      <c r="Y712">
        <v>0</v>
      </c>
      <c r="Z712">
        <v>18.68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0.45</v>
      </c>
      <c r="AH712">
        <v>2</v>
      </c>
      <c r="AI712">
        <v>22722058</v>
      </c>
      <c r="AJ712">
        <v>759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>
      <c r="A713">
        <f>ROW(Source!A312)</f>
        <v>312</v>
      </c>
      <c r="B713">
        <v>22722071</v>
      </c>
      <c r="C713">
        <v>22722050</v>
      </c>
      <c r="D713">
        <v>21280770</v>
      </c>
      <c r="E713">
        <v>1</v>
      </c>
      <c r="F713">
        <v>1</v>
      </c>
      <c r="G713">
        <v>1</v>
      </c>
      <c r="H713">
        <v>2</v>
      </c>
      <c r="I713" t="s">
        <v>850</v>
      </c>
      <c r="J713" t="s">
        <v>851</v>
      </c>
      <c r="K713" t="s">
        <v>852</v>
      </c>
      <c r="L713">
        <v>1368</v>
      </c>
      <c r="N713">
        <v>1011</v>
      </c>
      <c r="O713" t="s">
        <v>790</v>
      </c>
      <c r="P713" t="s">
        <v>790</v>
      </c>
      <c r="Q713">
        <v>1</v>
      </c>
      <c r="X713">
        <v>0.01</v>
      </c>
      <c r="Y713">
        <v>0</v>
      </c>
      <c r="Z713">
        <v>87.17</v>
      </c>
      <c r="AA713">
        <v>11.6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0.01</v>
      </c>
      <c r="AH713">
        <v>2</v>
      </c>
      <c r="AI713">
        <v>22722059</v>
      </c>
      <c r="AJ713">
        <v>760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>
      <c r="A714">
        <f>ROW(Source!A312)</f>
        <v>312</v>
      </c>
      <c r="B714">
        <v>22722072</v>
      </c>
      <c r="C714">
        <v>22722050</v>
      </c>
      <c r="D714">
        <v>21336294</v>
      </c>
      <c r="E714">
        <v>1</v>
      </c>
      <c r="F714">
        <v>1</v>
      </c>
      <c r="G714">
        <v>1</v>
      </c>
      <c r="H714">
        <v>3</v>
      </c>
      <c r="I714" t="s">
        <v>936</v>
      </c>
      <c r="J714" t="s">
        <v>937</v>
      </c>
      <c r="K714" t="s">
        <v>938</v>
      </c>
      <c r="L714">
        <v>1339</v>
      </c>
      <c r="N714">
        <v>1007</v>
      </c>
      <c r="O714" t="s">
        <v>43</v>
      </c>
      <c r="P714" t="s">
        <v>43</v>
      </c>
      <c r="Q714">
        <v>1</v>
      </c>
      <c r="X714">
        <v>8.2000000000000003E-2</v>
      </c>
      <c r="Y714">
        <v>3.15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8.2000000000000003E-2</v>
      </c>
      <c r="AH714">
        <v>2</v>
      </c>
      <c r="AI714">
        <v>22722060</v>
      </c>
      <c r="AJ714">
        <v>766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>
      <c r="A715">
        <f>ROW(Source!A312)</f>
        <v>312</v>
      </c>
      <c r="B715">
        <v>22722073</v>
      </c>
      <c r="C715">
        <v>22722050</v>
      </c>
      <c r="D715">
        <v>21547716</v>
      </c>
      <c r="E715">
        <v>1</v>
      </c>
      <c r="F715">
        <v>1</v>
      </c>
      <c r="G715">
        <v>1</v>
      </c>
      <c r="H715">
        <v>3</v>
      </c>
      <c r="I715" t="s">
        <v>990</v>
      </c>
      <c r="J715" t="s">
        <v>991</v>
      </c>
      <c r="K715" t="s">
        <v>992</v>
      </c>
      <c r="L715">
        <v>1346</v>
      </c>
      <c r="N715">
        <v>1009</v>
      </c>
      <c r="O715" t="s">
        <v>870</v>
      </c>
      <c r="P715" t="s">
        <v>870</v>
      </c>
      <c r="Q715">
        <v>1</v>
      </c>
      <c r="X715">
        <v>0.14000000000000001</v>
      </c>
      <c r="Y715">
        <v>26.44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0.14000000000000001</v>
      </c>
      <c r="AH715">
        <v>2</v>
      </c>
      <c r="AI715">
        <v>22722061</v>
      </c>
      <c r="AJ715">
        <v>767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>
      <c r="A716">
        <f>ROW(Source!A312)</f>
        <v>312</v>
      </c>
      <c r="B716">
        <v>22722074</v>
      </c>
      <c r="C716">
        <v>22722050</v>
      </c>
      <c r="D716">
        <v>21532219</v>
      </c>
      <c r="E716">
        <v>1</v>
      </c>
      <c r="F716">
        <v>1</v>
      </c>
      <c r="G716">
        <v>1</v>
      </c>
      <c r="H716">
        <v>3</v>
      </c>
      <c r="I716" t="s">
        <v>945</v>
      </c>
      <c r="J716" t="s">
        <v>946</v>
      </c>
      <c r="K716" t="s">
        <v>947</v>
      </c>
      <c r="L716">
        <v>1344</v>
      </c>
      <c r="N716">
        <v>1008</v>
      </c>
      <c r="O716" t="s">
        <v>948</v>
      </c>
      <c r="P716" t="s">
        <v>948</v>
      </c>
      <c r="Q716">
        <v>1</v>
      </c>
      <c r="X716">
        <v>2.1</v>
      </c>
      <c r="Y716">
        <v>1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2.1</v>
      </c>
      <c r="AH716">
        <v>2</v>
      </c>
      <c r="AI716">
        <v>22722062</v>
      </c>
      <c r="AJ716">
        <v>768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>
      <c r="A717">
        <f>ROW(Source!A318)</f>
        <v>318</v>
      </c>
      <c r="B717">
        <v>22722091</v>
      </c>
      <c r="C717">
        <v>22722085</v>
      </c>
      <c r="D717">
        <v>9415735</v>
      </c>
      <c r="E717">
        <v>1</v>
      </c>
      <c r="F717">
        <v>1</v>
      </c>
      <c r="G717">
        <v>1</v>
      </c>
      <c r="H717">
        <v>1</v>
      </c>
      <c r="I717" t="s">
        <v>970</v>
      </c>
      <c r="J717" t="s">
        <v>3</v>
      </c>
      <c r="K717" t="s">
        <v>971</v>
      </c>
      <c r="L717">
        <v>1369</v>
      </c>
      <c r="N717">
        <v>1013</v>
      </c>
      <c r="O717" t="s">
        <v>784</v>
      </c>
      <c r="P717" t="s">
        <v>784</v>
      </c>
      <c r="Q717">
        <v>1</v>
      </c>
      <c r="X717">
        <v>4.8</v>
      </c>
      <c r="Y717">
        <v>0</v>
      </c>
      <c r="Z717">
        <v>0</v>
      </c>
      <c r="AA717">
        <v>0</v>
      </c>
      <c r="AB717">
        <v>9.07</v>
      </c>
      <c r="AC717">
        <v>0</v>
      </c>
      <c r="AD717">
        <v>1</v>
      </c>
      <c r="AE717">
        <v>1</v>
      </c>
      <c r="AF717" t="s">
        <v>3</v>
      </c>
      <c r="AG717">
        <v>4.8</v>
      </c>
      <c r="AH717">
        <v>2</v>
      </c>
      <c r="AI717">
        <v>22722086</v>
      </c>
      <c r="AJ717">
        <v>769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>
      <c r="A718">
        <f>ROW(Source!A318)</f>
        <v>318</v>
      </c>
      <c r="B718">
        <v>22722092</v>
      </c>
      <c r="C718">
        <v>22722085</v>
      </c>
      <c r="D718">
        <v>121548</v>
      </c>
      <c r="E718">
        <v>1</v>
      </c>
      <c r="F718">
        <v>1</v>
      </c>
      <c r="G718">
        <v>1</v>
      </c>
      <c r="H718">
        <v>1</v>
      </c>
      <c r="I718" t="s">
        <v>36</v>
      </c>
      <c r="J718" t="s">
        <v>3</v>
      </c>
      <c r="K718" t="s">
        <v>785</v>
      </c>
      <c r="L718">
        <v>608254</v>
      </c>
      <c r="N718">
        <v>1013</v>
      </c>
      <c r="O718" t="s">
        <v>786</v>
      </c>
      <c r="P718" t="s">
        <v>786</v>
      </c>
      <c r="Q718">
        <v>1</v>
      </c>
      <c r="X718">
        <v>2.61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2</v>
      </c>
      <c r="AF718" t="s">
        <v>3</v>
      </c>
      <c r="AG718">
        <v>2.61</v>
      </c>
      <c r="AH718">
        <v>2</v>
      </c>
      <c r="AI718">
        <v>22722087</v>
      </c>
      <c r="AJ718">
        <v>770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>
      <c r="A719">
        <f>ROW(Source!A318)</f>
        <v>318</v>
      </c>
      <c r="B719">
        <v>22722093</v>
      </c>
      <c r="C719">
        <v>22722085</v>
      </c>
      <c r="D719">
        <v>21280827</v>
      </c>
      <c r="E719">
        <v>1</v>
      </c>
      <c r="F719">
        <v>1</v>
      </c>
      <c r="G719">
        <v>1</v>
      </c>
      <c r="H719">
        <v>2</v>
      </c>
      <c r="I719" t="s">
        <v>787</v>
      </c>
      <c r="J719" t="s">
        <v>788</v>
      </c>
      <c r="K719" t="s">
        <v>789</v>
      </c>
      <c r="L719">
        <v>1368</v>
      </c>
      <c r="N719">
        <v>1011</v>
      </c>
      <c r="O719" t="s">
        <v>790</v>
      </c>
      <c r="P719" t="s">
        <v>790</v>
      </c>
      <c r="Q719">
        <v>1</v>
      </c>
      <c r="X719">
        <v>0.01</v>
      </c>
      <c r="Y719">
        <v>0</v>
      </c>
      <c r="Z719">
        <v>111.99</v>
      </c>
      <c r="AA719">
        <v>13.5</v>
      </c>
      <c r="AB719">
        <v>0</v>
      </c>
      <c r="AC719">
        <v>0</v>
      </c>
      <c r="AD719">
        <v>1</v>
      </c>
      <c r="AE719">
        <v>0</v>
      </c>
      <c r="AF719" t="s">
        <v>3</v>
      </c>
      <c r="AG719">
        <v>0.01</v>
      </c>
      <c r="AH719">
        <v>2</v>
      </c>
      <c r="AI719">
        <v>22722088</v>
      </c>
      <c r="AJ719">
        <v>771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>
      <c r="A720">
        <f>ROW(Source!A318)</f>
        <v>318</v>
      </c>
      <c r="B720">
        <v>22722094</v>
      </c>
      <c r="C720">
        <v>22722085</v>
      </c>
      <c r="D720">
        <v>21363407</v>
      </c>
      <c r="E720">
        <v>1</v>
      </c>
      <c r="F720">
        <v>1</v>
      </c>
      <c r="G720">
        <v>1</v>
      </c>
      <c r="H720">
        <v>2</v>
      </c>
      <c r="I720" t="s">
        <v>1070</v>
      </c>
      <c r="J720" t="s">
        <v>1071</v>
      </c>
      <c r="K720" t="s">
        <v>1072</v>
      </c>
      <c r="L720">
        <v>1368</v>
      </c>
      <c r="N720">
        <v>1011</v>
      </c>
      <c r="O720" t="s">
        <v>790</v>
      </c>
      <c r="P720" t="s">
        <v>790</v>
      </c>
      <c r="Q720">
        <v>1</v>
      </c>
      <c r="X720">
        <v>2.6</v>
      </c>
      <c r="Y720">
        <v>0</v>
      </c>
      <c r="Z720">
        <v>100.1</v>
      </c>
      <c r="AA720">
        <v>13.5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2.6</v>
      </c>
      <c r="AH720">
        <v>2</v>
      </c>
      <c r="AI720">
        <v>22722089</v>
      </c>
      <c r="AJ720">
        <v>772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>
      <c r="A721">
        <f>ROW(Source!A318)</f>
        <v>318</v>
      </c>
      <c r="B721">
        <v>22722095</v>
      </c>
      <c r="C721">
        <v>22722085</v>
      </c>
      <c r="D721">
        <v>21280770</v>
      </c>
      <c r="E721">
        <v>1</v>
      </c>
      <c r="F721">
        <v>1</v>
      </c>
      <c r="G721">
        <v>1</v>
      </c>
      <c r="H721">
        <v>2</v>
      </c>
      <c r="I721" t="s">
        <v>850</v>
      </c>
      <c r="J721" t="s">
        <v>851</v>
      </c>
      <c r="K721" t="s">
        <v>852</v>
      </c>
      <c r="L721">
        <v>1368</v>
      </c>
      <c r="N721">
        <v>1011</v>
      </c>
      <c r="O721" t="s">
        <v>790</v>
      </c>
      <c r="P721" t="s">
        <v>790</v>
      </c>
      <c r="Q721">
        <v>1</v>
      </c>
      <c r="X721">
        <v>0.01</v>
      </c>
      <c r="Y721">
        <v>0</v>
      </c>
      <c r="Z721">
        <v>87.17</v>
      </c>
      <c r="AA721">
        <v>11.6</v>
      </c>
      <c r="AB721">
        <v>0</v>
      </c>
      <c r="AC721">
        <v>0</v>
      </c>
      <c r="AD721">
        <v>1</v>
      </c>
      <c r="AE721">
        <v>0</v>
      </c>
      <c r="AF721" t="s">
        <v>3</v>
      </c>
      <c r="AG721">
        <v>0.01</v>
      </c>
      <c r="AH721">
        <v>2</v>
      </c>
      <c r="AI721">
        <v>22722090</v>
      </c>
      <c r="AJ721">
        <v>773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>
      <c r="A722">
        <f>ROW(Source!A318)</f>
        <v>318</v>
      </c>
      <c r="B722">
        <v>22722096</v>
      </c>
      <c r="C722">
        <v>22722085</v>
      </c>
      <c r="D722">
        <v>21839384</v>
      </c>
      <c r="E722">
        <v>1</v>
      </c>
      <c r="F722">
        <v>1</v>
      </c>
      <c r="G722">
        <v>1</v>
      </c>
      <c r="H722">
        <v>3</v>
      </c>
      <c r="I722" t="s">
        <v>411</v>
      </c>
      <c r="J722" t="s">
        <v>414</v>
      </c>
      <c r="K722" t="s">
        <v>412</v>
      </c>
      <c r="L722">
        <v>1358</v>
      </c>
      <c r="N722">
        <v>1010</v>
      </c>
      <c r="O722" t="s">
        <v>413</v>
      </c>
      <c r="P722" t="s">
        <v>413</v>
      </c>
      <c r="Q722">
        <v>10</v>
      </c>
      <c r="X722">
        <v>1</v>
      </c>
      <c r="Y722">
        <v>82.56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0</v>
      </c>
      <c r="AF722" t="s">
        <v>3</v>
      </c>
      <c r="AG722">
        <v>1</v>
      </c>
      <c r="AH722">
        <v>2</v>
      </c>
      <c r="AI722">
        <v>22722112</v>
      </c>
      <c r="AJ722">
        <v>774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>
      <c r="A723">
        <f>ROW(Source!A328)</f>
        <v>328</v>
      </c>
      <c r="B723">
        <v>22722119</v>
      </c>
      <c r="C723">
        <v>22722113</v>
      </c>
      <c r="D723">
        <v>9415735</v>
      </c>
      <c r="E723">
        <v>1</v>
      </c>
      <c r="F723">
        <v>1</v>
      </c>
      <c r="G723">
        <v>1</v>
      </c>
      <c r="H723">
        <v>1</v>
      </c>
      <c r="I723" t="s">
        <v>970</v>
      </c>
      <c r="J723" t="s">
        <v>3</v>
      </c>
      <c r="K723" t="s">
        <v>971</v>
      </c>
      <c r="L723">
        <v>1369</v>
      </c>
      <c r="N723">
        <v>1013</v>
      </c>
      <c r="O723" t="s">
        <v>784</v>
      </c>
      <c r="P723" t="s">
        <v>784</v>
      </c>
      <c r="Q723">
        <v>1</v>
      </c>
      <c r="X723">
        <v>7.09</v>
      </c>
      <c r="Y723">
        <v>0</v>
      </c>
      <c r="Z723">
        <v>0</v>
      </c>
      <c r="AA723">
        <v>0</v>
      </c>
      <c r="AB723">
        <v>9.07</v>
      </c>
      <c r="AC723">
        <v>0</v>
      </c>
      <c r="AD723">
        <v>1</v>
      </c>
      <c r="AE723">
        <v>1</v>
      </c>
      <c r="AF723" t="s">
        <v>3</v>
      </c>
      <c r="AG723">
        <v>7.09</v>
      </c>
      <c r="AH723">
        <v>2</v>
      </c>
      <c r="AI723">
        <v>22722114</v>
      </c>
      <c r="AJ723">
        <v>783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>
      <c r="A724">
        <f>ROW(Source!A328)</f>
        <v>328</v>
      </c>
      <c r="B724">
        <v>22722120</v>
      </c>
      <c r="C724">
        <v>22722113</v>
      </c>
      <c r="D724">
        <v>121548</v>
      </c>
      <c r="E724">
        <v>1</v>
      </c>
      <c r="F724">
        <v>1</v>
      </c>
      <c r="G724">
        <v>1</v>
      </c>
      <c r="H724">
        <v>1</v>
      </c>
      <c r="I724" t="s">
        <v>36</v>
      </c>
      <c r="J724" t="s">
        <v>3</v>
      </c>
      <c r="K724" t="s">
        <v>785</v>
      </c>
      <c r="L724">
        <v>608254</v>
      </c>
      <c r="N724">
        <v>1013</v>
      </c>
      <c r="O724" t="s">
        <v>786</v>
      </c>
      <c r="P724" t="s">
        <v>786</v>
      </c>
      <c r="Q724">
        <v>1</v>
      </c>
      <c r="X724">
        <v>3.84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2</v>
      </c>
      <c r="AF724" t="s">
        <v>3</v>
      </c>
      <c r="AG724">
        <v>3.84</v>
      </c>
      <c r="AH724">
        <v>2</v>
      </c>
      <c r="AI724">
        <v>22722115</v>
      </c>
      <c r="AJ724">
        <v>784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>
      <c r="A725">
        <f>ROW(Source!A328)</f>
        <v>328</v>
      </c>
      <c r="B725">
        <v>22722121</v>
      </c>
      <c r="C725">
        <v>22722113</v>
      </c>
      <c r="D725">
        <v>21280827</v>
      </c>
      <c r="E725">
        <v>1</v>
      </c>
      <c r="F725">
        <v>1</v>
      </c>
      <c r="G725">
        <v>1</v>
      </c>
      <c r="H725">
        <v>2</v>
      </c>
      <c r="I725" t="s">
        <v>787</v>
      </c>
      <c r="J725" t="s">
        <v>788</v>
      </c>
      <c r="K725" t="s">
        <v>789</v>
      </c>
      <c r="L725">
        <v>1368</v>
      </c>
      <c r="N725">
        <v>1011</v>
      </c>
      <c r="O725" t="s">
        <v>790</v>
      </c>
      <c r="P725" t="s">
        <v>790</v>
      </c>
      <c r="Q725">
        <v>1</v>
      </c>
      <c r="X725">
        <v>0.01</v>
      </c>
      <c r="Y725">
        <v>0</v>
      </c>
      <c r="Z725">
        <v>111.99</v>
      </c>
      <c r="AA725">
        <v>13.5</v>
      </c>
      <c r="AB725">
        <v>0</v>
      </c>
      <c r="AC725">
        <v>0</v>
      </c>
      <c r="AD725">
        <v>1</v>
      </c>
      <c r="AE725">
        <v>0</v>
      </c>
      <c r="AF725" t="s">
        <v>3</v>
      </c>
      <c r="AG725">
        <v>0.01</v>
      </c>
      <c r="AH725">
        <v>2</v>
      </c>
      <c r="AI725">
        <v>22722116</v>
      </c>
      <c r="AJ725">
        <v>785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>
      <c r="A726">
        <f>ROW(Source!A328)</f>
        <v>328</v>
      </c>
      <c r="B726">
        <v>22722122</v>
      </c>
      <c r="C726">
        <v>22722113</v>
      </c>
      <c r="D726">
        <v>21363407</v>
      </c>
      <c r="E726">
        <v>1</v>
      </c>
      <c r="F726">
        <v>1</v>
      </c>
      <c r="G726">
        <v>1</v>
      </c>
      <c r="H726">
        <v>2</v>
      </c>
      <c r="I726" t="s">
        <v>1070</v>
      </c>
      <c r="J726" t="s">
        <v>1071</v>
      </c>
      <c r="K726" t="s">
        <v>1072</v>
      </c>
      <c r="L726">
        <v>1368</v>
      </c>
      <c r="N726">
        <v>1011</v>
      </c>
      <c r="O726" t="s">
        <v>790</v>
      </c>
      <c r="P726" t="s">
        <v>790</v>
      </c>
      <c r="Q726">
        <v>1</v>
      </c>
      <c r="X726">
        <v>3.83</v>
      </c>
      <c r="Y726">
        <v>0</v>
      </c>
      <c r="Z726">
        <v>100.1</v>
      </c>
      <c r="AA726">
        <v>13.5</v>
      </c>
      <c r="AB726">
        <v>0</v>
      </c>
      <c r="AC726">
        <v>0</v>
      </c>
      <c r="AD726">
        <v>1</v>
      </c>
      <c r="AE726">
        <v>0</v>
      </c>
      <c r="AF726" t="s">
        <v>3</v>
      </c>
      <c r="AG726">
        <v>3.83</v>
      </c>
      <c r="AH726">
        <v>2</v>
      </c>
      <c r="AI726">
        <v>22722117</v>
      </c>
      <c r="AJ726">
        <v>786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>
      <c r="A727">
        <f>ROW(Source!A328)</f>
        <v>328</v>
      </c>
      <c r="B727">
        <v>22722123</v>
      </c>
      <c r="C727">
        <v>22722113</v>
      </c>
      <c r="D727">
        <v>21280770</v>
      </c>
      <c r="E727">
        <v>1</v>
      </c>
      <c r="F727">
        <v>1</v>
      </c>
      <c r="G727">
        <v>1</v>
      </c>
      <c r="H727">
        <v>2</v>
      </c>
      <c r="I727" t="s">
        <v>850</v>
      </c>
      <c r="J727" t="s">
        <v>851</v>
      </c>
      <c r="K727" t="s">
        <v>852</v>
      </c>
      <c r="L727">
        <v>1368</v>
      </c>
      <c r="N727">
        <v>1011</v>
      </c>
      <c r="O727" t="s">
        <v>790</v>
      </c>
      <c r="P727" t="s">
        <v>790</v>
      </c>
      <c r="Q727">
        <v>1</v>
      </c>
      <c r="X727">
        <v>0.02</v>
      </c>
      <c r="Y727">
        <v>0</v>
      </c>
      <c r="Z727">
        <v>87.17</v>
      </c>
      <c r="AA727">
        <v>11.6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0.02</v>
      </c>
      <c r="AH727">
        <v>2</v>
      </c>
      <c r="AI727">
        <v>22722118</v>
      </c>
      <c r="AJ727">
        <v>787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>
      <c r="A728">
        <f>ROW(Source!A328)</f>
        <v>328</v>
      </c>
      <c r="B728">
        <v>22722124</v>
      </c>
      <c r="C728">
        <v>22722113</v>
      </c>
      <c r="D728">
        <v>21840154</v>
      </c>
      <c r="E728">
        <v>1</v>
      </c>
      <c r="F728">
        <v>1</v>
      </c>
      <c r="G728">
        <v>1</v>
      </c>
      <c r="H728">
        <v>3</v>
      </c>
      <c r="I728" t="s">
        <v>424</v>
      </c>
      <c r="J728" t="s">
        <v>426</v>
      </c>
      <c r="K728" t="s">
        <v>425</v>
      </c>
      <c r="L728">
        <v>1358</v>
      </c>
      <c r="N728">
        <v>1010</v>
      </c>
      <c r="O728" t="s">
        <v>413</v>
      </c>
      <c r="P728" t="s">
        <v>413</v>
      </c>
      <c r="Q728">
        <v>10</v>
      </c>
      <c r="X728">
        <v>1</v>
      </c>
      <c r="Y728">
        <v>374.4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1</v>
      </c>
      <c r="AH728">
        <v>2</v>
      </c>
      <c r="AI728">
        <v>22722128</v>
      </c>
      <c r="AJ728">
        <v>788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>
      <c r="A729">
        <f>ROW(Source!A331)</f>
        <v>331</v>
      </c>
      <c r="B729">
        <v>22722464</v>
      </c>
      <c r="C729">
        <v>22722463</v>
      </c>
      <c r="D729">
        <v>9430710</v>
      </c>
      <c r="E729">
        <v>1</v>
      </c>
      <c r="F729">
        <v>1</v>
      </c>
      <c r="G729">
        <v>1</v>
      </c>
      <c r="H729">
        <v>1</v>
      </c>
      <c r="I729" t="s">
        <v>895</v>
      </c>
      <c r="J729" t="s">
        <v>3</v>
      </c>
      <c r="K729" t="s">
        <v>896</v>
      </c>
      <c r="L729">
        <v>1369</v>
      </c>
      <c r="N729">
        <v>1013</v>
      </c>
      <c r="O729" t="s">
        <v>784</v>
      </c>
      <c r="P729" t="s">
        <v>784</v>
      </c>
      <c r="Q729">
        <v>1</v>
      </c>
      <c r="X729">
        <v>88.3</v>
      </c>
      <c r="Y729">
        <v>0</v>
      </c>
      <c r="Z729">
        <v>0</v>
      </c>
      <c r="AA729">
        <v>0</v>
      </c>
      <c r="AB729">
        <v>9.6199999999999992</v>
      </c>
      <c r="AC729">
        <v>0</v>
      </c>
      <c r="AD729">
        <v>1</v>
      </c>
      <c r="AE729">
        <v>1</v>
      </c>
      <c r="AF729" t="s">
        <v>3</v>
      </c>
      <c r="AG729">
        <v>88.3</v>
      </c>
      <c r="AH729">
        <v>2</v>
      </c>
      <c r="AI729">
        <v>22722464</v>
      </c>
      <c r="AJ729">
        <v>790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>
      <c r="A730">
        <f>ROW(Source!A331)</f>
        <v>331</v>
      </c>
      <c r="B730">
        <v>22722465</v>
      </c>
      <c r="C730">
        <v>22722463</v>
      </c>
      <c r="D730">
        <v>121548</v>
      </c>
      <c r="E730">
        <v>1</v>
      </c>
      <c r="F730">
        <v>1</v>
      </c>
      <c r="G730">
        <v>1</v>
      </c>
      <c r="H730">
        <v>1</v>
      </c>
      <c r="I730" t="s">
        <v>36</v>
      </c>
      <c r="J730" t="s">
        <v>3</v>
      </c>
      <c r="K730" t="s">
        <v>785</v>
      </c>
      <c r="L730">
        <v>608254</v>
      </c>
      <c r="N730">
        <v>1013</v>
      </c>
      <c r="O730" t="s">
        <v>786</v>
      </c>
      <c r="P730" t="s">
        <v>786</v>
      </c>
      <c r="Q730">
        <v>1</v>
      </c>
      <c r="X730">
        <v>1.51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3</v>
      </c>
      <c r="AG730">
        <v>1.51</v>
      </c>
      <c r="AH730">
        <v>2</v>
      </c>
      <c r="AI730">
        <v>22722465</v>
      </c>
      <c r="AJ730">
        <v>791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>
      <c r="A731">
        <f>ROW(Source!A331)</f>
        <v>331</v>
      </c>
      <c r="B731">
        <v>22722466</v>
      </c>
      <c r="C731">
        <v>22722463</v>
      </c>
      <c r="D731">
        <v>21334659</v>
      </c>
      <c r="E731">
        <v>1</v>
      </c>
      <c r="F731">
        <v>1</v>
      </c>
      <c r="G731">
        <v>1</v>
      </c>
      <c r="H731">
        <v>2</v>
      </c>
      <c r="I731" t="s">
        <v>897</v>
      </c>
      <c r="J731" t="s">
        <v>898</v>
      </c>
      <c r="K731" t="s">
        <v>899</v>
      </c>
      <c r="L731">
        <v>1368</v>
      </c>
      <c r="N731">
        <v>1011</v>
      </c>
      <c r="O731" t="s">
        <v>790</v>
      </c>
      <c r="P731" t="s">
        <v>790</v>
      </c>
      <c r="Q731">
        <v>1</v>
      </c>
      <c r="X731">
        <v>1</v>
      </c>
      <c r="Y731">
        <v>0</v>
      </c>
      <c r="Z731">
        <v>134.65</v>
      </c>
      <c r="AA731">
        <v>13.5</v>
      </c>
      <c r="AB731">
        <v>0</v>
      </c>
      <c r="AC731">
        <v>0</v>
      </c>
      <c r="AD731">
        <v>1</v>
      </c>
      <c r="AE731">
        <v>0</v>
      </c>
      <c r="AF731" t="s">
        <v>3</v>
      </c>
      <c r="AG731">
        <v>1</v>
      </c>
      <c r="AH731">
        <v>2</v>
      </c>
      <c r="AI731">
        <v>22722466</v>
      </c>
      <c r="AJ731">
        <v>792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>
      <c r="A732">
        <f>ROW(Source!A331)</f>
        <v>331</v>
      </c>
      <c r="B732">
        <v>22722467</v>
      </c>
      <c r="C732">
        <v>22722463</v>
      </c>
      <c r="D732">
        <v>21340707</v>
      </c>
      <c r="E732">
        <v>1</v>
      </c>
      <c r="F732">
        <v>1</v>
      </c>
      <c r="G732">
        <v>1</v>
      </c>
      <c r="H732">
        <v>2</v>
      </c>
      <c r="I732" t="s">
        <v>1040</v>
      </c>
      <c r="J732" t="s">
        <v>1041</v>
      </c>
      <c r="K732" t="s">
        <v>1042</v>
      </c>
      <c r="L732">
        <v>1368</v>
      </c>
      <c r="N732">
        <v>1011</v>
      </c>
      <c r="O732" t="s">
        <v>790</v>
      </c>
      <c r="P732" t="s">
        <v>790</v>
      </c>
      <c r="Q732">
        <v>1</v>
      </c>
      <c r="X732">
        <v>3.89</v>
      </c>
      <c r="Y732">
        <v>0</v>
      </c>
      <c r="Z732">
        <v>6.66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3</v>
      </c>
      <c r="AG732">
        <v>3.89</v>
      </c>
      <c r="AH732">
        <v>2</v>
      </c>
      <c r="AI732">
        <v>22722467</v>
      </c>
      <c r="AJ732">
        <v>793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>
      <c r="A733">
        <f>ROW(Source!A331)</f>
        <v>331</v>
      </c>
      <c r="B733">
        <v>22722468</v>
      </c>
      <c r="C733">
        <v>22722463</v>
      </c>
      <c r="D733">
        <v>21398718</v>
      </c>
      <c r="E733">
        <v>1</v>
      </c>
      <c r="F733">
        <v>1</v>
      </c>
      <c r="G733">
        <v>1</v>
      </c>
      <c r="H733">
        <v>2</v>
      </c>
      <c r="I733" t="s">
        <v>906</v>
      </c>
      <c r="J733" t="s">
        <v>907</v>
      </c>
      <c r="K733" t="s">
        <v>908</v>
      </c>
      <c r="L733">
        <v>1368</v>
      </c>
      <c r="N733">
        <v>1011</v>
      </c>
      <c r="O733" t="s">
        <v>790</v>
      </c>
      <c r="P733" t="s">
        <v>790</v>
      </c>
      <c r="Q733">
        <v>1</v>
      </c>
      <c r="X733">
        <v>0.51</v>
      </c>
      <c r="Y733">
        <v>0</v>
      </c>
      <c r="Z733">
        <v>91.83</v>
      </c>
      <c r="AA733">
        <v>10.06</v>
      </c>
      <c r="AB733">
        <v>0</v>
      </c>
      <c r="AC733">
        <v>0</v>
      </c>
      <c r="AD733">
        <v>1</v>
      </c>
      <c r="AE733">
        <v>0</v>
      </c>
      <c r="AF733" t="s">
        <v>3</v>
      </c>
      <c r="AG733">
        <v>0.51</v>
      </c>
      <c r="AH733">
        <v>2</v>
      </c>
      <c r="AI733">
        <v>22722468</v>
      </c>
      <c r="AJ733">
        <v>794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>
      <c r="A734">
        <f>ROW(Source!A331)</f>
        <v>331</v>
      </c>
      <c r="B734">
        <v>22722469</v>
      </c>
      <c r="C734">
        <v>22722463</v>
      </c>
      <c r="D734">
        <v>21280770</v>
      </c>
      <c r="E734">
        <v>1</v>
      </c>
      <c r="F734">
        <v>1</v>
      </c>
      <c r="G734">
        <v>1</v>
      </c>
      <c r="H734">
        <v>2</v>
      </c>
      <c r="I734" t="s">
        <v>850</v>
      </c>
      <c r="J734" t="s">
        <v>851</v>
      </c>
      <c r="K734" t="s">
        <v>852</v>
      </c>
      <c r="L734">
        <v>1368</v>
      </c>
      <c r="N734">
        <v>1011</v>
      </c>
      <c r="O734" t="s">
        <v>790</v>
      </c>
      <c r="P734" t="s">
        <v>790</v>
      </c>
      <c r="Q734">
        <v>1</v>
      </c>
      <c r="X734">
        <v>1</v>
      </c>
      <c r="Y734">
        <v>0</v>
      </c>
      <c r="Z734">
        <v>87.17</v>
      </c>
      <c r="AA734">
        <v>11.6</v>
      </c>
      <c r="AB734">
        <v>0</v>
      </c>
      <c r="AC734">
        <v>0</v>
      </c>
      <c r="AD734">
        <v>1</v>
      </c>
      <c r="AE734">
        <v>0</v>
      </c>
      <c r="AF734" t="s">
        <v>3</v>
      </c>
      <c r="AG734">
        <v>1</v>
      </c>
      <c r="AH734">
        <v>2</v>
      </c>
      <c r="AI734">
        <v>22722469</v>
      </c>
      <c r="AJ734">
        <v>795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>
      <c r="A735">
        <f>ROW(Source!A331)</f>
        <v>331</v>
      </c>
      <c r="B735">
        <v>22722470</v>
      </c>
      <c r="C735">
        <v>22722463</v>
      </c>
      <c r="D735">
        <v>21353882</v>
      </c>
      <c r="E735">
        <v>1</v>
      </c>
      <c r="F735">
        <v>1</v>
      </c>
      <c r="G735">
        <v>1</v>
      </c>
      <c r="H735">
        <v>3</v>
      </c>
      <c r="I735" t="s">
        <v>984</v>
      </c>
      <c r="J735" t="s">
        <v>985</v>
      </c>
      <c r="K735" t="s">
        <v>986</v>
      </c>
      <c r="L735">
        <v>1348</v>
      </c>
      <c r="N735">
        <v>1009</v>
      </c>
      <c r="O735" t="s">
        <v>34</v>
      </c>
      <c r="P735" t="s">
        <v>34</v>
      </c>
      <c r="Q735">
        <v>1000</v>
      </c>
      <c r="X735">
        <v>2.0000000000000002E-5</v>
      </c>
      <c r="Y735">
        <v>24600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</v>
      </c>
      <c r="AG735">
        <v>2.0000000000000002E-5</v>
      </c>
      <c r="AH735">
        <v>2</v>
      </c>
      <c r="AI735">
        <v>22722470</v>
      </c>
      <c r="AJ735">
        <v>796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>
      <c r="A736">
        <f>ROW(Source!A331)</f>
        <v>331</v>
      </c>
      <c r="B736">
        <v>22722471</v>
      </c>
      <c r="C736">
        <v>22722463</v>
      </c>
      <c r="D736">
        <v>21288561</v>
      </c>
      <c r="E736">
        <v>1</v>
      </c>
      <c r="F736">
        <v>1</v>
      </c>
      <c r="G736">
        <v>1</v>
      </c>
      <c r="H736">
        <v>3</v>
      </c>
      <c r="I736" t="s">
        <v>815</v>
      </c>
      <c r="J736" t="s">
        <v>816</v>
      </c>
      <c r="K736" t="s">
        <v>817</v>
      </c>
      <c r="L736">
        <v>1339</v>
      </c>
      <c r="N736">
        <v>1007</v>
      </c>
      <c r="O736" t="s">
        <v>43</v>
      </c>
      <c r="P736" t="s">
        <v>43</v>
      </c>
      <c r="Q736">
        <v>1</v>
      </c>
      <c r="X736">
        <v>0.54</v>
      </c>
      <c r="Y736">
        <v>6.22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</v>
      </c>
      <c r="AG736">
        <v>0.54</v>
      </c>
      <c r="AH736">
        <v>2</v>
      </c>
      <c r="AI736">
        <v>22722471</v>
      </c>
      <c r="AJ736">
        <v>797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>
      <c r="A737">
        <f>ROW(Source!A331)</f>
        <v>331</v>
      </c>
      <c r="B737">
        <v>22722472</v>
      </c>
      <c r="C737">
        <v>22722463</v>
      </c>
      <c r="D737">
        <v>21299885</v>
      </c>
      <c r="E737">
        <v>1</v>
      </c>
      <c r="F737">
        <v>1</v>
      </c>
      <c r="G737">
        <v>1</v>
      </c>
      <c r="H737">
        <v>3</v>
      </c>
      <c r="I737" t="s">
        <v>830</v>
      </c>
      <c r="J737" t="s">
        <v>831</v>
      </c>
      <c r="K737" t="s">
        <v>832</v>
      </c>
      <c r="L737">
        <v>1339</v>
      </c>
      <c r="N737">
        <v>1007</v>
      </c>
      <c r="O737" t="s">
        <v>43</v>
      </c>
      <c r="P737" t="s">
        <v>43</v>
      </c>
      <c r="Q737">
        <v>1</v>
      </c>
      <c r="X737">
        <v>0.47</v>
      </c>
      <c r="Y737">
        <v>38.51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0</v>
      </c>
      <c r="AF737" t="s">
        <v>3</v>
      </c>
      <c r="AG737">
        <v>0.47</v>
      </c>
      <c r="AH737">
        <v>2</v>
      </c>
      <c r="AI737">
        <v>22722472</v>
      </c>
      <c r="AJ737">
        <v>798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>
      <c r="A738">
        <f>ROW(Source!A331)</f>
        <v>331</v>
      </c>
      <c r="B738">
        <v>22722473</v>
      </c>
      <c r="C738">
        <v>22722463</v>
      </c>
      <c r="D738">
        <v>21336294</v>
      </c>
      <c r="E738">
        <v>1</v>
      </c>
      <c r="F738">
        <v>1</v>
      </c>
      <c r="G738">
        <v>1</v>
      </c>
      <c r="H738">
        <v>3</v>
      </c>
      <c r="I738" t="s">
        <v>936</v>
      </c>
      <c r="J738" t="s">
        <v>937</v>
      </c>
      <c r="K738" t="s">
        <v>938</v>
      </c>
      <c r="L738">
        <v>1339</v>
      </c>
      <c r="N738">
        <v>1007</v>
      </c>
      <c r="O738" t="s">
        <v>43</v>
      </c>
      <c r="P738" t="s">
        <v>43</v>
      </c>
      <c r="Q738">
        <v>1</v>
      </c>
      <c r="X738">
        <v>0.81</v>
      </c>
      <c r="Y738">
        <v>3.15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0</v>
      </c>
      <c r="AF738" t="s">
        <v>3</v>
      </c>
      <c r="AG738">
        <v>0.81</v>
      </c>
      <c r="AH738">
        <v>2</v>
      </c>
      <c r="AI738">
        <v>22722473</v>
      </c>
      <c r="AJ738">
        <v>799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>
      <c r="A739">
        <f>ROW(Source!A331)</f>
        <v>331</v>
      </c>
      <c r="B739">
        <v>22722474</v>
      </c>
      <c r="C739">
        <v>22722463</v>
      </c>
      <c r="D739">
        <v>21616071</v>
      </c>
      <c r="E739">
        <v>1</v>
      </c>
      <c r="F739">
        <v>1</v>
      </c>
      <c r="G739">
        <v>1</v>
      </c>
      <c r="H739">
        <v>3</v>
      </c>
      <c r="I739" t="s">
        <v>1173</v>
      </c>
      <c r="J739" t="s">
        <v>1174</v>
      </c>
      <c r="K739" t="s">
        <v>1175</v>
      </c>
      <c r="L739">
        <v>1346</v>
      </c>
      <c r="N739">
        <v>1009</v>
      </c>
      <c r="O739" t="s">
        <v>870</v>
      </c>
      <c r="P739" t="s">
        <v>870</v>
      </c>
      <c r="Q739">
        <v>1</v>
      </c>
      <c r="X739">
        <v>0.21</v>
      </c>
      <c r="Y739">
        <v>85.97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0.21</v>
      </c>
      <c r="AH739">
        <v>2</v>
      </c>
      <c r="AI739">
        <v>22722474</v>
      </c>
      <c r="AJ739">
        <v>802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>
      <c r="A740">
        <f>ROW(Source!A331)</f>
        <v>331</v>
      </c>
      <c r="B740">
        <v>22722475</v>
      </c>
      <c r="C740">
        <v>22722463</v>
      </c>
      <c r="D740">
        <v>21532219</v>
      </c>
      <c r="E740">
        <v>1</v>
      </c>
      <c r="F740">
        <v>1</v>
      </c>
      <c r="G740">
        <v>1</v>
      </c>
      <c r="H740">
        <v>3</v>
      </c>
      <c r="I740" t="s">
        <v>945</v>
      </c>
      <c r="J740" t="s">
        <v>946</v>
      </c>
      <c r="K740" t="s">
        <v>947</v>
      </c>
      <c r="L740">
        <v>1344</v>
      </c>
      <c r="N740">
        <v>1008</v>
      </c>
      <c r="O740" t="s">
        <v>948</v>
      </c>
      <c r="P740" t="s">
        <v>948</v>
      </c>
      <c r="Q740">
        <v>1</v>
      </c>
      <c r="X740">
        <v>16.989999999999998</v>
      </c>
      <c r="Y740">
        <v>1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</v>
      </c>
      <c r="AG740">
        <v>16.989999999999998</v>
      </c>
      <c r="AH740">
        <v>2</v>
      </c>
      <c r="AI740">
        <v>22722475</v>
      </c>
      <c r="AJ740">
        <v>803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>
      <c r="A741">
        <f>ROW(Source!A334)</f>
        <v>334</v>
      </c>
      <c r="B741">
        <v>22722564</v>
      </c>
      <c r="C741">
        <v>22722563</v>
      </c>
      <c r="D741">
        <v>9430710</v>
      </c>
      <c r="E741">
        <v>1</v>
      </c>
      <c r="F741">
        <v>1</v>
      </c>
      <c r="G741">
        <v>1</v>
      </c>
      <c r="H741">
        <v>1</v>
      </c>
      <c r="I741" t="s">
        <v>895</v>
      </c>
      <c r="J741" t="s">
        <v>3</v>
      </c>
      <c r="K741" t="s">
        <v>896</v>
      </c>
      <c r="L741">
        <v>1369</v>
      </c>
      <c r="N741">
        <v>1013</v>
      </c>
      <c r="O741" t="s">
        <v>784</v>
      </c>
      <c r="P741" t="s">
        <v>784</v>
      </c>
      <c r="Q741">
        <v>1</v>
      </c>
      <c r="X741">
        <v>0.6</v>
      </c>
      <c r="Y741">
        <v>0</v>
      </c>
      <c r="Z741">
        <v>0</v>
      </c>
      <c r="AA741">
        <v>0</v>
      </c>
      <c r="AB741">
        <v>9.6199999999999992</v>
      </c>
      <c r="AC741">
        <v>0</v>
      </c>
      <c r="AD741">
        <v>1</v>
      </c>
      <c r="AE741">
        <v>1</v>
      </c>
      <c r="AF741" t="s">
        <v>3</v>
      </c>
      <c r="AG741">
        <v>0.6</v>
      </c>
      <c r="AH741">
        <v>2</v>
      </c>
      <c r="AI741">
        <v>22722564</v>
      </c>
      <c r="AJ741">
        <v>804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>
      <c r="A742">
        <f>ROW(Source!A334)</f>
        <v>334</v>
      </c>
      <c r="B742">
        <v>22722565</v>
      </c>
      <c r="C742">
        <v>22722563</v>
      </c>
      <c r="D742">
        <v>121548</v>
      </c>
      <c r="E742">
        <v>1</v>
      </c>
      <c r="F742">
        <v>1</v>
      </c>
      <c r="G742">
        <v>1</v>
      </c>
      <c r="H742">
        <v>1</v>
      </c>
      <c r="I742" t="s">
        <v>36</v>
      </c>
      <c r="J742" t="s">
        <v>3</v>
      </c>
      <c r="K742" t="s">
        <v>785</v>
      </c>
      <c r="L742">
        <v>608254</v>
      </c>
      <c r="N742">
        <v>1013</v>
      </c>
      <c r="O742" t="s">
        <v>786</v>
      </c>
      <c r="P742" t="s">
        <v>786</v>
      </c>
      <c r="Q742">
        <v>1</v>
      </c>
      <c r="X742">
        <v>0.25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2</v>
      </c>
      <c r="AF742" t="s">
        <v>3</v>
      </c>
      <c r="AG742">
        <v>0.25</v>
      </c>
      <c r="AH742">
        <v>2</v>
      </c>
      <c r="AI742">
        <v>22722565</v>
      </c>
      <c r="AJ742">
        <v>805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>
      <c r="A743">
        <f>ROW(Source!A334)</f>
        <v>334</v>
      </c>
      <c r="B743">
        <v>22722566</v>
      </c>
      <c r="C743">
        <v>22722563</v>
      </c>
      <c r="D743">
        <v>21334659</v>
      </c>
      <c r="E743">
        <v>1</v>
      </c>
      <c r="F743">
        <v>1</v>
      </c>
      <c r="G743">
        <v>1</v>
      </c>
      <c r="H743">
        <v>2</v>
      </c>
      <c r="I743" t="s">
        <v>897</v>
      </c>
      <c r="J743" t="s">
        <v>898</v>
      </c>
      <c r="K743" t="s">
        <v>899</v>
      </c>
      <c r="L743">
        <v>1368</v>
      </c>
      <c r="N743">
        <v>1011</v>
      </c>
      <c r="O743" t="s">
        <v>790</v>
      </c>
      <c r="P743" t="s">
        <v>790</v>
      </c>
      <c r="Q743">
        <v>1</v>
      </c>
      <c r="X743">
        <v>0.25</v>
      </c>
      <c r="Y743">
        <v>0</v>
      </c>
      <c r="Z743">
        <v>134.65</v>
      </c>
      <c r="AA743">
        <v>13.5</v>
      </c>
      <c r="AB743">
        <v>0</v>
      </c>
      <c r="AC743">
        <v>0</v>
      </c>
      <c r="AD743">
        <v>1</v>
      </c>
      <c r="AE743">
        <v>0</v>
      </c>
      <c r="AF743" t="s">
        <v>3</v>
      </c>
      <c r="AG743">
        <v>0.25</v>
      </c>
      <c r="AH743">
        <v>2</v>
      </c>
      <c r="AI743">
        <v>22722566</v>
      </c>
      <c r="AJ743">
        <v>806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>
      <c r="A744">
        <f>ROW(Source!A334)</f>
        <v>334</v>
      </c>
      <c r="B744">
        <v>22722567</v>
      </c>
      <c r="C744">
        <v>22722563</v>
      </c>
      <c r="D744">
        <v>21285419</v>
      </c>
      <c r="E744">
        <v>1</v>
      </c>
      <c r="F744">
        <v>1</v>
      </c>
      <c r="G744">
        <v>1</v>
      </c>
      <c r="H744">
        <v>2</v>
      </c>
      <c r="I744" t="s">
        <v>858</v>
      </c>
      <c r="J744" t="s">
        <v>859</v>
      </c>
      <c r="K744" t="s">
        <v>860</v>
      </c>
      <c r="L744">
        <v>1368</v>
      </c>
      <c r="N744">
        <v>1011</v>
      </c>
      <c r="O744" t="s">
        <v>790</v>
      </c>
      <c r="P744" t="s">
        <v>790</v>
      </c>
      <c r="Q744">
        <v>1</v>
      </c>
      <c r="X744">
        <v>0.03</v>
      </c>
      <c r="Y744">
        <v>0</v>
      </c>
      <c r="Z744">
        <v>8.1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3</v>
      </c>
      <c r="AG744">
        <v>0.03</v>
      </c>
      <c r="AH744">
        <v>2</v>
      </c>
      <c r="AI744">
        <v>22722567</v>
      </c>
      <c r="AJ744">
        <v>807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>
      <c r="A745">
        <f>ROW(Source!A334)</f>
        <v>334</v>
      </c>
      <c r="B745">
        <v>22722568</v>
      </c>
      <c r="C745">
        <v>22722563</v>
      </c>
      <c r="D745">
        <v>21280770</v>
      </c>
      <c r="E745">
        <v>1</v>
      </c>
      <c r="F745">
        <v>1</v>
      </c>
      <c r="G745">
        <v>1</v>
      </c>
      <c r="H745">
        <v>2</v>
      </c>
      <c r="I745" t="s">
        <v>850</v>
      </c>
      <c r="J745" t="s">
        <v>851</v>
      </c>
      <c r="K745" t="s">
        <v>852</v>
      </c>
      <c r="L745">
        <v>1368</v>
      </c>
      <c r="N745">
        <v>1011</v>
      </c>
      <c r="O745" t="s">
        <v>790</v>
      </c>
      <c r="P745" t="s">
        <v>790</v>
      </c>
      <c r="Q745">
        <v>1</v>
      </c>
      <c r="X745">
        <v>0.25</v>
      </c>
      <c r="Y745">
        <v>0</v>
      </c>
      <c r="Z745">
        <v>87.17</v>
      </c>
      <c r="AA745">
        <v>11.6</v>
      </c>
      <c r="AB745">
        <v>0</v>
      </c>
      <c r="AC745">
        <v>0</v>
      </c>
      <c r="AD745">
        <v>1</v>
      </c>
      <c r="AE745">
        <v>0</v>
      </c>
      <c r="AF745" t="s">
        <v>3</v>
      </c>
      <c r="AG745">
        <v>0.25</v>
      </c>
      <c r="AH745">
        <v>2</v>
      </c>
      <c r="AI745">
        <v>22722568</v>
      </c>
      <c r="AJ745">
        <v>808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>
      <c r="A746">
        <f>ROW(Source!A334)</f>
        <v>334</v>
      </c>
      <c r="B746">
        <v>22722569</v>
      </c>
      <c r="C746">
        <v>22722563</v>
      </c>
      <c r="D746">
        <v>21376944</v>
      </c>
      <c r="E746">
        <v>1</v>
      </c>
      <c r="F746">
        <v>1</v>
      </c>
      <c r="G746">
        <v>1</v>
      </c>
      <c r="H746">
        <v>3</v>
      </c>
      <c r="I746" t="s">
        <v>1130</v>
      </c>
      <c r="J746" t="s">
        <v>1131</v>
      </c>
      <c r="K746" t="s">
        <v>1132</v>
      </c>
      <c r="L746">
        <v>1383</v>
      </c>
      <c r="N746">
        <v>1013</v>
      </c>
      <c r="O746" t="s">
        <v>1133</v>
      </c>
      <c r="P746" t="s">
        <v>1133</v>
      </c>
      <c r="Q746">
        <v>1</v>
      </c>
      <c r="X746">
        <v>0.72</v>
      </c>
      <c r="Y746">
        <v>0.4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3</v>
      </c>
      <c r="AG746">
        <v>0.72</v>
      </c>
      <c r="AH746">
        <v>2</v>
      </c>
      <c r="AI746">
        <v>22722569</v>
      </c>
      <c r="AJ746">
        <v>809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>
      <c r="A747">
        <f>ROW(Source!A334)</f>
        <v>334</v>
      </c>
      <c r="B747">
        <v>22722570</v>
      </c>
      <c r="C747">
        <v>22722563</v>
      </c>
      <c r="D747">
        <v>21631381</v>
      </c>
      <c r="E747">
        <v>1</v>
      </c>
      <c r="F747">
        <v>1</v>
      </c>
      <c r="G747">
        <v>1</v>
      </c>
      <c r="H747">
        <v>3</v>
      </c>
      <c r="I747" t="s">
        <v>1176</v>
      </c>
      <c r="J747" t="s">
        <v>1177</v>
      </c>
      <c r="K747" t="s">
        <v>1178</v>
      </c>
      <c r="L747">
        <v>1477</v>
      </c>
      <c r="N747">
        <v>1013</v>
      </c>
      <c r="O747" t="s">
        <v>108</v>
      </c>
      <c r="P747" t="s">
        <v>110</v>
      </c>
      <c r="Q747">
        <v>1</v>
      </c>
      <c r="X747">
        <v>1.0000000000000001E-5</v>
      </c>
      <c r="Y747">
        <v>144655.32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</v>
      </c>
      <c r="AG747">
        <v>1.0000000000000001E-5</v>
      </c>
      <c r="AH747">
        <v>2</v>
      </c>
      <c r="AI747">
        <v>22722570</v>
      </c>
      <c r="AJ747">
        <v>810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>
      <c r="A748">
        <f>ROW(Source!A334)</f>
        <v>334</v>
      </c>
      <c r="B748">
        <v>22722571</v>
      </c>
      <c r="C748">
        <v>22722563</v>
      </c>
      <c r="D748">
        <v>21631383</v>
      </c>
      <c r="E748">
        <v>1</v>
      </c>
      <c r="F748">
        <v>1</v>
      </c>
      <c r="G748">
        <v>1</v>
      </c>
      <c r="H748">
        <v>3</v>
      </c>
      <c r="I748" t="s">
        <v>1179</v>
      </c>
      <c r="J748" t="s">
        <v>1180</v>
      </c>
      <c r="K748" t="s">
        <v>1181</v>
      </c>
      <c r="L748">
        <v>1477</v>
      </c>
      <c r="N748">
        <v>1013</v>
      </c>
      <c r="O748" t="s">
        <v>108</v>
      </c>
      <c r="P748" t="s">
        <v>110</v>
      </c>
      <c r="Q748">
        <v>1</v>
      </c>
      <c r="X748">
        <v>5.0000000000000002E-5</v>
      </c>
      <c r="Y748">
        <v>13980.31</v>
      </c>
      <c r="Z748">
        <v>0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3</v>
      </c>
      <c r="AG748">
        <v>5.0000000000000002E-5</v>
      </c>
      <c r="AH748">
        <v>2</v>
      </c>
      <c r="AI748">
        <v>22722571</v>
      </c>
      <c r="AJ748">
        <v>811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>
      <c r="A749">
        <f>ROW(Source!A334)</f>
        <v>334</v>
      </c>
      <c r="B749">
        <v>22722572</v>
      </c>
      <c r="C749">
        <v>22722563</v>
      </c>
      <c r="D749">
        <v>21631384</v>
      </c>
      <c r="E749">
        <v>1</v>
      </c>
      <c r="F749">
        <v>1</v>
      </c>
      <c r="G749">
        <v>1</v>
      </c>
      <c r="H749">
        <v>3</v>
      </c>
      <c r="I749" t="s">
        <v>1182</v>
      </c>
      <c r="J749" t="s">
        <v>1183</v>
      </c>
      <c r="K749" t="s">
        <v>1184</v>
      </c>
      <c r="L749">
        <v>1301</v>
      </c>
      <c r="N749">
        <v>1003</v>
      </c>
      <c r="O749" t="s">
        <v>117</v>
      </c>
      <c r="P749" t="s">
        <v>117</v>
      </c>
      <c r="Q749">
        <v>1</v>
      </c>
      <c r="X749">
        <v>0.03</v>
      </c>
      <c r="Y749">
        <v>8.9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0</v>
      </c>
      <c r="AF749" t="s">
        <v>3</v>
      </c>
      <c r="AG749">
        <v>0.03</v>
      </c>
      <c r="AH749">
        <v>2</v>
      </c>
      <c r="AI749">
        <v>22722572</v>
      </c>
      <c r="AJ749">
        <v>812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>
      <c r="A750">
        <f>ROW(Source!A334)</f>
        <v>334</v>
      </c>
      <c r="B750">
        <v>22722573</v>
      </c>
      <c r="C750">
        <v>22722563</v>
      </c>
      <c r="D750">
        <v>21365264</v>
      </c>
      <c r="E750">
        <v>1</v>
      </c>
      <c r="F750">
        <v>1</v>
      </c>
      <c r="G750">
        <v>1</v>
      </c>
      <c r="H750">
        <v>3</v>
      </c>
      <c r="I750" t="s">
        <v>1185</v>
      </c>
      <c r="J750" t="s">
        <v>1186</v>
      </c>
      <c r="K750" t="s">
        <v>1187</v>
      </c>
      <c r="L750">
        <v>1348</v>
      </c>
      <c r="N750">
        <v>1009</v>
      </c>
      <c r="O750" t="s">
        <v>34</v>
      </c>
      <c r="P750" t="s">
        <v>34</v>
      </c>
      <c r="Q750">
        <v>1000</v>
      </c>
      <c r="X750">
        <v>7.6000000000000004E-4</v>
      </c>
      <c r="Y750">
        <v>8892</v>
      </c>
      <c r="Z750">
        <v>0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7.6000000000000004E-4</v>
      </c>
      <c r="AH750">
        <v>2</v>
      </c>
      <c r="AI750">
        <v>22722573</v>
      </c>
      <c r="AJ750">
        <v>813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>
      <c r="A751">
        <f>ROW(Source!A334)</f>
        <v>334</v>
      </c>
      <c r="B751">
        <v>22722574</v>
      </c>
      <c r="C751">
        <v>22722563</v>
      </c>
      <c r="D751">
        <v>21557875</v>
      </c>
      <c r="E751">
        <v>1</v>
      </c>
      <c r="F751">
        <v>1</v>
      </c>
      <c r="G751">
        <v>1</v>
      </c>
      <c r="H751">
        <v>3</v>
      </c>
      <c r="I751" t="s">
        <v>1188</v>
      </c>
      <c r="J751" t="s">
        <v>1189</v>
      </c>
      <c r="K751" t="s">
        <v>1190</v>
      </c>
      <c r="L751">
        <v>1348</v>
      </c>
      <c r="N751">
        <v>1009</v>
      </c>
      <c r="O751" t="s">
        <v>34</v>
      </c>
      <c r="P751" t="s">
        <v>34</v>
      </c>
      <c r="Q751">
        <v>1000</v>
      </c>
      <c r="X751">
        <v>6.0000000000000002E-5</v>
      </c>
      <c r="Y751">
        <v>66860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6.0000000000000002E-5</v>
      </c>
      <c r="AH751">
        <v>2</v>
      </c>
      <c r="AI751">
        <v>22722574</v>
      </c>
      <c r="AJ751">
        <v>814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>
      <c r="A752">
        <f>ROW(Source!A334)</f>
        <v>334</v>
      </c>
      <c r="B752">
        <v>22722575</v>
      </c>
      <c r="C752">
        <v>22722563</v>
      </c>
      <c r="D752">
        <v>21528706</v>
      </c>
      <c r="E752">
        <v>1</v>
      </c>
      <c r="F752">
        <v>1</v>
      </c>
      <c r="G752">
        <v>1</v>
      </c>
      <c r="H752">
        <v>3</v>
      </c>
      <c r="I752" t="s">
        <v>1191</v>
      </c>
      <c r="J752" t="s">
        <v>1192</v>
      </c>
      <c r="K752" t="s">
        <v>1193</v>
      </c>
      <c r="L752">
        <v>1348</v>
      </c>
      <c r="N752">
        <v>1009</v>
      </c>
      <c r="O752" t="s">
        <v>34</v>
      </c>
      <c r="P752" t="s">
        <v>34</v>
      </c>
      <c r="Q752">
        <v>1000</v>
      </c>
      <c r="X752">
        <v>4.0000000000000003E-5</v>
      </c>
      <c r="Y752">
        <v>27300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</v>
      </c>
      <c r="AG752">
        <v>4.0000000000000003E-5</v>
      </c>
      <c r="AH752">
        <v>2</v>
      </c>
      <c r="AI752">
        <v>22722575</v>
      </c>
      <c r="AJ752">
        <v>815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>
      <c r="A753">
        <f>ROW(Source!A334)</f>
        <v>334</v>
      </c>
      <c r="B753">
        <v>22722576</v>
      </c>
      <c r="C753">
        <v>22722563</v>
      </c>
      <c r="D753">
        <v>21532219</v>
      </c>
      <c r="E753">
        <v>1</v>
      </c>
      <c r="F753">
        <v>1</v>
      </c>
      <c r="G753">
        <v>1</v>
      </c>
      <c r="H753">
        <v>3</v>
      </c>
      <c r="I753" t="s">
        <v>945</v>
      </c>
      <c r="J753" t="s">
        <v>946</v>
      </c>
      <c r="K753" t="s">
        <v>947</v>
      </c>
      <c r="L753">
        <v>1344</v>
      </c>
      <c r="N753">
        <v>1008</v>
      </c>
      <c r="O753" t="s">
        <v>948</v>
      </c>
      <c r="P753" t="s">
        <v>948</v>
      </c>
      <c r="Q753">
        <v>1</v>
      </c>
      <c r="X753">
        <v>0.12</v>
      </c>
      <c r="Y753">
        <v>1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3</v>
      </c>
      <c r="AG753">
        <v>0.12</v>
      </c>
      <c r="AH753">
        <v>2</v>
      </c>
      <c r="AI753">
        <v>22722576</v>
      </c>
      <c r="AJ753">
        <v>816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>
      <c r="A754">
        <f>ROW(Source!A335)</f>
        <v>335</v>
      </c>
      <c r="B754">
        <v>22722551</v>
      </c>
      <c r="C754">
        <v>22722550</v>
      </c>
      <c r="D754">
        <v>9430710</v>
      </c>
      <c r="E754">
        <v>1</v>
      </c>
      <c r="F754">
        <v>1</v>
      </c>
      <c r="G754">
        <v>1</v>
      </c>
      <c r="H754">
        <v>1</v>
      </c>
      <c r="I754" t="s">
        <v>895</v>
      </c>
      <c r="J754" t="s">
        <v>3</v>
      </c>
      <c r="K754" t="s">
        <v>896</v>
      </c>
      <c r="L754">
        <v>1369</v>
      </c>
      <c r="N754">
        <v>1013</v>
      </c>
      <c r="O754" t="s">
        <v>784</v>
      </c>
      <c r="P754" t="s">
        <v>784</v>
      </c>
      <c r="Q754">
        <v>1</v>
      </c>
      <c r="X754">
        <v>0.55000000000000004</v>
      </c>
      <c r="Y754">
        <v>0</v>
      </c>
      <c r="Z754">
        <v>0</v>
      </c>
      <c r="AA754">
        <v>0</v>
      </c>
      <c r="AB754">
        <v>9.6199999999999992</v>
      </c>
      <c r="AC754">
        <v>0</v>
      </c>
      <c r="AD754">
        <v>1</v>
      </c>
      <c r="AE754">
        <v>1</v>
      </c>
      <c r="AF754" t="s">
        <v>3</v>
      </c>
      <c r="AG754">
        <v>0.55000000000000004</v>
      </c>
      <c r="AH754">
        <v>2</v>
      </c>
      <c r="AI754">
        <v>22722551</v>
      </c>
      <c r="AJ754">
        <v>817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>
      <c r="A755">
        <f>ROW(Source!A335)</f>
        <v>335</v>
      </c>
      <c r="B755">
        <v>22722552</v>
      </c>
      <c r="C755">
        <v>22722550</v>
      </c>
      <c r="D755">
        <v>121548</v>
      </c>
      <c r="E755">
        <v>1</v>
      </c>
      <c r="F755">
        <v>1</v>
      </c>
      <c r="G755">
        <v>1</v>
      </c>
      <c r="H755">
        <v>1</v>
      </c>
      <c r="I755" t="s">
        <v>36</v>
      </c>
      <c r="J755" t="s">
        <v>3</v>
      </c>
      <c r="K755" t="s">
        <v>785</v>
      </c>
      <c r="L755">
        <v>608254</v>
      </c>
      <c r="N755">
        <v>1013</v>
      </c>
      <c r="O755" t="s">
        <v>786</v>
      </c>
      <c r="P755" t="s">
        <v>786</v>
      </c>
      <c r="Q755">
        <v>1</v>
      </c>
      <c r="X755">
        <v>0.25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2</v>
      </c>
      <c r="AF755" t="s">
        <v>3</v>
      </c>
      <c r="AG755">
        <v>0.25</v>
      </c>
      <c r="AH755">
        <v>2</v>
      </c>
      <c r="AI755">
        <v>22722552</v>
      </c>
      <c r="AJ755">
        <v>818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>
      <c r="A756">
        <f>ROW(Source!A335)</f>
        <v>335</v>
      </c>
      <c r="B756">
        <v>22722553</v>
      </c>
      <c r="C756">
        <v>22722550</v>
      </c>
      <c r="D756">
        <v>21334659</v>
      </c>
      <c r="E756">
        <v>1</v>
      </c>
      <c r="F756">
        <v>1</v>
      </c>
      <c r="G756">
        <v>1</v>
      </c>
      <c r="H756">
        <v>2</v>
      </c>
      <c r="I756" t="s">
        <v>897</v>
      </c>
      <c r="J756" t="s">
        <v>898</v>
      </c>
      <c r="K756" t="s">
        <v>899</v>
      </c>
      <c r="L756">
        <v>1368</v>
      </c>
      <c r="N756">
        <v>1011</v>
      </c>
      <c r="O756" t="s">
        <v>790</v>
      </c>
      <c r="P756" t="s">
        <v>790</v>
      </c>
      <c r="Q756">
        <v>1</v>
      </c>
      <c r="X756">
        <v>0.25</v>
      </c>
      <c r="Y756">
        <v>0</v>
      </c>
      <c r="Z756">
        <v>134.65</v>
      </c>
      <c r="AA756">
        <v>13.5</v>
      </c>
      <c r="AB756">
        <v>0</v>
      </c>
      <c r="AC756">
        <v>0</v>
      </c>
      <c r="AD756">
        <v>1</v>
      </c>
      <c r="AE756">
        <v>0</v>
      </c>
      <c r="AF756" t="s">
        <v>3</v>
      </c>
      <c r="AG756">
        <v>0.25</v>
      </c>
      <c r="AH756">
        <v>2</v>
      </c>
      <c r="AI756">
        <v>22722553</v>
      </c>
      <c r="AJ756">
        <v>819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>
      <c r="A757">
        <f>ROW(Source!A335)</f>
        <v>335</v>
      </c>
      <c r="B757">
        <v>22722554</v>
      </c>
      <c r="C757">
        <v>22722550</v>
      </c>
      <c r="D757">
        <v>21285419</v>
      </c>
      <c r="E757">
        <v>1</v>
      </c>
      <c r="F757">
        <v>1</v>
      </c>
      <c r="G757">
        <v>1</v>
      </c>
      <c r="H757">
        <v>2</v>
      </c>
      <c r="I757" t="s">
        <v>858</v>
      </c>
      <c r="J757" t="s">
        <v>859</v>
      </c>
      <c r="K757" t="s">
        <v>860</v>
      </c>
      <c r="L757">
        <v>1368</v>
      </c>
      <c r="N757">
        <v>1011</v>
      </c>
      <c r="O757" t="s">
        <v>790</v>
      </c>
      <c r="P757" t="s">
        <v>790</v>
      </c>
      <c r="Q757">
        <v>1</v>
      </c>
      <c r="X757">
        <v>0.02</v>
      </c>
      <c r="Y757">
        <v>0</v>
      </c>
      <c r="Z757">
        <v>8.1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3</v>
      </c>
      <c r="AG757">
        <v>0.02</v>
      </c>
      <c r="AH757">
        <v>2</v>
      </c>
      <c r="AI757">
        <v>22722554</v>
      </c>
      <c r="AJ757">
        <v>820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>
      <c r="A758">
        <f>ROW(Source!A335)</f>
        <v>335</v>
      </c>
      <c r="B758">
        <v>22722555</v>
      </c>
      <c r="C758">
        <v>22722550</v>
      </c>
      <c r="D758">
        <v>21280770</v>
      </c>
      <c r="E758">
        <v>1</v>
      </c>
      <c r="F758">
        <v>1</v>
      </c>
      <c r="G758">
        <v>1</v>
      </c>
      <c r="H758">
        <v>2</v>
      </c>
      <c r="I758" t="s">
        <v>850</v>
      </c>
      <c r="J758" t="s">
        <v>851</v>
      </c>
      <c r="K758" t="s">
        <v>852</v>
      </c>
      <c r="L758">
        <v>1368</v>
      </c>
      <c r="N758">
        <v>1011</v>
      </c>
      <c r="O758" t="s">
        <v>790</v>
      </c>
      <c r="P758" t="s">
        <v>790</v>
      </c>
      <c r="Q758">
        <v>1</v>
      </c>
      <c r="X758">
        <v>0.25</v>
      </c>
      <c r="Y758">
        <v>0</v>
      </c>
      <c r="Z758">
        <v>87.17</v>
      </c>
      <c r="AA758">
        <v>11.6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0.25</v>
      </c>
      <c r="AH758">
        <v>2</v>
      </c>
      <c r="AI758">
        <v>22722555</v>
      </c>
      <c r="AJ758">
        <v>821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>
      <c r="A759">
        <f>ROW(Source!A335)</f>
        <v>335</v>
      </c>
      <c r="B759">
        <v>22722556</v>
      </c>
      <c r="C759">
        <v>22722550</v>
      </c>
      <c r="D759">
        <v>21376944</v>
      </c>
      <c r="E759">
        <v>1</v>
      </c>
      <c r="F759">
        <v>1</v>
      </c>
      <c r="G759">
        <v>1</v>
      </c>
      <c r="H759">
        <v>3</v>
      </c>
      <c r="I759" t="s">
        <v>1130</v>
      </c>
      <c r="J759" t="s">
        <v>1131</v>
      </c>
      <c r="K759" t="s">
        <v>1132</v>
      </c>
      <c r="L759">
        <v>1383</v>
      </c>
      <c r="N759">
        <v>1013</v>
      </c>
      <c r="O759" t="s">
        <v>1133</v>
      </c>
      <c r="P759" t="s">
        <v>1133</v>
      </c>
      <c r="Q759">
        <v>1</v>
      </c>
      <c r="X759">
        <v>0.65</v>
      </c>
      <c r="Y759">
        <v>0.4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</v>
      </c>
      <c r="AG759">
        <v>0.65</v>
      </c>
      <c r="AH759">
        <v>2</v>
      </c>
      <c r="AI759">
        <v>22722556</v>
      </c>
      <c r="AJ759">
        <v>822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>
      <c r="A760">
        <f>ROW(Source!A335)</f>
        <v>335</v>
      </c>
      <c r="B760">
        <v>22722557</v>
      </c>
      <c r="C760">
        <v>22722550</v>
      </c>
      <c r="D760">
        <v>21631381</v>
      </c>
      <c r="E760">
        <v>1</v>
      </c>
      <c r="F760">
        <v>1</v>
      </c>
      <c r="G760">
        <v>1</v>
      </c>
      <c r="H760">
        <v>3</v>
      </c>
      <c r="I760" t="s">
        <v>1176</v>
      </c>
      <c r="J760" t="s">
        <v>1177</v>
      </c>
      <c r="K760" t="s">
        <v>1178</v>
      </c>
      <c r="L760">
        <v>1477</v>
      </c>
      <c r="N760">
        <v>1013</v>
      </c>
      <c r="O760" t="s">
        <v>108</v>
      </c>
      <c r="P760" t="s">
        <v>110</v>
      </c>
      <c r="Q760">
        <v>1</v>
      </c>
      <c r="X760">
        <v>1.0000000000000001E-5</v>
      </c>
      <c r="Y760">
        <v>144655.32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0</v>
      </c>
      <c r="AF760" t="s">
        <v>3</v>
      </c>
      <c r="AG760">
        <v>1.0000000000000001E-5</v>
      </c>
      <c r="AH760">
        <v>2</v>
      </c>
      <c r="AI760">
        <v>22722557</v>
      </c>
      <c r="AJ760">
        <v>823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>
      <c r="A761">
        <f>ROW(Source!A335)</f>
        <v>335</v>
      </c>
      <c r="B761">
        <v>22722558</v>
      </c>
      <c r="C761">
        <v>22722550</v>
      </c>
      <c r="D761">
        <v>21631383</v>
      </c>
      <c r="E761">
        <v>1</v>
      </c>
      <c r="F761">
        <v>1</v>
      </c>
      <c r="G761">
        <v>1</v>
      </c>
      <c r="H761">
        <v>3</v>
      </c>
      <c r="I761" t="s">
        <v>1179</v>
      </c>
      <c r="J761" t="s">
        <v>1180</v>
      </c>
      <c r="K761" t="s">
        <v>1181</v>
      </c>
      <c r="L761">
        <v>1477</v>
      </c>
      <c r="N761">
        <v>1013</v>
      </c>
      <c r="O761" t="s">
        <v>108</v>
      </c>
      <c r="P761" t="s">
        <v>110</v>
      </c>
      <c r="Q761">
        <v>1</v>
      </c>
      <c r="X761">
        <v>5.0000000000000002E-5</v>
      </c>
      <c r="Y761">
        <v>13980.31</v>
      </c>
      <c r="Z761">
        <v>0</v>
      </c>
      <c r="AA761">
        <v>0</v>
      </c>
      <c r="AB761">
        <v>0</v>
      </c>
      <c r="AC761">
        <v>0</v>
      </c>
      <c r="AD761">
        <v>1</v>
      </c>
      <c r="AE761">
        <v>0</v>
      </c>
      <c r="AF761" t="s">
        <v>3</v>
      </c>
      <c r="AG761">
        <v>5.0000000000000002E-5</v>
      </c>
      <c r="AH761">
        <v>2</v>
      </c>
      <c r="AI761">
        <v>22722558</v>
      </c>
      <c r="AJ761">
        <v>824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>
      <c r="A762">
        <f>ROW(Source!A335)</f>
        <v>335</v>
      </c>
      <c r="B762">
        <v>22722559</v>
      </c>
      <c r="C762">
        <v>22722550</v>
      </c>
      <c r="D762">
        <v>21631384</v>
      </c>
      <c r="E762">
        <v>1</v>
      </c>
      <c r="F762">
        <v>1</v>
      </c>
      <c r="G762">
        <v>1</v>
      </c>
      <c r="H762">
        <v>3</v>
      </c>
      <c r="I762" t="s">
        <v>1182</v>
      </c>
      <c r="J762" t="s">
        <v>1183</v>
      </c>
      <c r="K762" t="s">
        <v>1184</v>
      </c>
      <c r="L762">
        <v>1301</v>
      </c>
      <c r="N762">
        <v>1003</v>
      </c>
      <c r="O762" t="s">
        <v>117</v>
      </c>
      <c r="P762" t="s">
        <v>117</v>
      </c>
      <c r="Q762">
        <v>1</v>
      </c>
      <c r="X762">
        <v>0.05</v>
      </c>
      <c r="Y762">
        <v>8.9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3</v>
      </c>
      <c r="AG762">
        <v>0.05</v>
      </c>
      <c r="AH762">
        <v>2</v>
      </c>
      <c r="AI762">
        <v>22722559</v>
      </c>
      <c r="AJ762">
        <v>825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>
      <c r="A763">
        <f>ROW(Source!A335)</f>
        <v>335</v>
      </c>
      <c r="B763">
        <v>22722560</v>
      </c>
      <c r="C763">
        <v>22722550</v>
      </c>
      <c r="D763">
        <v>21557875</v>
      </c>
      <c r="E763">
        <v>1</v>
      </c>
      <c r="F763">
        <v>1</v>
      </c>
      <c r="G763">
        <v>1</v>
      </c>
      <c r="H763">
        <v>3</v>
      </c>
      <c r="I763" t="s">
        <v>1188</v>
      </c>
      <c r="J763" t="s">
        <v>1189</v>
      </c>
      <c r="K763" t="s">
        <v>1190</v>
      </c>
      <c r="L763">
        <v>1348</v>
      </c>
      <c r="N763">
        <v>1009</v>
      </c>
      <c r="O763" t="s">
        <v>34</v>
      </c>
      <c r="P763" t="s">
        <v>34</v>
      </c>
      <c r="Q763">
        <v>1000</v>
      </c>
      <c r="X763">
        <v>6.0000000000000002E-5</v>
      </c>
      <c r="Y763">
        <v>66860</v>
      </c>
      <c r="Z763">
        <v>0</v>
      </c>
      <c r="AA763">
        <v>0</v>
      </c>
      <c r="AB763">
        <v>0</v>
      </c>
      <c r="AC763">
        <v>0</v>
      </c>
      <c r="AD763">
        <v>1</v>
      </c>
      <c r="AE763">
        <v>0</v>
      </c>
      <c r="AF763" t="s">
        <v>3</v>
      </c>
      <c r="AG763">
        <v>6.0000000000000002E-5</v>
      </c>
      <c r="AH763">
        <v>2</v>
      </c>
      <c r="AI763">
        <v>22722560</v>
      </c>
      <c r="AJ763">
        <v>826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>
      <c r="A764">
        <f>ROW(Source!A335)</f>
        <v>335</v>
      </c>
      <c r="B764">
        <v>22722561</v>
      </c>
      <c r="C764">
        <v>22722550</v>
      </c>
      <c r="D764">
        <v>21528706</v>
      </c>
      <c r="E764">
        <v>1</v>
      </c>
      <c r="F764">
        <v>1</v>
      </c>
      <c r="G764">
        <v>1</v>
      </c>
      <c r="H764">
        <v>3</v>
      </c>
      <c r="I764" t="s">
        <v>1191</v>
      </c>
      <c r="J764" t="s">
        <v>1192</v>
      </c>
      <c r="K764" t="s">
        <v>1193</v>
      </c>
      <c r="L764">
        <v>1348</v>
      </c>
      <c r="N764">
        <v>1009</v>
      </c>
      <c r="O764" t="s">
        <v>34</v>
      </c>
      <c r="P764" t="s">
        <v>34</v>
      </c>
      <c r="Q764">
        <v>1000</v>
      </c>
      <c r="X764">
        <v>4.0000000000000003E-5</v>
      </c>
      <c r="Y764">
        <v>27300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3</v>
      </c>
      <c r="AG764">
        <v>4.0000000000000003E-5</v>
      </c>
      <c r="AH764">
        <v>2</v>
      </c>
      <c r="AI764">
        <v>22722561</v>
      </c>
      <c r="AJ764">
        <v>827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>
      <c r="A765">
        <f>ROW(Source!A335)</f>
        <v>335</v>
      </c>
      <c r="B765">
        <v>22722562</v>
      </c>
      <c r="C765">
        <v>22722550</v>
      </c>
      <c r="D765">
        <v>21532219</v>
      </c>
      <c r="E765">
        <v>1</v>
      </c>
      <c r="F765">
        <v>1</v>
      </c>
      <c r="G765">
        <v>1</v>
      </c>
      <c r="H765">
        <v>3</v>
      </c>
      <c r="I765" t="s">
        <v>945</v>
      </c>
      <c r="J765" t="s">
        <v>946</v>
      </c>
      <c r="K765" t="s">
        <v>947</v>
      </c>
      <c r="L765">
        <v>1344</v>
      </c>
      <c r="N765">
        <v>1008</v>
      </c>
      <c r="O765" t="s">
        <v>948</v>
      </c>
      <c r="P765" t="s">
        <v>948</v>
      </c>
      <c r="Q765">
        <v>1</v>
      </c>
      <c r="X765">
        <v>0.11</v>
      </c>
      <c r="Y765">
        <v>1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3</v>
      </c>
      <c r="AG765">
        <v>0.11</v>
      </c>
      <c r="AH765">
        <v>2</v>
      </c>
      <c r="AI765">
        <v>22722562</v>
      </c>
      <c r="AJ765">
        <v>828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>
      <c r="A766">
        <f>ROW(Source!A336)</f>
        <v>336</v>
      </c>
      <c r="B766">
        <v>22722578</v>
      </c>
      <c r="C766">
        <v>22722577</v>
      </c>
      <c r="D766">
        <v>9430710</v>
      </c>
      <c r="E766">
        <v>1</v>
      </c>
      <c r="F766">
        <v>1</v>
      </c>
      <c r="G766">
        <v>1</v>
      </c>
      <c r="H766">
        <v>1</v>
      </c>
      <c r="I766" t="s">
        <v>895</v>
      </c>
      <c r="J766" t="s">
        <v>3</v>
      </c>
      <c r="K766" t="s">
        <v>896</v>
      </c>
      <c r="L766">
        <v>1369</v>
      </c>
      <c r="N766">
        <v>1013</v>
      </c>
      <c r="O766" t="s">
        <v>784</v>
      </c>
      <c r="P766" t="s">
        <v>784</v>
      </c>
      <c r="Q766">
        <v>1</v>
      </c>
      <c r="X766">
        <v>22.6</v>
      </c>
      <c r="Y766">
        <v>0</v>
      </c>
      <c r="Z766">
        <v>0</v>
      </c>
      <c r="AA766">
        <v>0</v>
      </c>
      <c r="AB766">
        <v>9.6199999999999992</v>
      </c>
      <c r="AC766">
        <v>0</v>
      </c>
      <c r="AD766">
        <v>1</v>
      </c>
      <c r="AE766">
        <v>1</v>
      </c>
      <c r="AF766" t="s">
        <v>3</v>
      </c>
      <c r="AG766">
        <v>22.6</v>
      </c>
      <c r="AH766">
        <v>2</v>
      </c>
      <c r="AI766">
        <v>22722578</v>
      </c>
      <c r="AJ766">
        <v>829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>
      <c r="A767">
        <f>ROW(Source!A336)</f>
        <v>336</v>
      </c>
      <c r="B767">
        <v>22722579</v>
      </c>
      <c r="C767">
        <v>22722577</v>
      </c>
      <c r="D767">
        <v>121548</v>
      </c>
      <c r="E767">
        <v>1</v>
      </c>
      <c r="F767">
        <v>1</v>
      </c>
      <c r="G767">
        <v>1</v>
      </c>
      <c r="H767">
        <v>1</v>
      </c>
      <c r="I767" t="s">
        <v>36</v>
      </c>
      <c r="J767" t="s">
        <v>3</v>
      </c>
      <c r="K767" t="s">
        <v>785</v>
      </c>
      <c r="L767">
        <v>608254</v>
      </c>
      <c r="N767">
        <v>1013</v>
      </c>
      <c r="O767" t="s">
        <v>786</v>
      </c>
      <c r="P767" t="s">
        <v>786</v>
      </c>
      <c r="Q767">
        <v>1</v>
      </c>
      <c r="X767">
        <v>8.73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2</v>
      </c>
      <c r="AF767" t="s">
        <v>3</v>
      </c>
      <c r="AG767">
        <v>8.73</v>
      </c>
      <c r="AH767">
        <v>2</v>
      </c>
      <c r="AI767">
        <v>22722579</v>
      </c>
      <c r="AJ767">
        <v>830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>
      <c r="A768">
        <f>ROW(Source!A336)</f>
        <v>336</v>
      </c>
      <c r="B768">
        <v>22722580</v>
      </c>
      <c r="C768">
        <v>22722577</v>
      </c>
      <c r="D768">
        <v>21334659</v>
      </c>
      <c r="E768">
        <v>1</v>
      </c>
      <c r="F768">
        <v>1</v>
      </c>
      <c r="G768">
        <v>1</v>
      </c>
      <c r="H768">
        <v>2</v>
      </c>
      <c r="I768" t="s">
        <v>897</v>
      </c>
      <c r="J768" t="s">
        <v>898</v>
      </c>
      <c r="K768" t="s">
        <v>899</v>
      </c>
      <c r="L768">
        <v>1368</v>
      </c>
      <c r="N768">
        <v>1011</v>
      </c>
      <c r="O768" t="s">
        <v>790</v>
      </c>
      <c r="P768" t="s">
        <v>790</v>
      </c>
      <c r="Q768">
        <v>1</v>
      </c>
      <c r="X768">
        <v>7.3</v>
      </c>
      <c r="Y768">
        <v>0</v>
      </c>
      <c r="Z768">
        <v>134.65</v>
      </c>
      <c r="AA768">
        <v>13.5</v>
      </c>
      <c r="AB768">
        <v>0</v>
      </c>
      <c r="AC768">
        <v>0</v>
      </c>
      <c r="AD768">
        <v>1</v>
      </c>
      <c r="AE768">
        <v>0</v>
      </c>
      <c r="AF768" t="s">
        <v>3</v>
      </c>
      <c r="AG768">
        <v>7.3</v>
      </c>
      <c r="AH768">
        <v>2</v>
      </c>
      <c r="AI768">
        <v>22722580</v>
      </c>
      <c r="AJ768">
        <v>831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>
      <c r="A769">
        <f>ROW(Source!A336)</f>
        <v>336</v>
      </c>
      <c r="B769">
        <v>22722581</v>
      </c>
      <c r="C769">
        <v>22722577</v>
      </c>
      <c r="D769">
        <v>21451851</v>
      </c>
      <c r="E769">
        <v>1</v>
      </c>
      <c r="F769">
        <v>1</v>
      </c>
      <c r="G769">
        <v>1</v>
      </c>
      <c r="H769">
        <v>2</v>
      </c>
      <c r="I769" t="s">
        <v>900</v>
      </c>
      <c r="J769" t="s">
        <v>901</v>
      </c>
      <c r="K769" t="s">
        <v>902</v>
      </c>
      <c r="L769">
        <v>1368</v>
      </c>
      <c r="N769">
        <v>1011</v>
      </c>
      <c r="O769" t="s">
        <v>790</v>
      </c>
      <c r="P769" t="s">
        <v>790</v>
      </c>
      <c r="Q769">
        <v>1</v>
      </c>
      <c r="X769">
        <v>1.43</v>
      </c>
      <c r="Y769">
        <v>0</v>
      </c>
      <c r="Z769">
        <v>100</v>
      </c>
      <c r="AA769">
        <v>10.06</v>
      </c>
      <c r="AB769">
        <v>0</v>
      </c>
      <c r="AC769">
        <v>0</v>
      </c>
      <c r="AD769">
        <v>1</v>
      </c>
      <c r="AE769">
        <v>0</v>
      </c>
      <c r="AF769" t="s">
        <v>3</v>
      </c>
      <c r="AG769">
        <v>1.43</v>
      </c>
      <c r="AH769">
        <v>2</v>
      </c>
      <c r="AI769">
        <v>22722581</v>
      </c>
      <c r="AJ769">
        <v>832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>
      <c r="A770">
        <f>ROW(Source!A336)</f>
        <v>336</v>
      </c>
      <c r="B770">
        <v>22722582</v>
      </c>
      <c r="C770">
        <v>22722577</v>
      </c>
      <c r="D770">
        <v>21280770</v>
      </c>
      <c r="E770">
        <v>1</v>
      </c>
      <c r="F770">
        <v>1</v>
      </c>
      <c r="G770">
        <v>1</v>
      </c>
      <c r="H770">
        <v>2</v>
      </c>
      <c r="I770" t="s">
        <v>850</v>
      </c>
      <c r="J770" t="s">
        <v>851</v>
      </c>
      <c r="K770" t="s">
        <v>852</v>
      </c>
      <c r="L770">
        <v>1368</v>
      </c>
      <c r="N770">
        <v>1011</v>
      </c>
      <c r="O770" t="s">
        <v>790</v>
      </c>
      <c r="P770" t="s">
        <v>790</v>
      </c>
      <c r="Q770">
        <v>1</v>
      </c>
      <c r="X770">
        <v>7.3</v>
      </c>
      <c r="Y770">
        <v>0</v>
      </c>
      <c r="Z770">
        <v>87.17</v>
      </c>
      <c r="AA770">
        <v>11.6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7.3</v>
      </c>
      <c r="AH770">
        <v>2</v>
      </c>
      <c r="AI770">
        <v>22722582</v>
      </c>
      <c r="AJ770">
        <v>833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>
      <c r="A771">
        <f>ROW(Source!A336)</f>
        <v>336</v>
      </c>
      <c r="B771">
        <v>22722583</v>
      </c>
      <c r="C771">
        <v>22722577</v>
      </c>
      <c r="D771">
        <v>21532219</v>
      </c>
      <c r="E771">
        <v>1</v>
      </c>
      <c r="F771">
        <v>1</v>
      </c>
      <c r="G771">
        <v>1</v>
      </c>
      <c r="H771">
        <v>3</v>
      </c>
      <c r="I771" t="s">
        <v>945</v>
      </c>
      <c r="J771" t="s">
        <v>946</v>
      </c>
      <c r="K771" t="s">
        <v>947</v>
      </c>
      <c r="L771">
        <v>1344</v>
      </c>
      <c r="N771">
        <v>1008</v>
      </c>
      <c r="O771" t="s">
        <v>948</v>
      </c>
      <c r="P771" t="s">
        <v>948</v>
      </c>
      <c r="Q771">
        <v>1</v>
      </c>
      <c r="X771">
        <v>4.3499999999999996</v>
      </c>
      <c r="Y771">
        <v>1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3</v>
      </c>
      <c r="AG771">
        <v>4.3499999999999996</v>
      </c>
      <c r="AH771">
        <v>2</v>
      </c>
      <c r="AI771">
        <v>22722583</v>
      </c>
      <c r="AJ771">
        <v>834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>
      <c r="A772">
        <f>ROW(Source!A337)</f>
        <v>337</v>
      </c>
      <c r="B772">
        <v>22722585</v>
      </c>
      <c r="C772">
        <v>22722584</v>
      </c>
      <c r="D772">
        <v>9416210</v>
      </c>
      <c r="E772">
        <v>1</v>
      </c>
      <c r="F772">
        <v>1</v>
      </c>
      <c r="G772">
        <v>1</v>
      </c>
      <c r="H772">
        <v>1</v>
      </c>
      <c r="I772" t="s">
        <v>1194</v>
      </c>
      <c r="J772" t="s">
        <v>3</v>
      </c>
      <c r="K772" t="s">
        <v>1195</v>
      </c>
      <c r="L772">
        <v>1369</v>
      </c>
      <c r="N772">
        <v>1013</v>
      </c>
      <c r="O772" t="s">
        <v>784</v>
      </c>
      <c r="P772" t="s">
        <v>784</v>
      </c>
      <c r="Q772">
        <v>1</v>
      </c>
      <c r="X772">
        <v>14.17</v>
      </c>
      <c r="Y772">
        <v>0</v>
      </c>
      <c r="Z772">
        <v>0</v>
      </c>
      <c r="AA772">
        <v>0</v>
      </c>
      <c r="AB772">
        <v>9.2899999999999991</v>
      </c>
      <c r="AC772">
        <v>0</v>
      </c>
      <c r="AD772">
        <v>1</v>
      </c>
      <c r="AE772">
        <v>1</v>
      </c>
      <c r="AF772" t="s">
        <v>3</v>
      </c>
      <c r="AG772">
        <v>14.17</v>
      </c>
      <c r="AH772">
        <v>2</v>
      </c>
      <c r="AI772">
        <v>22722585</v>
      </c>
      <c r="AJ772">
        <v>835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>
      <c r="A773">
        <f>ROW(Source!A337)</f>
        <v>337</v>
      </c>
      <c r="B773">
        <v>22722586</v>
      </c>
      <c r="C773">
        <v>22722584</v>
      </c>
      <c r="D773">
        <v>121548</v>
      </c>
      <c r="E773">
        <v>1</v>
      </c>
      <c r="F773">
        <v>1</v>
      </c>
      <c r="G773">
        <v>1</v>
      </c>
      <c r="H773">
        <v>1</v>
      </c>
      <c r="I773" t="s">
        <v>36</v>
      </c>
      <c r="J773" t="s">
        <v>3</v>
      </c>
      <c r="K773" t="s">
        <v>785</v>
      </c>
      <c r="L773">
        <v>608254</v>
      </c>
      <c r="N773">
        <v>1013</v>
      </c>
      <c r="O773" t="s">
        <v>786</v>
      </c>
      <c r="P773" t="s">
        <v>786</v>
      </c>
      <c r="Q773">
        <v>1</v>
      </c>
      <c r="X773">
        <v>0.05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2</v>
      </c>
      <c r="AF773" t="s">
        <v>3</v>
      </c>
      <c r="AG773">
        <v>0.05</v>
      </c>
      <c r="AH773">
        <v>2</v>
      </c>
      <c r="AI773">
        <v>22722586</v>
      </c>
      <c r="AJ773">
        <v>836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>
      <c r="A774">
        <f>ROW(Source!A337)</f>
        <v>337</v>
      </c>
      <c r="B774">
        <v>22722587</v>
      </c>
      <c r="C774">
        <v>22722584</v>
      </c>
      <c r="D774">
        <v>21280827</v>
      </c>
      <c r="E774">
        <v>1</v>
      </c>
      <c r="F774">
        <v>1</v>
      </c>
      <c r="G774">
        <v>1</v>
      </c>
      <c r="H774">
        <v>2</v>
      </c>
      <c r="I774" t="s">
        <v>787</v>
      </c>
      <c r="J774" t="s">
        <v>788</v>
      </c>
      <c r="K774" t="s">
        <v>789</v>
      </c>
      <c r="L774">
        <v>1368</v>
      </c>
      <c r="N774">
        <v>1011</v>
      </c>
      <c r="O774" t="s">
        <v>790</v>
      </c>
      <c r="P774" t="s">
        <v>790</v>
      </c>
      <c r="Q774">
        <v>1</v>
      </c>
      <c r="X774">
        <v>0.05</v>
      </c>
      <c r="Y774">
        <v>0</v>
      </c>
      <c r="Z774">
        <v>111.99</v>
      </c>
      <c r="AA774">
        <v>13.5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0.05</v>
      </c>
      <c r="AH774">
        <v>2</v>
      </c>
      <c r="AI774">
        <v>22722587</v>
      </c>
      <c r="AJ774">
        <v>837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>
      <c r="A775">
        <f>ROW(Source!A337)</f>
        <v>337</v>
      </c>
      <c r="B775">
        <v>22722588</v>
      </c>
      <c r="C775">
        <v>22722584</v>
      </c>
      <c r="D775">
        <v>21285419</v>
      </c>
      <c r="E775">
        <v>1</v>
      </c>
      <c r="F775">
        <v>1</v>
      </c>
      <c r="G775">
        <v>1</v>
      </c>
      <c r="H775">
        <v>2</v>
      </c>
      <c r="I775" t="s">
        <v>858</v>
      </c>
      <c r="J775" t="s">
        <v>859</v>
      </c>
      <c r="K775" t="s">
        <v>860</v>
      </c>
      <c r="L775">
        <v>1368</v>
      </c>
      <c r="N775">
        <v>1011</v>
      </c>
      <c r="O775" t="s">
        <v>790</v>
      </c>
      <c r="P775" t="s">
        <v>790</v>
      </c>
      <c r="Q775">
        <v>1</v>
      </c>
      <c r="X775">
        <v>0.52</v>
      </c>
      <c r="Y775">
        <v>0</v>
      </c>
      <c r="Z775">
        <v>8.1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0.52</v>
      </c>
      <c r="AH775">
        <v>2</v>
      </c>
      <c r="AI775">
        <v>22722588</v>
      </c>
      <c r="AJ775">
        <v>838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>
      <c r="A776">
        <f>ROW(Source!A337)</f>
        <v>337</v>
      </c>
      <c r="B776">
        <v>22722589</v>
      </c>
      <c r="C776">
        <v>22722584</v>
      </c>
      <c r="D776">
        <v>21280770</v>
      </c>
      <c r="E776">
        <v>1</v>
      </c>
      <c r="F776">
        <v>1</v>
      </c>
      <c r="G776">
        <v>1</v>
      </c>
      <c r="H776">
        <v>2</v>
      </c>
      <c r="I776" t="s">
        <v>850</v>
      </c>
      <c r="J776" t="s">
        <v>851</v>
      </c>
      <c r="K776" t="s">
        <v>852</v>
      </c>
      <c r="L776">
        <v>1368</v>
      </c>
      <c r="N776">
        <v>1011</v>
      </c>
      <c r="O776" t="s">
        <v>790</v>
      </c>
      <c r="P776" t="s">
        <v>790</v>
      </c>
      <c r="Q776">
        <v>1</v>
      </c>
      <c r="X776">
        <v>0.03</v>
      </c>
      <c r="Y776">
        <v>0</v>
      </c>
      <c r="Z776">
        <v>87.17</v>
      </c>
      <c r="AA776">
        <v>11.6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0.03</v>
      </c>
      <c r="AH776">
        <v>2</v>
      </c>
      <c r="AI776">
        <v>22722589</v>
      </c>
      <c r="AJ776">
        <v>839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>
      <c r="A777">
        <f>ROW(Source!A337)</f>
        <v>337</v>
      </c>
      <c r="B777">
        <v>22722590</v>
      </c>
      <c r="C777">
        <v>22722584</v>
      </c>
      <c r="D777">
        <v>21304502</v>
      </c>
      <c r="E777">
        <v>1</v>
      </c>
      <c r="F777">
        <v>1</v>
      </c>
      <c r="G777">
        <v>1</v>
      </c>
      <c r="H777">
        <v>3</v>
      </c>
      <c r="I777" t="s">
        <v>827</v>
      </c>
      <c r="J777" t="s">
        <v>828</v>
      </c>
      <c r="K777" t="s">
        <v>829</v>
      </c>
      <c r="L777">
        <v>1348</v>
      </c>
      <c r="N777">
        <v>1009</v>
      </c>
      <c r="O777" t="s">
        <v>34</v>
      </c>
      <c r="P777" t="s">
        <v>34</v>
      </c>
      <c r="Q777">
        <v>1000</v>
      </c>
      <c r="X777">
        <v>3.8999999999999999E-4</v>
      </c>
      <c r="Y777">
        <v>10362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3.8999999999999999E-4</v>
      </c>
      <c r="AH777">
        <v>2</v>
      </c>
      <c r="AI777">
        <v>22722590</v>
      </c>
      <c r="AJ777">
        <v>840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>
      <c r="A778">
        <f>ROW(Source!A337)</f>
        <v>337</v>
      </c>
      <c r="B778">
        <v>22722591</v>
      </c>
      <c r="C778">
        <v>22722584</v>
      </c>
      <c r="D778">
        <v>21285804</v>
      </c>
      <c r="E778">
        <v>1</v>
      </c>
      <c r="F778">
        <v>1</v>
      </c>
      <c r="G778">
        <v>1</v>
      </c>
      <c r="H778">
        <v>3</v>
      </c>
      <c r="I778" t="s">
        <v>1043</v>
      </c>
      <c r="J778" t="s">
        <v>1044</v>
      </c>
      <c r="K778" t="s">
        <v>1045</v>
      </c>
      <c r="L778">
        <v>1346</v>
      </c>
      <c r="N778">
        <v>1009</v>
      </c>
      <c r="O778" t="s">
        <v>870</v>
      </c>
      <c r="P778" t="s">
        <v>870</v>
      </c>
      <c r="Q778">
        <v>1</v>
      </c>
      <c r="X778">
        <v>7.0000000000000007E-2</v>
      </c>
      <c r="Y778">
        <v>23.09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3</v>
      </c>
      <c r="AG778">
        <v>7.0000000000000007E-2</v>
      </c>
      <c r="AH778">
        <v>2</v>
      </c>
      <c r="AI778">
        <v>22722591</v>
      </c>
      <c r="AJ778">
        <v>841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>
      <c r="A779">
        <f>ROW(Source!A337)</f>
        <v>337</v>
      </c>
      <c r="B779">
        <v>22722592</v>
      </c>
      <c r="C779">
        <v>22722584</v>
      </c>
      <c r="D779">
        <v>21288801</v>
      </c>
      <c r="E779">
        <v>1</v>
      </c>
      <c r="F779">
        <v>1</v>
      </c>
      <c r="G779">
        <v>1</v>
      </c>
      <c r="H779">
        <v>3</v>
      </c>
      <c r="I779" t="s">
        <v>871</v>
      </c>
      <c r="J779" t="s">
        <v>872</v>
      </c>
      <c r="K779" t="s">
        <v>873</v>
      </c>
      <c r="L779">
        <v>1348</v>
      </c>
      <c r="N779">
        <v>1009</v>
      </c>
      <c r="O779" t="s">
        <v>34</v>
      </c>
      <c r="P779" t="s">
        <v>34</v>
      </c>
      <c r="Q779">
        <v>1000</v>
      </c>
      <c r="X779">
        <v>1.2700000000000001E-3</v>
      </c>
      <c r="Y779">
        <v>15323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3</v>
      </c>
      <c r="AG779">
        <v>1.2700000000000001E-3</v>
      </c>
      <c r="AH779">
        <v>2</v>
      </c>
      <c r="AI779">
        <v>22722592</v>
      </c>
      <c r="AJ779">
        <v>842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>
      <c r="A780">
        <f>ROW(Source!A337)</f>
        <v>337</v>
      </c>
      <c r="B780">
        <v>22722593</v>
      </c>
      <c r="C780">
        <v>22722584</v>
      </c>
      <c r="D780">
        <v>21315763</v>
      </c>
      <c r="E780">
        <v>1</v>
      </c>
      <c r="F780">
        <v>1</v>
      </c>
      <c r="G780">
        <v>1</v>
      </c>
      <c r="H780">
        <v>3</v>
      </c>
      <c r="I780" t="s">
        <v>1196</v>
      </c>
      <c r="J780" t="s">
        <v>1197</v>
      </c>
      <c r="K780" t="s">
        <v>1198</v>
      </c>
      <c r="L780">
        <v>1348</v>
      </c>
      <c r="N780">
        <v>1009</v>
      </c>
      <c r="O780" t="s">
        <v>34</v>
      </c>
      <c r="P780" t="s">
        <v>34</v>
      </c>
      <c r="Q780">
        <v>1000</v>
      </c>
      <c r="X780">
        <v>2.2000000000000001E-3</v>
      </c>
      <c r="Y780">
        <v>10100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3</v>
      </c>
      <c r="AG780">
        <v>2.2000000000000001E-3</v>
      </c>
      <c r="AH780">
        <v>2</v>
      </c>
      <c r="AI780">
        <v>22722593</v>
      </c>
      <c r="AJ780">
        <v>843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>
      <c r="A781">
        <f>ROW(Source!A337)</f>
        <v>337</v>
      </c>
      <c r="B781">
        <v>22722594</v>
      </c>
      <c r="C781">
        <v>22722584</v>
      </c>
      <c r="D781">
        <v>21810414</v>
      </c>
      <c r="E781">
        <v>1</v>
      </c>
      <c r="F781">
        <v>1</v>
      </c>
      <c r="G781">
        <v>1</v>
      </c>
      <c r="H781">
        <v>3</v>
      </c>
      <c r="I781" t="s">
        <v>621</v>
      </c>
      <c r="J781" t="s">
        <v>624</v>
      </c>
      <c r="K781" t="s">
        <v>622</v>
      </c>
      <c r="L781">
        <v>1035</v>
      </c>
      <c r="N781">
        <v>1013</v>
      </c>
      <c r="O781" t="s">
        <v>623</v>
      </c>
      <c r="P781" t="s">
        <v>623</v>
      </c>
      <c r="Q781">
        <v>1</v>
      </c>
      <c r="X781">
        <v>1</v>
      </c>
      <c r="Y781">
        <v>2453.8000000000002</v>
      </c>
      <c r="Z781">
        <v>0</v>
      </c>
      <c r="AA781">
        <v>0</v>
      </c>
      <c r="AB781">
        <v>0</v>
      </c>
      <c r="AC781">
        <v>0</v>
      </c>
      <c r="AD781">
        <v>1</v>
      </c>
      <c r="AE781">
        <v>0</v>
      </c>
      <c r="AF781" t="s">
        <v>3</v>
      </c>
      <c r="AG781">
        <v>1</v>
      </c>
      <c r="AH781">
        <v>2</v>
      </c>
      <c r="AI781">
        <v>22722594</v>
      </c>
      <c r="AJ781">
        <v>844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>
      <c r="A782">
        <f>ROW(Source!A337)</f>
        <v>337</v>
      </c>
      <c r="B782">
        <v>22722595</v>
      </c>
      <c r="C782">
        <v>22722584</v>
      </c>
      <c r="D782">
        <v>21303997</v>
      </c>
      <c r="E782">
        <v>1</v>
      </c>
      <c r="F782">
        <v>1</v>
      </c>
      <c r="G782">
        <v>1</v>
      </c>
      <c r="H782">
        <v>3</v>
      </c>
      <c r="I782" t="s">
        <v>1199</v>
      </c>
      <c r="J782" t="s">
        <v>1200</v>
      </c>
      <c r="K782" t="s">
        <v>1201</v>
      </c>
      <c r="L782">
        <v>1339</v>
      </c>
      <c r="N782">
        <v>1007</v>
      </c>
      <c r="O782" t="s">
        <v>43</v>
      </c>
      <c r="P782" t="s">
        <v>43</v>
      </c>
      <c r="Q782">
        <v>1</v>
      </c>
      <c r="X782">
        <v>1.4E-2</v>
      </c>
      <c r="Y782">
        <v>485.9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3</v>
      </c>
      <c r="AG782">
        <v>1.4E-2</v>
      </c>
      <c r="AH782">
        <v>2</v>
      </c>
      <c r="AI782">
        <v>22722595</v>
      </c>
      <c r="AJ782">
        <v>845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>
      <c r="A783">
        <f>ROW(Source!A337)</f>
        <v>337</v>
      </c>
      <c r="B783">
        <v>22722596</v>
      </c>
      <c r="C783">
        <v>22722584</v>
      </c>
      <c r="D783">
        <v>21370731</v>
      </c>
      <c r="E783">
        <v>1</v>
      </c>
      <c r="F783">
        <v>1</v>
      </c>
      <c r="G783">
        <v>1</v>
      </c>
      <c r="H783">
        <v>3</v>
      </c>
      <c r="I783" t="s">
        <v>1202</v>
      </c>
      <c r="J783" t="s">
        <v>1203</v>
      </c>
      <c r="K783" t="s">
        <v>1204</v>
      </c>
      <c r="L783">
        <v>1354</v>
      </c>
      <c r="N783">
        <v>1010</v>
      </c>
      <c r="O783" t="s">
        <v>28</v>
      </c>
      <c r="P783" t="s">
        <v>28</v>
      </c>
      <c r="Q783">
        <v>1</v>
      </c>
      <c r="X783">
        <v>1</v>
      </c>
      <c r="Y783">
        <v>23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0</v>
      </c>
      <c r="AF783" t="s">
        <v>3</v>
      </c>
      <c r="AG783">
        <v>1</v>
      </c>
      <c r="AH783">
        <v>2</v>
      </c>
      <c r="AI783">
        <v>22722596</v>
      </c>
      <c r="AJ783">
        <v>846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>
      <c r="A784">
        <f>ROW(Source!A337)</f>
        <v>337</v>
      </c>
      <c r="B784">
        <v>22722597</v>
      </c>
      <c r="C784">
        <v>22722584</v>
      </c>
      <c r="D784">
        <v>21840914</v>
      </c>
      <c r="E784">
        <v>1</v>
      </c>
      <c r="F784">
        <v>1</v>
      </c>
      <c r="G784">
        <v>1</v>
      </c>
      <c r="H784">
        <v>3</v>
      </c>
      <c r="I784" t="s">
        <v>975</v>
      </c>
      <c r="J784" t="s">
        <v>976</v>
      </c>
      <c r="K784" t="s">
        <v>977</v>
      </c>
      <c r="L784">
        <v>1354</v>
      </c>
      <c r="N784">
        <v>1010</v>
      </c>
      <c r="O784" t="s">
        <v>28</v>
      </c>
      <c r="P784" t="s">
        <v>28</v>
      </c>
      <c r="Q784">
        <v>1</v>
      </c>
      <c r="X784">
        <v>1</v>
      </c>
      <c r="Y784">
        <v>28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1</v>
      </c>
      <c r="AH784">
        <v>2</v>
      </c>
      <c r="AI784">
        <v>22722597</v>
      </c>
      <c r="AJ784">
        <v>847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>
      <c r="A785">
        <f>ROW(Source!A340)</f>
        <v>340</v>
      </c>
      <c r="B785">
        <v>22722737</v>
      </c>
      <c r="C785">
        <v>22722721</v>
      </c>
      <c r="D785">
        <v>9442491</v>
      </c>
      <c r="E785">
        <v>1</v>
      </c>
      <c r="F785">
        <v>1</v>
      </c>
      <c r="G785">
        <v>1</v>
      </c>
      <c r="H785">
        <v>1</v>
      </c>
      <c r="I785" t="s">
        <v>1205</v>
      </c>
      <c r="J785" t="s">
        <v>3</v>
      </c>
      <c r="K785" t="s">
        <v>1206</v>
      </c>
      <c r="L785">
        <v>1369</v>
      </c>
      <c r="N785">
        <v>1013</v>
      </c>
      <c r="O785" t="s">
        <v>784</v>
      </c>
      <c r="P785" t="s">
        <v>784</v>
      </c>
      <c r="Q785">
        <v>1</v>
      </c>
      <c r="X785">
        <v>3.45</v>
      </c>
      <c r="Y785">
        <v>0</v>
      </c>
      <c r="Z785">
        <v>0</v>
      </c>
      <c r="AA785">
        <v>0</v>
      </c>
      <c r="AB785">
        <v>10.79</v>
      </c>
      <c r="AC785">
        <v>0</v>
      </c>
      <c r="AD785">
        <v>1</v>
      </c>
      <c r="AE785">
        <v>1</v>
      </c>
      <c r="AF785" t="s">
        <v>3</v>
      </c>
      <c r="AG785">
        <v>3.45</v>
      </c>
      <c r="AH785">
        <v>2</v>
      </c>
      <c r="AI785">
        <v>22722737</v>
      </c>
      <c r="AJ785">
        <v>848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>
      <c r="A786">
        <f>ROW(Source!A340)</f>
        <v>340</v>
      </c>
      <c r="B786">
        <v>22722738</v>
      </c>
      <c r="C786">
        <v>22722721</v>
      </c>
      <c r="D786">
        <v>121548</v>
      </c>
      <c r="E786">
        <v>1</v>
      </c>
      <c r="F786">
        <v>1</v>
      </c>
      <c r="G786">
        <v>1</v>
      </c>
      <c r="H786">
        <v>1</v>
      </c>
      <c r="I786" t="s">
        <v>36</v>
      </c>
      <c r="J786" t="s">
        <v>3</v>
      </c>
      <c r="K786" t="s">
        <v>785</v>
      </c>
      <c r="L786">
        <v>608254</v>
      </c>
      <c r="N786">
        <v>1013</v>
      </c>
      <c r="O786" t="s">
        <v>786</v>
      </c>
      <c r="P786" t="s">
        <v>786</v>
      </c>
      <c r="Q786">
        <v>1</v>
      </c>
      <c r="X786">
        <v>0.67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1</v>
      </c>
      <c r="AE786">
        <v>2</v>
      </c>
      <c r="AF786" t="s">
        <v>3</v>
      </c>
      <c r="AG786">
        <v>0.67</v>
      </c>
      <c r="AH786">
        <v>2</v>
      </c>
      <c r="AI786">
        <v>22722738</v>
      </c>
      <c r="AJ786">
        <v>849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>
      <c r="A787">
        <f>ROW(Source!A340)</f>
        <v>340</v>
      </c>
      <c r="B787">
        <v>22722739</v>
      </c>
      <c r="C787">
        <v>22722721</v>
      </c>
      <c r="D787">
        <v>21328523</v>
      </c>
      <c r="E787">
        <v>1</v>
      </c>
      <c r="F787">
        <v>1</v>
      </c>
      <c r="G787">
        <v>1</v>
      </c>
      <c r="H787">
        <v>2</v>
      </c>
      <c r="I787" t="s">
        <v>1207</v>
      </c>
      <c r="J787" t="s">
        <v>1208</v>
      </c>
      <c r="K787" t="s">
        <v>1209</v>
      </c>
      <c r="L787">
        <v>1368</v>
      </c>
      <c r="N787">
        <v>1011</v>
      </c>
      <c r="O787" t="s">
        <v>790</v>
      </c>
      <c r="P787" t="s">
        <v>790</v>
      </c>
      <c r="Q787">
        <v>1</v>
      </c>
      <c r="X787">
        <v>0.67</v>
      </c>
      <c r="Y787">
        <v>0</v>
      </c>
      <c r="Z787">
        <v>142.69999999999999</v>
      </c>
      <c r="AA787">
        <v>13.5</v>
      </c>
      <c r="AB787">
        <v>0</v>
      </c>
      <c r="AC787">
        <v>0</v>
      </c>
      <c r="AD787">
        <v>1</v>
      </c>
      <c r="AE787">
        <v>0</v>
      </c>
      <c r="AF787" t="s">
        <v>3</v>
      </c>
      <c r="AG787">
        <v>0.67</v>
      </c>
      <c r="AH787">
        <v>2</v>
      </c>
      <c r="AI787">
        <v>22722739</v>
      </c>
      <c r="AJ787">
        <v>850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>
      <c r="A788">
        <f>ROW(Source!A340)</f>
        <v>340</v>
      </c>
      <c r="B788">
        <v>22722740</v>
      </c>
      <c r="C788">
        <v>22722721</v>
      </c>
      <c r="D788">
        <v>21345495</v>
      </c>
      <c r="E788">
        <v>1</v>
      </c>
      <c r="F788">
        <v>1</v>
      </c>
      <c r="G788">
        <v>1</v>
      </c>
      <c r="H788">
        <v>3</v>
      </c>
      <c r="I788" t="s">
        <v>1210</v>
      </c>
      <c r="J788" t="s">
        <v>1211</v>
      </c>
      <c r="K788" t="s">
        <v>1212</v>
      </c>
      <c r="L788">
        <v>1348</v>
      </c>
      <c r="N788">
        <v>1009</v>
      </c>
      <c r="O788" t="s">
        <v>34</v>
      </c>
      <c r="P788" t="s">
        <v>34</v>
      </c>
      <c r="Q788">
        <v>1000</v>
      </c>
      <c r="X788">
        <v>2.5000000000000001E-3</v>
      </c>
      <c r="Y788">
        <v>8460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3</v>
      </c>
      <c r="AG788">
        <v>2.5000000000000001E-3</v>
      </c>
      <c r="AH788">
        <v>2</v>
      </c>
      <c r="AI788">
        <v>22722740</v>
      </c>
      <c r="AJ788">
        <v>851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>
      <c r="A789">
        <f>ROW(Source!A340)</f>
        <v>340</v>
      </c>
      <c r="B789">
        <v>22722741</v>
      </c>
      <c r="C789">
        <v>22722721</v>
      </c>
      <c r="D789">
        <v>21570115</v>
      </c>
      <c r="E789">
        <v>1</v>
      </c>
      <c r="F789">
        <v>1</v>
      </c>
      <c r="G789">
        <v>1</v>
      </c>
      <c r="H789">
        <v>3</v>
      </c>
      <c r="I789" t="s">
        <v>1213</v>
      </c>
      <c r="J789" t="s">
        <v>1214</v>
      </c>
      <c r="K789" t="s">
        <v>1215</v>
      </c>
      <c r="L789">
        <v>1354</v>
      </c>
      <c r="N789">
        <v>1010</v>
      </c>
      <c r="O789" t="s">
        <v>28</v>
      </c>
      <c r="P789" t="s">
        <v>28</v>
      </c>
      <c r="Q789">
        <v>1</v>
      </c>
      <c r="X789">
        <v>10</v>
      </c>
      <c r="Y789">
        <v>39.86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3</v>
      </c>
      <c r="AG789">
        <v>10</v>
      </c>
      <c r="AH789">
        <v>2</v>
      </c>
      <c r="AI789">
        <v>22722741</v>
      </c>
      <c r="AJ789">
        <v>852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>
      <c r="A790">
        <f>ROW(Source!A340)</f>
        <v>340</v>
      </c>
      <c r="B790">
        <v>22722742</v>
      </c>
      <c r="C790">
        <v>22722721</v>
      </c>
      <c r="D790">
        <v>21532219</v>
      </c>
      <c r="E790">
        <v>1</v>
      </c>
      <c r="F790">
        <v>1</v>
      </c>
      <c r="G790">
        <v>1</v>
      </c>
      <c r="H790">
        <v>3</v>
      </c>
      <c r="I790" t="s">
        <v>945</v>
      </c>
      <c r="J790" t="s">
        <v>946</v>
      </c>
      <c r="K790" t="s">
        <v>947</v>
      </c>
      <c r="L790">
        <v>1344</v>
      </c>
      <c r="N790">
        <v>1008</v>
      </c>
      <c r="O790" t="s">
        <v>948</v>
      </c>
      <c r="P790" t="s">
        <v>948</v>
      </c>
      <c r="Q790">
        <v>1</v>
      </c>
      <c r="X790">
        <v>0.74</v>
      </c>
      <c r="Y790">
        <v>1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3</v>
      </c>
      <c r="AG790">
        <v>0.74</v>
      </c>
      <c r="AH790">
        <v>2</v>
      </c>
      <c r="AI790">
        <v>22722742</v>
      </c>
      <c r="AJ790">
        <v>853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>
      <c r="A791">
        <f>ROW(Source!A342)</f>
        <v>342</v>
      </c>
      <c r="B791">
        <v>22722135</v>
      </c>
      <c r="C791">
        <v>22722129</v>
      </c>
      <c r="D791">
        <v>9415296</v>
      </c>
      <c r="E791">
        <v>1</v>
      </c>
      <c r="F791">
        <v>1</v>
      </c>
      <c r="G791">
        <v>1</v>
      </c>
      <c r="H791">
        <v>1</v>
      </c>
      <c r="I791" t="s">
        <v>951</v>
      </c>
      <c r="J791" t="s">
        <v>3</v>
      </c>
      <c r="K791" t="s">
        <v>952</v>
      </c>
      <c r="L791">
        <v>1369</v>
      </c>
      <c r="N791">
        <v>1013</v>
      </c>
      <c r="O791" t="s">
        <v>784</v>
      </c>
      <c r="P791" t="s">
        <v>784</v>
      </c>
      <c r="Q791">
        <v>1</v>
      </c>
      <c r="X791">
        <v>0.31</v>
      </c>
      <c r="Y791">
        <v>0</v>
      </c>
      <c r="Z791">
        <v>0</v>
      </c>
      <c r="AA791">
        <v>0</v>
      </c>
      <c r="AB791">
        <v>9.76</v>
      </c>
      <c r="AC791">
        <v>0</v>
      </c>
      <c r="AD791">
        <v>1</v>
      </c>
      <c r="AE791">
        <v>1</v>
      </c>
      <c r="AF791" t="s">
        <v>3</v>
      </c>
      <c r="AG791">
        <v>0.31</v>
      </c>
      <c r="AH791">
        <v>2</v>
      </c>
      <c r="AI791">
        <v>22722130</v>
      </c>
      <c r="AJ791">
        <v>854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>
      <c r="A792">
        <f>ROW(Source!A342)</f>
        <v>342</v>
      </c>
      <c r="B792">
        <v>22722136</v>
      </c>
      <c r="C792">
        <v>22722129</v>
      </c>
      <c r="D792">
        <v>21288798</v>
      </c>
      <c r="E792">
        <v>1</v>
      </c>
      <c r="F792">
        <v>1</v>
      </c>
      <c r="G792">
        <v>1</v>
      </c>
      <c r="H792">
        <v>3</v>
      </c>
      <c r="I792" t="s">
        <v>818</v>
      </c>
      <c r="J792" t="s">
        <v>819</v>
      </c>
      <c r="K792" t="s">
        <v>820</v>
      </c>
      <c r="L792">
        <v>1348</v>
      </c>
      <c r="N792">
        <v>1009</v>
      </c>
      <c r="O792" t="s">
        <v>34</v>
      </c>
      <c r="P792" t="s">
        <v>34</v>
      </c>
      <c r="Q792">
        <v>1000</v>
      </c>
      <c r="X792">
        <v>2.0000000000000002E-5</v>
      </c>
      <c r="Y792">
        <v>15119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0</v>
      </c>
      <c r="AF792" t="s">
        <v>3</v>
      </c>
      <c r="AG792">
        <v>2.0000000000000002E-5</v>
      </c>
      <c r="AH792">
        <v>2</v>
      </c>
      <c r="AI792">
        <v>22722131</v>
      </c>
      <c r="AJ792">
        <v>855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>
      <c r="A793">
        <f>ROW(Source!A342)</f>
        <v>342</v>
      </c>
      <c r="B793">
        <v>22722137</v>
      </c>
      <c r="C793">
        <v>22722129</v>
      </c>
      <c r="D793">
        <v>21362285</v>
      </c>
      <c r="E793">
        <v>1</v>
      </c>
      <c r="F793">
        <v>1</v>
      </c>
      <c r="G793">
        <v>1</v>
      </c>
      <c r="H793">
        <v>3</v>
      </c>
      <c r="I793" t="s">
        <v>864</v>
      </c>
      <c r="J793" t="s">
        <v>865</v>
      </c>
      <c r="K793" t="s">
        <v>866</v>
      </c>
      <c r="L793">
        <v>1348</v>
      </c>
      <c r="N793">
        <v>1009</v>
      </c>
      <c r="O793" t="s">
        <v>34</v>
      </c>
      <c r="P793" t="s">
        <v>34</v>
      </c>
      <c r="Q793">
        <v>1000</v>
      </c>
      <c r="X793">
        <v>1.0000000000000001E-5</v>
      </c>
      <c r="Y793">
        <v>16950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3</v>
      </c>
      <c r="AG793">
        <v>1.0000000000000001E-5</v>
      </c>
      <c r="AH793">
        <v>2</v>
      </c>
      <c r="AI793">
        <v>22722132</v>
      </c>
      <c r="AJ793">
        <v>856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>
      <c r="A794">
        <f>ROW(Source!A342)</f>
        <v>342</v>
      </c>
      <c r="B794">
        <v>22722138</v>
      </c>
      <c r="C794">
        <v>22722129</v>
      </c>
      <c r="D794">
        <v>21288800</v>
      </c>
      <c r="E794">
        <v>1</v>
      </c>
      <c r="F794">
        <v>1</v>
      </c>
      <c r="G794">
        <v>1</v>
      </c>
      <c r="H794">
        <v>3</v>
      </c>
      <c r="I794" t="s">
        <v>867</v>
      </c>
      <c r="J794" t="s">
        <v>868</v>
      </c>
      <c r="K794" t="s">
        <v>869</v>
      </c>
      <c r="L794">
        <v>1346</v>
      </c>
      <c r="N794">
        <v>1009</v>
      </c>
      <c r="O794" t="s">
        <v>870</v>
      </c>
      <c r="P794" t="s">
        <v>870</v>
      </c>
      <c r="Q794">
        <v>1</v>
      </c>
      <c r="X794">
        <v>0.01</v>
      </c>
      <c r="Y794">
        <v>37.29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</v>
      </c>
      <c r="AG794">
        <v>0.01</v>
      </c>
      <c r="AH794">
        <v>2</v>
      </c>
      <c r="AI794">
        <v>22722133</v>
      </c>
      <c r="AJ794">
        <v>857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>
      <c r="A795">
        <f>ROW(Source!A342)</f>
        <v>342</v>
      </c>
      <c r="B795">
        <v>22722139</v>
      </c>
      <c r="C795">
        <v>22722129</v>
      </c>
      <c r="D795">
        <v>21810603</v>
      </c>
      <c r="E795">
        <v>1</v>
      </c>
      <c r="F795">
        <v>1</v>
      </c>
      <c r="G795">
        <v>1</v>
      </c>
      <c r="H795">
        <v>3</v>
      </c>
      <c r="I795" t="s">
        <v>1073</v>
      </c>
      <c r="J795" t="s">
        <v>1074</v>
      </c>
      <c r="K795" t="s">
        <v>1075</v>
      </c>
      <c r="L795">
        <v>1035</v>
      </c>
      <c r="N795">
        <v>1013</v>
      </c>
      <c r="O795" t="s">
        <v>623</v>
      </c>
      <c r="P795" t="s">
        <v>623</v>
      </c>
      <c r="Q795">
        <v>1</v>
      </c>
      <c r="X795">
        <v>1</v>
      </c>
      <c r="Y795">
        <v>250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3</v>
      </c>
      <c r="AG795">
        <v>1</v>
      </c>
      <c r="AH795">
        <v>2</v>
      </c>
      <c r="AI795">
        <v>22722134</v>
      </c>
      <c r="AJ795">
        <v>858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>
      <c r="A796">
        <f>ROW(Source!A344)</f>
        <v>344</v>
      </c>
      <c r="B796">
        <v>22722147</v>
      </c>
      <c r="C796">
        <v>22722142</v>
      </c>
      <c r="D796">
        <v>9452170</v>
      </c>
      <c r="E796">
        <v>1</v>
      </c>
      <c r="F796">
        <v>1</v>
      </c>
      <c r="G796">
        <v>1</v>
      </c>
      <c r="H796">
        <v>1</v>
      </c>
      <c r="I796" t="s">
        <v>1076</v>
      </c>
      <c r="J796" t="s">
        <v>3</v>
      </c>
      <c r="K796" t="s">
        <v>1077</v>
      </c>
      <c r="L796">
        <v>1369</v>
      </c>
      <c r="N796">
        <v>1013</v>
      </c>
      <c r="O796" t="s">
        <v>784</v>
      </c>
      <c r="P796" t="s">
        <v>784</v>
      </c>
      <c r="Q796">
        <v>1</v>
      </c>
      <c r="X796">
        <v>9.2100000000000009</v>
      </c>
      <c r="Y796">
        <v>0</v>
      </c>
      <c r="Z796">
        <v>0</v>
      </c>
      <c r="AA796">
        <v>0</v>
      </c>
      <c r="AB796">
        <v>11.27</v>
      </c>
      <c r="AC796">
        <v>0</v>
      </c>
      <c r="AD796">
        <v>1</v>
      </c>
      <c r="AE796">
        <v>1</v>
      </c>
      <c r="AF796" t="s">
        <v>3</v>
      </c>
      <c r="AG796">
        <v>9.2100000000000009</v>
      </c>
      <c r="AH796">
        <v>2</v>
      </c>
      <c r="AI796">
        <v>22722143</v>
      </c>
      <c r="AJ796">
        <v>860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>
      <c r="A797">
        <f>ROW(Source!A344)</f>
        <v>344</v>
      </c>
      <c r="B797">
        <v>22722148</v>
      </c>
      <c r="C797">
        <v>22722142</v>
      </c>
      <c r="D797">
        <v>21573760</v>
      </c>
      <c r="E797">
        <v>1</v>
      </c>
      <c r="F797">
        <v>1</v>
      </c>
      <c r="G797">
        <v>1</v>
      </c>
      <c r="H797">
        <v>3</v>
      </c>
      <c r="I797" t="s">
        <v>1078</v>
      </c>
      <c r="J797" t="s">
        <v>1079</v>
      </c>
      <c r="K797" t="s">
        <v>1080</v>
      </c>
      <c r="L797">
        <v>1301</v>
      </c>
      <c r="N797">
        <v>1003</v>
      </c>
      <c r="O797" t="s">
        <v>117</v>
      </c>
      <c r="P797" t="s">
        <v>117</v>
      </c>
      <c r="Q797">
        <v>1</v>
      </c>
      <c r="X797">
        <v>0.5</v>
      </c>
      <c r="Y797">
        <v>26.5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0.5</v>
      </c>
      <c r="AH797">
        <v>2</v>
      </c>
      <c r="AI797">
        <v>22722144</v>
      </c>
      <c r="AJ797">
        <v>861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>
      <c r="A798">
        <f>ROW(Source!A344)</f>
        <v>344</v>
      </c>
      <c r="B798">
        <v>22722149</v>
      </c>
      <c r="C798">
        <v>22722142</v>
      </c>
      <c r="D798">
        <v>21441219</v>
      </c>
      <c r="E798">
        <v>1</v>
      </c>
      <c r="F798">
        <v>1</v>
      </c>
      <c r="G798">
        <v>1</v>
      </c>
      <c r="H798">
        <v>3</v>
      </c>
      <c r="I798" t="s">
        <v>1081</v>
      </c>
      <c r="J798" t="s">
        <v>1082</v>
      </c>
      <c r="K798" t="s">
        <v>1083</v>
      </c>
      <c r="L798">
        <v>1301</v>
      </c>
      <c r="N798">
        <v>1003</v>
      </c>
      <c r="O798" t="s">
        <v>117</v>
      </c>
      <c r="P798" t="s">
        <v>117</v>
      </c>
      <c r="Q798">
        <v>1</v>
      </c>
      <c r="X798">
        <v>1.25</v>
      </c>
      <c r="Y798">
        <v>39.6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3</v>
      </c>
      <c r="AG798">
        <v>1.25</v>
      </c>
      <c r="AH798">
        <v>2</v>
      </c>
      <c r="AI798">
        <v>22722145</v>
      </c>
      <c r="AJ798">
        <v>862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>
      <c r="A799">
        <f>ROW(Source!A344)</f>
        <v>344</v>
      </c>
      <c r="B799">
        <v>22722150</v>
      </c>
      <c r="C799">
        <v>22722142</v>
      </c>
      <c r="D799">
        <v>21532961</v>
      </c>
      <c r="E799">
        <v>1</v>
      </c>
      <c r="F799">
        <v>1</v>
      </c>
      <c r="G799">
        <v>1</v>
      </c>
      <c r="H799">
        <v>3</v>
      </c>
      <c r="I799" t="s">
        <v>1262</v>
      </c>
      <c r="J799" t="s">
        <v>1263</v>
      </c>
      <c r="K799" t="s">
        <v>1264</v>
      </c>
      <c r="L799">
        <v>1348</v>
      </c>
      <c r="N799">
        <v>1009</v>
      </c>
      <c r="O799" t="s">
        <v>34</v>
      </c>
      <c r="P799" t="s">
        <v>34</v>
      </c>
      <c r="Q799">
        <v>1000</v>
      </c>
      <c r="X799">
        <v>0.1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 t="s">
        <v>3</v>
      </c>
      <c r="AG799">
        <v>0.1</v>
      </c>
      <c r="AH799">
        <v>3</v>
      </c>
      <c r="AI799">
        <v>-1</v>
      </c>
      <c r="AJ799" t="s">
        <v>3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>
      <c r="A800">
        <f>ROW(Source!A344)</f>
        <v>344</v>
      </c>
      <c r="B800">
        <v>22722151</v>
      </c>
      <c r="C800">
        <v>22722142</v>
      </c>
      <c r="D800">
        <v>21532219</v>
      </c>
      <c r="E800">
        <v>1</v>
      </c>
      <c r="F800">
        <v>1</v>
      </c>
      <c r="G800">
        <v>1</v>
      </c>
      <c r="H800">
        <v>3</v>
      </c>
      <c r="I800" t="s">
        <v>945</v>
      </c>
      <c r="J800" t="s">
        <v>946</v>
      </c>
      <c r="K800" t="s">
        <v>947</v>
      </c>
      <c r="L800">
        <v>1344</v>
      </c>
      <c r="N800">
        <v>1008</v>
      </c>
      <c r="O800" t="s">
        <v>948</v>
      </c>
      <c r="P800" t="s">
        <v>948</v>
      </c>
      <c r="Q800">
        <v>1</v>
      </c>
      <c r="X800">
        <v>2.08</v>
      </c>
      <c r="Y800">
        <v>1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2.08</v>
      </c>
      <c r="AH800">
        <v>2</v>
      </c>
      <c r="AI800">
        <v>22722146</v>
      </c>
      <c r="AJ800">
        <v>863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>
      <c r="A801">
        <f>ROW(Source!A346)</f>
        <v>346</v>
      </c>
      <c r="B801">
        <v>22722160</v>
      </c>
      <c r="C801">
        <v>22722153</v>
      </c>
      <c r="D801">
        <v>9415385</v>
      </c>
      <c r="E801">
        <v>1</v>
      </c>
      <c r="F801">
        <v>1</v>
      </c>
      <c r="G801">
        <v>1</v>
      </c>
      <c r="H801">
        <v>1</v>
      </c>
      <c r="I801" t="s">
        <v>782</v>
      </c>
      <c r="J801" t="s">
        <v>3</v>
      </c>
      <c r="K801" t="s">
        <v>783</v>
      </c>
      <c r="L801">
        <v>1369</v>
      </c>
      <c r="N801">
        <v>1013</v>
      </c>
      <c r="O801" t="s">
        <v>784</v>
      </c>
      <c r="P801" t="s">
        <v>784</v>
      </c>
      <c r="Q801">
        <v>1</v>
      </c>
      <c r="X801">
        <v>0.31</v>
      </c>
      <c r="Y801">
        <v>0</v>
      </c>
      <c r="Z801">
        <v>0</v>
      </c>
      <c r="AA801">
        <v>0</v>
      </c>
      <c r="AB801">
        <v>9.4</v>
      </c>
      <c r="AC801">
        <v>0</v>
      </c>
      <c r="AD801">
        <v>1</v>
      </c>
      <c r="AE801">
        <v>1</v>
      </c>
      <c r="AF801" t="s">
        <v>3</v>
      </c>
      <c r="AG801">
        <v>0.31</v>
      </c>
      <c r="AH801">
        <v>2</v>
      </c>
      <c r="AI801">
        <v>22722154</v>
      </c>
      <c r="AJ801">
        <v>864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>
      <c r="A802">
        <f>ROW(Source!A346)</f>
        <v>346</v>
      </c>
      <c r="B802">
        <v>22722161</v>
      </c>
      <c r="C802">
        <v>22722153</v>
      </c>
      <c r="D802">
        <v>21288798</v>
      </c>
      <c r="E802">
        <v>1</v>
      </c>
      <c r="F802">
        <v>1</v>
      </c>
      <c r="G802">
        <v>1</v>
      </c>
      <c r="H802">
        <v>3</v>
      </c>
      <c r="I802" t="s">
        <v>818</v>
      </c>
      <c r="J802" t="s">
        <v>819</v>
      </c>
      <c r="K802" t="s">
        <v>820</v>
      </c>
      <c r="L802">
        <v>1348</v>
      </c>
      <c r="N802">
        <v>1009</v>
      </c>
      <c r="O802" t="s">
        <v>34</v>
      </c>
      <c r="P802" t="s">
        <v>34</v>
      </c>
      <c r="Q802">
        <v>1000</v>
      </c>
      <c r="X802">
        <v>2.0000000000000002E-5</v>
      </c>
      <c r="Y802">
        <v>15119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3</v>
      </c>
      <c r="AG802">
        <v>2.0000000000000002E-5</v>
      </c>
      <c r="AH802">
        <v>2</v>
      </c>
      <c r="AI802">
        <v>22722155</v>
      </c>
      <c r="AJ802">
        <v>865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>
      <c r="A803">
        <f>ROW(Source!A346)</f>
        <v>346</v>
      </c>
      <c r="B803">
        <v>22722162</v>
      </c>
      <c r="C803">
        <v>22722153</v>
      </c>
      <c r="D803">
        <v>21365260</v>
      </c>
      <c r="E803">
        <v>1</v>
      </c>
      <c r="F803">
        <v>1</v>
      </c>
      <c r="G803">
        <v>1</v>
      </c>
      <c r="H803">
        <v>3</v>
      </c>
      <c r="I803" t="s">
        <v>1084</v>
      </c>
      <c r="J803" t="s">
        <v>1085</v>
      </c>
      <c r="K803" t="s">
        <v>1086</v>
      </c>
      <c r="L803">
        <v>1348</v>
      </c>
      <c r="N803">
        <v>1009</v>
      </c>
      <c r="O803" t="s">
        <v>34</v>
      </c>
      <c r="P803" t="s">
        <v>34</v>
      </c>
      <c r="Q803">
        <v>1000</v>
      </c>
      <c r="X803">
        <v>1.1E-4</v>
      </c>
      <c r="Y803">
        <v>9266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3</v>
      </c>
      <c r="AG803">
        <v>1.1E-4</v>
      </c>
      <c r="AH803">
        <v>2</v>
      </c>
      <c r="AI803">
        <v>22722156</v>
      </c>
      <c r="AJ803">
        <v>866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>
      <c r="A804">
        <f>ROW(Source!A346)</f>
        <v>346</v>
      </c>
      <c r="B804">
        <v>22722163</v>
      </c>
      <c r="C804">
        <v>22722153</v>
      </c>
      <c r="D804">
        <v>21362285</v>
      </c>
      <c r="E804">
        <v>1</v>
      </c>
      <c r="F804">
        <v>1</v>
      </c>
      <c r="G804">
        <v>1</v>
      </c>
      <c r="H804">
        <v>3</v>
      </c>
      <c r="I804" t="s">
        <v>864</v>
      </c>
      <c r="J804" t="s">
        <v>865</v>
      </c>
      <c r="K804" t="s">
        <v>866</v>
      </c>
      <c r="L804">
        <v>1348</v>
      </c>
      <c r="N804">
        <v>1009</v>
      </c>
      <c r="O804" t="s">
        <v>34</v>
      </c>
      <c r="P804" t="s">
        <v>34</v>
      </c>
      <c r="Q804">
        <v>1000</v>
      </c>
      <c r="X804">
        <v>1.0000000000000001E-5</v>
      </c>
      <c r="Y804">
        <v>16950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3</v>
      </c>
      <c r="AG804">
        <v>1.0000000000000001E-5</v>
      </c>
      <c r="AH804">
        <v>2</v>
      </c>
      <c r="AI804">
        <v>22722157</v>
      </c>
      <c r="AJ804">
        <v>867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>
      <c r="A805">
        <f>ROW(Source!A346)</f>
        <v>346</v>
      </c>
      <c r="B805">
        <v>22722164</v>
      </c>
      <c r="C805">
        <v>22722153</v>
      </c>
      <c r="D805">
        <v>21288800</v>
      </c>
      <c r="E805">
        <v>1</v>
      </c>
      <c r="F805">
        <v>1</v>
      </c>
      <c r="G805">
        <v>1</v>
      </c>
      <c r="H805">
        <v>3</v>
      </c>
      <c r="I805" t="s">
        <v>867</v>
      </c>
      <c r="J805" t="s">
        <v>868</v>
      </c>
      <c r="K805" t="s">
        <v>869</v>
      </c>
      <c r="L805">
        <v>1346</v>
      </c>
      <c r="N805">
        <v>1009</v>
      </c>
      <c r="O805" t="s">
        <v>870</v>
      </c>
      <c r="P805" t="s">
        <v>870</v>
      </c>
      <c r="Q805">
        <v>1</v>
      </c>
      <c r="X805">
        <v>0.01</v>
      </c>
      <c r="Y805">
        <v>37.29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0</v>
      </c>
      <c r="AF805" t="s">
        <v>3</v>
      </c>
      <c r="AG805">
        <v>0.01</v>
      </c>
      <c r="AH805">
        <v>2</v>
      </c>
      <c r="AI805">
        <v>22722158</v>
      </c>
      <c r="AJ805">
        <v>868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>
      <c r="A806">
        <f>ROW(Source!A346)</f>
        <v>346</v>
      </c>
      <c r="B806">
        <v>22722165</v>
      </c>
      <c r="C806">
        <v>22722153</v>
      </c>
      <c r="D806">
        <v>21810621</v>
      </c>
      <c r="E806">
        <v>1</v>
      </c>
      <c r="F806">
        <v>1</v>
      </c>
      <c r="G806">
        <v>1</v>
      </c>
      <c r="H806">
        <v>3</v>
      </c>
      <c r="I806" t="s">
        <v>1087</v>
      </c>
      <c r="J806" t="s">
        <v>1088</v>
      </c>
      <c r="K806" t="s">
        <v>1089</v>
      </c>
      <c r="L806">
        <v>1035</v>
      </c>
      <c r="N806">
        <v>1013</v>
      </c>
      <c r="O806" t="s">
        <v>623</v>
      </c>
      <c r="P806" t="s">
        <v>623</v>
      </c>
      <c r="Q806">
        <v>1</v>
      </c>
      <c r="X806">
        <v>1</v>
      </c>
      <c r="Y806">
        <v>334.1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1</v>
      </c>
      <c r="AH806">
        <v>2</v>
      </c>
      <c r="AI806">
        <v>22722159</v>
      </c>
      <c r="AJ806">
        <v>869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>
      <c r="A807">
        <f>ROW(Source!A373)</f>
        <v>373</v>
      </c>
      <c r="B807">
        <v>22722215</v>
      </c>
      <c r="C807">
        <v>22722206</v>
      </c>
      <c r="D807">
        <v>9431548</v>
      </c>
      <c r="E807">
        <v>1</v>
      </c>
      <c r="F807">
        <v>1</v>
      </c>
      <c r="G807">
        <v>1</v>
      </c>
      <c r="H807">
        <v>1</v>
      </c>
      <c r="I807" t="s">
        <v>1090</v>
      </c>
      <c r="J807" t="s">
        <v>3</v>
      </c>
      <c r="K807" t="s">
        <v>1091</v>
      </c>
      <c r="L807">
        <v>1369</v>
      </c>
      <c r="N807">
        <v>1013</v>
      </c>
      <c r="O807" t="s">
        <v>784</v>
      </c>
      <c r="P807" t="s">
        <v>784</v>
      </c>
      <c r="Q807">
        <v>1</v>
      </c>
      <c r="X807">
        <v>31.4</v>
      </c>
      <c r="Y807">
        <v>0</v>
      </c>
      <c r="Z807">
        <v>0</v>
      </c>
      <c r="AA807">
        <v>0</v>
      </c>
      <c r="AB807">
        <v>9.92</v>
      </c>
      <c r="AC807">
        <v>0</v>
      </c>
      <c r="AD807">
        <v>1</v>
      </c>
      <c r="AE807">
        <v>1</v>
      </c>
      <c r="AF807" t="s">
        <v>3</v>
      </c>
      <c r="AG807">
        <v>31.4</v>
      </c>
      <c r="AH807">
        <v>2</v>
      </c>
      <c r="AI807">
        <v>22722207</v>
      </c>
      <c r="AJ807">
        <v>870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>
      <c r="A808">
        <f>ROW(Source!A373)</f>
        <v>373</v>
      </c>
      <c r="B808">
        <v>22722216</v>
      </c>
      <c r="C808">
        <v>22722206</v>
      </c>
      <c r="D808">
        <v>121548</v>
      </c>
      <c r="E808">
        <v>1</v>
      </c>
      <c r="F808">
        <v>1</v>
      </c>
      <c r="G808">
        <v>1</v>
      </c>
      <c r="H808">
        <v>1</v>
      </c>
      <c r="I808" t="s">
        <v>36</v>
      </c>
      <c r="J808" t="s">
        <v>3</v>
      </c>
      <c r="K808" t="s">
        <v>785</v>
      </c>
      <c r="L808">
        <v>608254</v>
      </c>
      <c r="N808">
        <v>1013</v>
      </c>
      <c r="O808" t="s">
        <v>786</v>
      </c>
      <c r="P808" t="s">
        <v>786</v>
      </c>
      <c r="Q808">
        <v>1</v>
      </c>
      <c r="X808">
        <v>0.12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2</v>
      </c>
      <c r="AF808" t="s">
        <v>3</v>
      </c>
      <c r="AG808">
        <v>0.12</v>
      </c>
      <c r="AH808">
        <v>2</v>
      </c>
      <c r="AI808">
        <v>22722208</v>
      </c>
      <c r="AJ808">
        <v>871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>
      <c r="A809">
        <f>ROW(Source!A373)</f>
        <v>373</v>
      </c>
      <c r="B809">
        <v>22722217</v>
      </c>
      <c r="C809">
        <v>22722206</v>
      </c>
      <c r="D809">
        <v>21334659</v>
      </c>
      <c r="E809">
        <v>1</v>
      </c>
      <c r="F809">
        <v>1</v>
      </c>
      <c r="G809">
        <v>1</v>
      </c>
      <c r="H809">
        <v>2</v>
      </c>
      <c r="I809" t="s">
        <v>897</v>
      </c>
      <c r="J809" t="s">
        <v>898</v>
      </c>
      <c r="K809" t="s">
        <v>899</v>
      </c>
      <c r="L809">
        <v>1368</v>
      </c>
      <c r="N809">
        <v>1011</v>
      </c>
      <c r="O809" t="s">
        <v>790</v>
      </c>
      <c r="P809" t="s">
        <v>790</v>
      </c>
      <c r="Q809">
        <v>1</v>
      </c>
      <c r="X809">
        <v>0.12</v>
      </c>
      <c r="Y809">
        <v>0</v>
      </c>
      <c r="Z809">
        <v>134.65</v>
      </c>
      <c r="AA809">
        <v>13.5</v>
      </c>
      <c r="AB809">
        <v>0</v>
      </c>
      <c r="AC809">
        <v>0</v>
      </c>
      <c r="AD809">
        <v>1</v>
      </c>
      <c r="AE809">
        <v>0</v>
      </c>
      <c r="AF809" t="s">
        <v>3</v>
      </c>
      <c r="AG809">
        <v>0.12</v>
      </c>
      <c r="AH809">
        <v>2</v>
      </c>
      <c r="AI809">
        <v>22722209</v>
      </c>
      <c r="AJ809">
        <v>872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>
      <c r="A810">
        <f>ROW(Source!A373)</f>
        <v>373</v>
      </c>
      <c r="B810">
        <v>22722218</v>
      </c>
      <c r="C810">
        <v>22722206</v>
      </c>
      <c r="D810">
        <v>21315965</v>
      </c>
      <c r="E810">
        <v>1</v>
      </c>
      <c r="F810">
        <v>1</v>
      </c>
      <c r="G810">
        <v>1</v>
      </c>
      <c r="H810">
        <v>2</v>
      </c>
      <c r="I810" t="s">
        <v>1092</v>
      </c>
      <c r="J810" t="s">
        <v>1093</v>
      </c>
      <c r="K810" t="s">
        <v>1094</v>
      </c>
      <c r="L810">
        <v>1368</v>
      </c>
      <c r="N810">
        <v>1011</v>
      </c>
      <c r="O810" t="s">
        <v>790</v>
      </c>
      <c r="P810" t="s">
        <v>790</v>
      </c>
      <c r="Q810">
        <v>1</v>
      </c>
      <c r="X810">
        <v>0.73</v>
      </c>
      <c r="Y810">
        <v>0</v>
      </c>
      <c r="Z810">
        <v>6.9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3</v>
      </c>
      <c r="AG810">
        <v>0.73</v>
      </c>
      <c r="AH810">
        <v>2</v>
      </c>
      <c r="AI810">
        <v>22722210</v>
      </c>
      <c r="AJ810">
        <v>873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>
      <c r="A811">
        <f>ROW(Source!A373)</f>
        <v>373</v>
      </c>
      <c r="B811">
        <v>22722219</v>
      </c>
      <c r="C811">
        <v>22722206</v>
      </c>
      <c r="D811">
        <v>21280770</v>
      </c>
      <c r="E811">
        <v>1</v>
      </c>
      <c r="F811">
        <v>1</v>
      </c>
      <c r="G811">
        <v>1</v>
      </c>
      <c r="H811">
        <v>2</v>
      </c>
      <c r="I811" t="s">
        <v>850</v>
      </c>
      <c r="J811" t="s">
        <v>851</v>
      </c>
      <c r="K811" t="s">
        <v>852</v>
      </c>
      <c r="L811">
        <v>1368</v>
      </c>
      <c r="N811">
        <v>1011</v>
      </c>
      <c r="O811" t="s">
        <v>790</v>
      </c>
      <c r="P811" t="s">
        <v>790</v>
      </c>
      <c r="Q811">
        <v>1</v>
      </c>
      <c r="X811">
        <v>0.12</v>
      </c>
      <c r="Y811">
        <v>0</v>
      </c>
      <c r="Z811">
        <v>87.17</v>
      </c>
      <c r="AA811">
        <v>11.6</v>
      </c>
      <c r="AB811">
        <v>0</v>
      </c>
      <c r="AC811">
        <v>0</v>
      </c>
      <c r="AD811">
        <v>1</v>
      </c>
      <c r="AE811">
        <v>0</v>
      </c>
      <c r="AF811" t="s">
        <v>3</v>
      </c>
      <c r="AG811">
        <v>0.12</v>
      </c>
      <c r="AH811">
        <v>2</v>
      </c>
      <c r="AI811">
        <v>22722211</v>
      </c>
      <c r="AJ811">
        <v>874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>
      <c r="A812">
        <f>ROW(Source!A373)</f>
        <v>373</v>
      </c>
      <c r="B812">
        <v>22722220</v>
      </c>
      <c r="C812">
        <v>22722206</v>
      </c>
      <c r="D812">
        <v>21424010</v>
      </c>
      <c r="E812">
        <v>1</v>
      </c>
      <c r="F812">
        <v>1</v>
      </c>
      <c r="G812">
        <v>1</v>
      </c>
      <c r="H812">
        <v>3</v>
      </c>
      <c r="I812" t="s">
        <v>1095</v>
      </c>
      <c r="J812" t="s">
        <v>1096</v>
      </c>
      <c r="K812" t="s">
        <v>1097</v>
      </c>
      <c r="L812">
        <v>1346</v>
      </c>
      <c r="N812">
        <v>1009</v>
      </c>
      <c r="O812" t="s">
        <v>870</v>
      </c>
      <c r="P812" t="s">
        <v>870</v>
      </c>
      <c r="Q812">
        <v>1</v>
      </c>
      <c r="X812">
        <v>0.6</v>
      </c>
      <c r="Y812">
        <v>15.14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3</v>
      </c>
      <c r="AG812">
        <v>0.6</v>
      </c>
      <c r="AH812">
        <v>2</v>
      </c>
      <c r="AI812">
        <v>22722212</v>
      </c>
      <c r="AJ812">
        <v>875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>
      <c r="A813">
        <f>ROW(Source!A373)</f>
        <v>373</v>
      </c>
      <c r="B813">
        <v>22722221</v>
      </c>
      <c r="C813">
        <v>22722206</v>
      </c>
      <c r="D813">
        <v>21451862</v>
      </c>
      <c r="E813">
        <v>1</v>
      </c>
      <c r="F813">
        <v>1</v>
      </c>
      <c r="G813">
        <v>1</v>
      </c>
      <c r="H813">
        <v>3</v>
      </c>
      <c r="I813" t="s">
        <v>1098</v>
      </c>
      <c r="J813" t="s">
        <v>1099</v>
      </c>
      <c r="K813" t="s">
        <v>1100</v>
      </c>
      <c r="L813">
        <v>1354</v>
      </c>
      <c r="N813">
        <v>1010</v>
      </c>
      <c r="O813" t="s">
        <v>28</v>
      </c>
      <c r="P813" t="s">
        <v>28</v>
      </c>
      <c r="Q813">
        <v>1</v>
      </c>
      <c r="X813">
        <v>1</v>
      </c>
      <c r="Y813">
        <v>266.67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0</v>
      </c>
      <c r="AF813" t="s">
        <v>3</v>
      </c>
      <c r="AG813">
        <v>1</v>
      </c>
      <c r="AH813">
        <v>2</v>
      </c>
      <c r="AI813">
        <v>22722213</v>
      </c>
      <c r="AJ813">
        <v>876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>
      <c r="A814">
        <f>ROW(Source!A373)</f>
        <v>373</v>
      </c>
      <c r="B814">
        <v>22722222</v>
      </c>
      <c r="C814">
        <v>22722206</v>
      </c>
      <c r="D814">
        <v>21532219</v>
      </c>
      <c r="E814">
        <v>1</v>
      </c>
      <c r="F814">
        <v>1</v>
      </c>
      <c r="G814">
        <v>1</v>
      </c>
      <c r="H814">
        <v>3</v>
      </c>
      <c r="I814" t="s">
        <v>945</v>
      </c>
      <c r="J814" t="s">
        <v>946</v>
      </c>
      <c r="K814" t="s">
        <v>947</v>
      </c>
      <c r="L814">
        <v>1344</v>
      </c>
      <c r="N814">
        <v>1008</v>
      </c>
      <c r="O814" t="s">
        <v>948</v>
      </c>
      <c r="P814" t="s">
        <v>948</v>
      </c>
      <c r="Q814">
        <v>1</v>
      </c>
      <c r="X814">
        <v>6.23</v>
      </c>
      <c r="Y814">
        <v>1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3</v>
      </c>
      <c r="AG814">
        <v>6.23</v>
      </c>
      <c r="AH814">
        <v>2</v>
      </c>
      <c r="AI814">
        <v>22722214</v>
      </c>
      <c r="AJ814">
        <v>877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>
      <c r="A815">
        <f>ROW(Source!A379)</f>
        <v>379</v>
      </c>
      <c r="B815">
        <v>22722341</v>
      </c>
      <c r="C815">
        <v>22722340</v>
      </c>
      <c r="D815">
        <v>9415352</v>
      </c>
      <c r="E815">
        <v>1</v>
      </c>
      <c r="F815">
        <v>1</v>
      </c>
      <c r="G815">
        <v>1</v>
      </c>
      <c r="H815">
        <v>1</v>
      </c>
      <c r="I815" t="s">
        <v>1216</v>
      </c>
      <c r="J815" t="s">
        <v>3</v>
      </c>
      <c r="K815" t="s">
        <v>1217</v>
      </c>
      <c r="L815">
        <v>1369</v>
      </c>
      <c r="N815">
        <v>1013</v>
      </c>
      <c r="O815" t="s">
        <v>784</v>
      </c>
      <c r="P815" t="s">
        <v>784</v>
      </c>
      <c r="Q815">
        <v>1</v>
      </c>
      <c r="X815">
        <v>816.41</v>
      </c>
      <c r="Y815">
        <v>0</v>
      </c>
      <c r="Z815">
        <v>0</v>
      </c>
      <c r="AA815">
        <v>0</v>
      </c>
      <c r="AB815">
        <v>9.6199999999999992</v>
      </c>
      <c r="AC815">
        <v>0</v>
      </c>
      <c r="AD815">
        <v>1</v>
      </c>
      <c r="AE815">
        <v>1</v>
      </c>
      <c r="AF815" t="s">
        <v>3</v>
      </c>
      <c r="AG815">
        <v>816.41</v>
      </c>
      <c r="AH815">
        <v>2</v>
      </c>
      <c r="AI815">
        <v>22722341</v>
      </c>
      <c r="AJ815">
        <v>878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>
      <c r="A816">
        <f>ROW(Source!A379)</f>
        <v>379</v>
      </c>
      <c r="B816">
        <v>22722342</v>
      </c>
      <c r="C816">
        <v>22722340</v>
      </c>
      <c r="D816">
        <v>121548</v>
      </c>
      <c r="E816">
        <v>1</v>
      </c>
      <c r="F816">
        <v>1</v>
      </c>
      <c r="G816">
        <v>1</v>
      </c>
      <c r="H816">
        <v>1</v>
      </c>
      <c r="I816" t="s">
        <v>36</v>
      </c>
      <c r="J816" t="s">
        <v>3</v>
      </c>
      <c r="K816" t="s">
        <v>785</v>
      </c>
      <c r="L816">
        <v>608254</v>
      </c>
      <c r="N816">
        <v>1013</v>
      </c>
      <c r="O816" t="s">
        <v>786</v>
      </c>
      <c r="P816" t="s">
        <v>786</v>
      </c>
      <c r="Q816">
        <v>1</v>
      </c>
      <c r="X816">
        <v>9.27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2</v>
      </c>
      <c r="AF816" t="s">
        <v>3</v>
      </c>
      <c r="AG816">
        <v>9.27</v>
      </c>
      <c r="AH816">
        <v>2</v>
      </c>
      <c r="AI816">
        <v>22722342</v>
      </c>
      <c r="AJ816">
        <v>879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>
      <c r="A817">
        <f>ROW(Source!A379)</f>
        <v>379</v>
      </c>
      <c r="B817">
        <v>22722343</v>
      </c>
      <c r="C817">
        <v>22722340</v>
      </c>
      <c r="D817">
        <v>21280827</v>
      </c>
      <c r="E817">
        <v>1</v>
      </c>
      <c r="F817">
        <v>1</v>
      </c>
      <c r="G817">
        <v>1</v>
      </c>
      <c r="H817">
        <v>2</v>
      </c>
      <c r="I817" t="s">
        <v>787</v>
      </c>
      <c r="J817" t="s">
        <v>788</v>
      </c>
      <c r="K817" t="s">
        <v>789</v>
      </c>
      <c r="L817">
        <v>1368</v>
      </c>
      <c r="N817">
        <v>1011</v>
      </c>
      <c r="O817" t="s">
        <v>790</v>
      </c>
      <c r="P817" t="s">
        <v>790</v>
      </c>
      <c r="Q817">
        <v>1</v>
      </c>
      <c r="X817">
        <v>9.27</v>
      </c>
      <c r="Y817">
        <v>0</v>
      </c>
      <c r="Z817">
        <v>111.99</v>
      </c>
      <c r="AA817">
        <v>13.5</v>
      </c>
      <c r="AB817">
        <v>0</v>
      </c>
      <c r="AC817">
        <v>0</v>
      </c>
      <c r="AD817">
        <v>1</v>
      </c>
      <c r="AE817">
        <v>0</v>
      </c>
      <c r="AF817" t="s">
        <v>3</v>
      </c>
      <c r="AG817">
        <v>9.27</v>
      </c>
      <c r="AH817">
        <v>2</v>
      </c>
      <c r="AI817">
        <v>22722343</v>
      </c>
      <c r="AJ817">
        <v>880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>
      <c r="A818">
        <f>ROW(Source!A379)</f>
        <v>379</v>
      </c>
      <c r="B818">
        <v>22722344</v>
      </c>
      <c r="C818">
        <v>22722340</v>
      </c>
      <c r="D818">
        <v>21368222</v>
      </c>
      <c r="E818">
        <v>1</v>
      </c>
      <c r="F818">
        <v>1</v>
      </c>
      <c r="G818">
        <v>1</v>
      </c>
      <c r="H818">
        <v>2</v>
      </c>
      <c r="I818" t="s">
        <v>1218</v>
      </c>
      <c r="J818" t="s">
        <v>1219</v>
      </c>
      <c r="K818" t="s">
        <v>1220</v>
      </c>
      <c r="L818">
        <v>1368</v>
      </c>
      <c r="N818">
        <v>1011</v>
      </c>
      <c r="O818" t="s">
        <v>790</v>
      </c>
      <c r="P818" t="s">
        <v>790</v>
      </c>
      <c r="Q818">
        <v>1</v>
      </c>
      <c r="X818">
        <v>72</v>
      </c>
      <c r="Y818">
        <v>0</v>
      </c>
      <c r="Z818">
        <v>3.12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72</v>
      </c>
      <c r="AH818">
        <v>2</v>
      </c>
      <c r="AI818">
        <v>22722344</v>
      </c>
      <c r="AJ818">
        <v>881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>
      <c r="A819">
        <f>ROW(Source!A379)</f>
        <v>379</v>
      </c>
      <c r="B819">
        <v>22722345</v>
      </c>
      <c r="C819">
        <v>22722340</v>
      </c>
      <c r="D819">
        <v>21285419</v>
      </c>
      <c r="E819">
        <v>1</v>
      </c>
      <c r="F819">
        <v>1</v>
      </c>
      <c r="G819">
        <v>1</v>
      </c>
      <c r="H819">
        <v>2</v>
      </c>
      <c r="I819" t="s">
        <v>858</v>
      </c>
      <c r="J819" t="s">
        <v>859</v>
      </c>
      <c r="K819" t="s">
        <v>860</v>
      </c>
      <c r="L819">
        <v>1368</v>
      </c>
      <c r="N819">
        <v>1011</v>
      </c>
      <c r="O819" t="s">
        <v>790</v>
      </c>
      <c r="P819" t="s">
        <v>790</v>
      </c>
      <c r="Q819">
        <v>1</v>
      </c>
      <c r="X819">
        <v>8.58</v>
      </c>
      <c r="Y819">
        <v>0</v>
      </c>
      <c r="Z819">
        <v>8.1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8.58</v>
      </c>
      <c r="AH819">
        <v>2</v>
      </c>
      <c r="AI819">
        <v>22722345</v>
      </c>
      <c r="AJ819">
        <v>882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>
      <c r="A820">
        <f>ROW(Source!A379)</f>
        <v>379</v>
      </c>
      <c r="B820">
        <v>22722346</v>
      </c>
      <c r="C820">
        <v>22722340</v>
      </c>
      <c r="D820">
        <v>21280770</v>
      </c>
      <c r="E820">
        <v>1</v>
      </c>
      <c r="F820">
        <v>1</v>
      </c>
      <c r="G820">
        <v>1</v>
      </c>
      <c r="H820">
        <v>2</v>
      </c>
      <c r="I820" t="s">
        <v>850</v>
      </c>
      <c r="J820" t="s">
        <v>851</v>
      </c>
      <c r="K820" t="s">
        <v>852</v>
      </c>
      <c r="L820">
        <v>1368</v>
      </c>
      <c r="N820">
        <v>1011</v>
      </c>
      <c r="O820" t="s">
        <v>790</v>
      </c>
      <c r="P820" t="s">
        <v>790</v>
      </c>
      <c r="Q820">
        <v>1</v>
      </c>
      <c r="X820">
        <v>14.17</v>
      </c>
      <c r="Y820">
        <v>0</v>
      </c>
      <c r="Z820">
        <v>87.17</v>
      </c>
      <c r="AA820">
        <v>11.6</v>
      </c>
      <c r="AB820">
        <v>0</v>
      </c>
      <c r="AC820">
        <v>0</v>
      </c>
      <c r="AD820">
        <v>1</v>
      </c>
      <c r="AE820">
        <v>0</v>
      </c>
      <c r="AF820" t="s">
        <v>3</v>
      </c>
      <c r="AG820">
        <v>14.17</v>
      </c>
      <c r="AH820">
        <v>2</v>
      </c>
      <c r="AI820">
        <v>22722346</v>
      </c>
      <c r="AJ820">
        <v>883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>
      <c r="A821">
        <f>ROW(Source!A379)</f>
        <v>379</v>
      </c>
      <c r="B821">
        <v>22722347</v>
      </c>
      <c r="C821">
        <v>22722340</v>
      </c>
      <c r="D821">
        <v>21304502</v>
      </c>
      <c r="E821">
        <v>1</v>
      </c>
      <c r="F821">
        <v>1</v>
      </c>
      <c r="G821">
        <v>1</v>
      </c>
      <c r="H821">
        <v>3</v>
      </c>
      <c r="I821" t="s">
        <v>827</v>
      </c>
      <c r="J821" t="s">
        <v>828</v>
      </c>
      <c r="K821" t="s">
        <v>829</v>
      </c>
      <c r="L821">
        <v>1348</v>
      </c>
      <c r="N821">
        <v>1009</v>
      </c>
      <c r="O821" t="s">
        <v>34</v>
      </c>
      <c r="P821" t="s">
        <v>34</v>
      </c>
      <c r="Q821">
        <v>1000</v>
      </c>
      <c r="X821">
        <v>6.0000000000000001E-3</v>
      </c>
      <c r="Y821">
        <v>10362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0</v>
      </c>
      <c r="AF821" t="s">
        <v>3</v>
      </c>
      <c r="AG821">
        <v>6.0000000000000001E-3</v>
      </c>
      <c r="AH821">
        <v>2</v>
      </c>
      <c r="AI821">
        <v>22722347</v>
      </c>
      <c r="AJ821">
        <v>884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>
      <c r="A822">
        <f>ROW(Source!A379)</f>
        <v>379</v>
      </c>
      <c r="B822">
        <v>22722348</v>
      </c>
      <c r="C822">
        <v>22722340</v>
      </c>
      <c r="D822">
        <v>21285804</v>
      </c>
      <c r="E822">
        <v>1</v>
      </c>
      <c r="F822">
        <v>1</v>
      </c>
      <c r="G822">
        <v>1</v>
      </c>
      <c r="H822">
        <v>3</v>
      </c>
      <c r="I822" t="s">
        <v>1043</v>
      </c>
      <c r="J822" t="s">
        <v>1044</v>
      </c>
      <c r="K822" t="s">
        <v>1045</v>
      </c>
      <c r="L822">
        <v>1346</v>
      </c>
      <c r="N822">
        <v>1009</v>
      </c>
      <c r="O822" t="s">
        <v>870</v>
      </c>
      <c r="P822" t="s">
        <v>870</v>
      </c>
      <c r="Q822">
        <v>1</v>
      </c>
      <c r="X822">
        <v>1.28</v>
      </c>
      <c r="Y822">
        <v>23.09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3</v>
      </c>
      <c r="AG822">
        <v>1.28</v>
      </c>
      <c r="AH822">
        <v>2</v>
      </c>
      <c r="AI822">
        <v>22722348</v>
      </c>
      <c r="AJ822">
        <v>885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>
      <c r="A823">
        <f>ROW(Source!A379)</f>
        <v>379</v>
      </c>
      <c r="B823">
        <v>22722349</v>
      </c>
      <c r="C823">
        <v>22722340</v>
      </c>
      <c r="D823">
        <v>21280799</v>
      </c>
      <c r="E823">
        <v>1</v>
      </c>
      <c r="F823">
        <v>1</v>
      </c>
      <c r="G823">
        <v>1</v>
      </c>
      <c r="H823">
        <v>3</v>
      </c>
      <c r="I823" t="s">
        <v>1046</v>
      </c>
      <c r="J823" t="s">
        <v>1047</v>
      </c>
      <c r="K823" t="s">
        <v>1048</v>
      </c>
      <c r="L823">
        <v>1348</v>
      </c>
      <c r="N823">
        <v>1009</v>
      </c>
      <c r="O823" t="s">
        <v>34</v>
      </c>
      <c r="P823" t="s">
        <v>34</v>
      </c>
      <c r="Q823">
        <v>1000</v>
      </c>
      <c r="X823">
        <v>3.6999999999999998E-2</v>
      </c>
      <c r="Y823">
        <v>9040</v>
      </c>
      <c r="Z823">
        <v>0</v>
      </c>
      <c r="AA823">
        <v>0</v>
      </c>
      <c r="AB823">
        <v>0</v>
      </c>
      <c r="AC823">
        <v>0</v>
      </c>
      <c r="AD823">
        <v>1</v>
      </c>
      <c r="AE823">
        <v>0</v>
      </c>
      <c r="AF823" t="s">
        <v>3</v>
      </c>
      <c r="AG823">
        <v>3.6999999999999998E-2</v>
      </c>
      <c r="AH823">
        <v>2</v>
      </c>
      <c r="AI823">
        <v>22722349</v>
      </c>
      <c r="AJ823">
        <v>886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>
      <c r="A824">
        <f>ROW(Source!A379)</f>
        <v>379</v>
      </c>
      <c r="B824">
        <v>22722350</v>
      </c>
      <c r="C824">
        <v>22722340</v>
      </c>
      <c r="D824">
        <v>21372514</v>
      </c>
      <c r="E824">
        <v>1</v>
      </c>
      <c r="F824">
        <v>1</v>
      </c>
      <c r="G824">
        <v>1</v>
      </c>
      <c r="H824">
        <v>3</v>
      </c>
      <c r="I824" t="s">
        <v>1265</v>
      </c>
      <c r="J824" t="s">
        <v>1266</v>
      </c>
      <c r="K824" t="s">
        <v>1267</v>
      </c>
      <c r="L824">
        <v>1354</v>
      </c>
      <c r="N824">
        <v>1010</v>
      </c>
      <c r="O824" t="s">
        <v>28</v>
      </c>
      <c r="P824" t="s">
        <v>28</v>
      </c>
      <c r="Q824">
        <v>1</v>
      </c>
      <c r="X824">
        <v>10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 t="s">
        <v>3</v>
      </c>
      <c r="AG824">
        <v>10</v>
      </c>
      <c r="AH824">
        <v>3</v>
      </c>
      <c r="AI824">
        <v>-1</v>
      </c>
      <c r="AJ824" t="s">
        <v>3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>
      <c r="A825">
        <f>ROW(Source!A379)</f>
        <v>379</v>
      </c>
      <c r="B825">
        <v>22722351</v>
      </c>
      <c r="C825">
        <v>22722340</v>
      </c>
      <c r="D825">
        <v>21363098</v>
      </c>
      <c r="E825">
        <v>1</v>
      </c>
      <c r="F825">
        <v>1</v>
      </c>
      <c r="G825">
        <v>1</v>
      </c>
      <c r="H825">
        <v>3</v>
      </c>
      <c r="I825" t="s">
        <v>1268</v>
      </c>
      <c r="J825" t="s">
        <v>1269</v>
      </c>
      <c r="K825" t="s">
        <v>1270</v>
      </c>
      <c r="L825">
        <v>1354</v>
      </c>
      <c r="N825">
        <v>1010</v>
      </c>
      <c r="O825" t="s">
        <v>28</v>
      </c>
      <c r="P825" t="s">
        <v>28</v>
      </c>
      <c r="Q825">
        <v>1</v>
      </c>
      <c r="X825">
        <v>50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 t="s">
        <v>3</v>
      </c>
      <c r="AG825">
        <v>50</v>
      </c>
      <c r="AH825">
        <v>3</v>
      </c>
      <c r="AI825">
        <v>-1</v>
      </c>
      <c r="AJ825" t="s">
        <v>3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>
      <c r="A826">
        <f>ROW(Source!A379)</f>
        <v>379</v>
      </c>
      <c r="B826">
        <v>22722352</v>
      </c>
      <c r="C826">
        <v>22722340</v>
      </c>
      <c r="D826">
        <v>21363100</v>
      </c>
      <c r="E826">
        <v>1</v>
      </c>
      <c r="F826">
        <v>1</v>
      </c>
      <c r="G826">
        <v>1</v>
      </c>
      <c r="H826">
        <v>3</v>
      </c>
      <c r="I826" t="s">
        <v>978</v>
      </c>
      <c r="J826" t="s">
        <v>979</v>
      </c>
      <c r="K826" t="s">
        <v>980</v>
      </c>
      <c r="L826">
        <v>1356</v>
      </c>
      <c r="N826">
        <v>1010</v>
      </c>
      <c r="O826" t="s">
        <v>886</v>
      </c>
      <c r="P826" t="s">
        <v>886</v>
      </c>
      <c r="Q826">
        <v>1000</v>
      </c>
      <c r="X826">
        <v>0.04</v>
      </c>
      <c r="Y826">
        <v>3450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</v>
      </c>
      <c r="AG826">
        <v>0.04</v>
      </c>
      <c r="AH826">
        <v>2</v>
      </c>
      <c r="AI826">
        <v>22722352</v>
      </c>
      <c r="AJ826">
        <v>887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>
      <c r="A827">
        <f>ROW(Source!A379)</f>
        <v>379</v>
      </c>
      <c r="B827">
        <v>22722353</v>
      </c>
      <c r="C827">
        <v>22722340</v>
      </c>
      <c r="D827">
        <v>21363130</v>
      </c>
      <c r="E827">
        <v>1</v>
      </c>
      <c r="F827">
        <v>1</v>
      </c>
      <c r="G827">
        <v>1</v>
      </c>
      <c r="H827">
        <v>3</v>
      </c>
      <c r="I827" t="s">
        <v>998</v>
      </c>
      <c r="J827" t="s">
        <v>999</v>
      </c>
      <c r="K827" t="s">
        <v>1000</v>
      </c>
      <c r="L827">
        <v>1356</v>
      </c>
      <c r="N827">
        <v>1010</v>
      </c>
      <c r="O827" t="s">
        <v>886</v>
      </c>
      <c r="P827" t="s">
        <v>886</v>
      </c>
      <c r="Q827">
        <v>1000</v>
      </c>
      <c r="X827">
        <v>0.01</v>
      </c>
      <c r="Y827">
        <v>7980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</v>
      </c>
      <c r="AG827">
        <v>0.01</v>
      </c>
      <c r="AH827">
        <v>2</v>
      </c>
      <c r="AI827">
        <v>22722353</v>
      </c>
      <c r="AJ827">
        <v>888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>
      <c r="A828">
        <f>ROW(Source!A381)</f>
        <v>381</v>
      </c>
      <c r="B828">
        <v>22722248</v>
      </c>
      <c r="C828">
        <v>22722229</v>
      </c>
      <c r="D828">
        <v>9431559</v>
      </c>
      <c r="E828">
        <v>1</v>
      </c>
      <c r="F828">
        <v>1</v>
      </c>
      <c r="G828">
        <v>1</v>
      </c>
      <c r="H828">
        <v>1</v>
      </c>
      <c r="I828" t="s">
        <v>1101</v>
      </c>
      <c r="J828" t="s">
        <v>3</v>
      </c>
      <c r="K828" t="s">
        <v>1102</v>
      </c>
      <c r="L828">
        <v>1369</v>
      </c>
      <c r="N828">
        <v>1013</v>
      </c>
      <c r="O828" t="s">
        <v>784</v>
      </c>
      <c r="P828" t="s">
        <v>784</v>
      </c>
      <c r="Q828">
        <v>1</v>
      </c>
      <c r="X828">
        <v>459</v>
      </c>
      <c r="Y828">
        <v>0</v>
      </c>
      <c r="Z828">
        <v>0</v>
      </c>
      <c r="AA828">
        <v>0</v>
      </c>
      <c r="AB828">
        <v>10.06</v>
      </c>
      <c r="AC828">
        <v>0</v>
      </c>
      <c r="AD828">
        <v>1</v>
      </c>
      <c r="AE828">
        <v>1</v>
      </c>
      <c r="AF828" t="s">
        <v>3</v>
      </c>
      <c r="AG828">
        <v>459</v>
      </c>
      <c r="AH828">
        <v>2</v>
      </c>
      <c r="AI828">
        <v>22722230</v>
      </c>
      <c r="AJ828">
        <v>889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>
      <c r="A829">
        <f>ROW(Source!A381)</f>
        <v>381</v>
      </c>
      <c r="B829">
        <v>22722249</v>
      </c>
      <c r="C829">
        <v>22722229</v>
      </c>
      <c r="D829">
        <v>121548</v>
      </c>
      <c r="E829">
        <v>1</v>
      </c>
      <c r="F829">
        <v>1</v>
      </c>
      <c r="G829">
        <v>1</v>
      </c>
      <c r="H829">
        <v>1</v>
      </c>
      <c r="I829" t="s">
        <v>36</v>
      </c>
      <c r="J829" t="s">
        <v>3</v>
      </c>
      <c r="K829" t="s">
        <v>785</v>
      </c>
      <c r="L829">
        <v>608254</v>
      </c>
      <c r="N829">
        <v>1013</v>
      </c>
      <c r="O829" t="s">
        <v>786</v>
      </c>
      <c r="P829" t="s">
        <v>786</v>
      </c>
      <c r="Q829">
        <v>1</v>
      </c>
      <c r="X829">
        <v>31.86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2</v>
      </c>
      <c r="AF829" t="s">
        <v>3</v>
      </c>
      <c r="AG829">
        <v>31.86</v>
      </c>
      <c r="AH829">
        <v>2</v>
      </c>
      <c r="AI829">
        <v>22722231</v>
      </c>
      <c r="AJ829">
        <v>890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>
      <c r="A830">
        <f>ROW(Source!A381)</f>
        <v>381</v>
      </c>
      <c r="B830">
        <v>22722250</v>
      </c>
      <c r="C830">
        <v>22722229</v>
      </c>
      <c r="D830">
        <v>21281551</v>
      </c>
      <c r="E830">
        <v>1</v>
      </c>
      <c r="F830">
        <v>1</v>
      </c>
      <c r="G830">
        <v>1</v>
      </c>
      <c r="H830">
        <v>2</v>
      </c>
      <c r="I830" t="s">
        <v>1103</v>
      </c>
      <c r="J830" t="s">
        <v>1104</v>
      </c>
      <c r="K830" t="s">
        <v>1105</v>
      </c>
      <c r="L830">
        <v>1368</v>
      </c>
      <c r="N830">
        <v>1011</v>
      </c>
      <c r="O830" t="s">
        <v>790</v>
      </c>
      <c r="P830" t="s">
        <v>790</v>
      </c>
      <c r="Q830">
        <v>1</v>
      </c>
      <c r="X830">
        <v>1.87</v>
      </c>
      <c r="Y830">
        <v>0</v>
      </c>
      <c r="Z830">
        <v>83.1</v>
      </c>
      <c r="AA830">
        <v>14.4</v>
      </c>
      <c r="AB830">
        <v>0</v>
      </c>
      <c r="AC830">
        <v>0</v>
      </c>
      <c r="AD830">
        <v>1</v>
      </c>
      <c r="AE830">
        <v>0</v>
      </c>
      <c r="AF830" t="s">
        <v>3</v>
      </c>
      <c r="AG830">
        <v>1.87</v>
      </c>
      <c r="AH830">
        <v>2</v>
      </c>
      <c r="AI830">
        <v>22722232</v>
      </c>
      <c r="AJ830">
        <v>891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>
      <c r="A831">
        <f>ROW(Source!A381)</f>
        <v>381</v>
      </c>
      <c r="B831">
        <v>22722251</v>
      </c>
      <c r="C831">
        <v>22722229</v>
      </c>
      <c r="D831">
        <v>21341183</v>
      </c>
      <c r="E831">
        <v>1</v>
      </c>
      <c r="F831">
        <v>1</v>
      </c>
      <c r="G831">
        <v>1</v>
      </c>
      <c r="H831">
        <v>2</v>
      </c>
      <c r="I831" t="s">
        <v>1106</v>
      </c>
      <c r="J831" t="s">
        <v>1107</v>
      </c>
      <c r="K831" t="s">
        <v>1108</v>
      </c>
      <c r="L831">
        <v>1368</v>
      </c>
      <c r="N831">
        <v>1011</v>
      </c>
      <c r="O831" t="s">
        <v>790</v>
      </c>
      <c r="P831" t="s">
        <v>790</v>
      </c>
      <c r="Q831">
        <v>1</v>
      </c>
      <c r="X831">
        <v>23.8</v>
      </c>
      <c r="Y831">
        <v>0</v>
      </c>
      <c r="Z831">
        <v>73.12</v>
      </c>
      <c r="AA831">
        <v>13.5</v>
      </c>
      <c r="AB831">
        <v>0</v>
      </c>
      <c r="AC831">
        <v>0</v>
      </c>
      <c r="AD831">
        <v>1</v>
      </c>
      <c r="AE831">
        <v>0</v>
      </c>
      <c r="AF831" t="s">
        <v>3</v>
      </c>
      <c r="AG831">
        <v>23.8</v>
      </c>
      <c r="AH831">
        <v>2</v>
      </c>
      <c r="AI831">
        <v>22722233</v>
      </c>
      <c r="AJ831">
        <v>892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>
      <c r="A832">
        <f>ROW(Source!A381)</f>
        <v>381</v>
      </c>
      <c r="B832">
        <v>22722252</v>
      </c>
      <c r="C832">
        <v>22722229</v>
      </c>
      <c r="D832">
        <v>21535669</v>
      </c>
      <c r="E832">
        <v>1</v>
      </c>
      <c r="F832">
        <v>1</v>
      </c>
      <c r="G832">
        <v>1</v>
      </c>
      <c r="H832">
        <v>2</v>
      </c>
      <c r="I832" t="s">
        <v>1109</v>
      </c>
      <c r="J832" t="s">
        <v>1110</v>
      </c>
      <c r="K832" t="s">
        <v>1111</v>
      </c>
      <c r="L832">
        <v>1368</v>
      </c>
      <c r="N832">
        <v>1011</v>
      </c>
      <c r="O832" t="s">
        <v>790</v>
      </c>
      <c r="P832" t="s">
        <v>790</v>
      </c>
      <c r="Q832">
        <v>1</v>
      </c>
      <c r="X832">
        <v>1.9</v>
      </c>
      <c r="Y832">
        <v>0</v>
      </c>
      <c r="Z832">
        <v>99.78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3</v>
      </c>
      <c r="AG832">
        <v>1.9</v>
      </c>
      <c r="AH832">
        <v>2</v>
      </c>
      <c r="AI832">
        <v>22722234</v>
      </c>
      <c r="AJ832">
        <v>893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>
      <c r="A833">
        <f>ROW(Source!A381)</f>
        <v>381</v>
      </c>
      <c r="B833">
        <v>22722253</v>
      </c>
      <c r="C833">
        <v>22722229</v>
      </c>
      <c r="D833">
        <v>21285419</v>
      </c>
      <c r="E833">
        <v>1</v>
      </c>
      <c r="F833">
        <v>1</v>
      </c>
      <c r="G833">
        <v>1</v>
      </c>
      <c r="H833">
        <v>2</v>
      </c>
      <c r="I833" t="s">
        <v>858</v>
      </c>
      <c r="J833" t="s">
        <v>859</v>
      </c>
      <c r="K833" t="s">
        <v>860</v>
      </c>
      <c r="L833">
        <v>1368</v>
      </c>
      <c r="N833">
        <v>1011</v>
      </c>
      <c r="O833" t="s">
        <v>790</v>
      </c>
      <c r="P833" t="s">
        <v>790</v>
      </c>
      <c r="Q833">
        <v>1</v>
      </c>
      <c r="X833">
        <v>11.31</v>
      </c>
      <c r="Y833">
        <v>0</v>
      </c>
      <c r="Z833">
        <v>8.1</v>
      </c>
      <c r="AA833">
        <v>0</v>
      </c>
      <c r="AB833">
        <v>0</v>
      </c>
      <c r="AC833">
        <v>0</v>
      </c>
      <c r="AD833">
        <v>1</v>
      </c>
      <c r="AE833">
        <v>0</v>
      </c>
      <c r="AF833" t="s">
        <v>3</v>
      </c>
      <c r="AG833">
        <v>11.31</v>
      </c>
      <c r="AH833">
        <v>2</v>
      </c>
      <c r="AI833">
        <v>22722235</v>
      </c>
      <c r="AJ833">
        <v>894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>
      <c r="A834">
        <f>ROW(Source!A381)</f>
        <v>381</v>
      </c>
      <c r="B834">
        <v>22722254</v>
      </c>
      <c r="C834">
        <v>22722229</v>
      </c>
      <c r="D834">
        <v>21288557</v>
      </c>
      <c r="E834">
        <v>1</v>
      </c>
      <c r="F834">
        <v>1</v>
      </c>
      <c r="G834">
        <v>1</v>
      </c>
      <c r="H834">
        <v>2</v>
      </c>
      <c r="I834" t="s">
        <v>797</v>
      </c>
      <c r="J834" t="s">
        <v>798</v>
      </c>
      <c r="K834" t="s">
        <v>799</v>
      </c>
      <c r="L834">
        <v>1368</v>
      </c>
      <c r="N834">
        <v>1011</v>
      </c>
      <c r="O834" t="s">
        <v>790</v>
      </c>
      <c r="P834" t="s">
        <v>790</v>
      </c>
      <c r="Q834">
        <v>1</v>
      </c>
      <c r="X834">
        <v>0.4</v>
      </c>
      <c r="Y834">
        <v>0</v>
      </c>
      <c r="Z834">
        <v>1.2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3</v>
      </c>
      <c r="AG834">
        <v>0.4</v>
      </c>
      <c r="AH834">
        <v>2</v>
      </c>
      <c r="AI834">
        <v>22722236</v>
      </c>
      <c r="AJ834">
        <v>895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>
      <c r="A835">
        <f>ROW(Source!A381)</f>
        <v>381</v>
      </c>
      <c r="B835">
        <v>22722255</v>
      </c>
      <c r="C835">
        <v>22722229</v>
      </c>
      <c r="D835">
        <v>21285802</v>
      </c>
      <c r="E835">
        <v>1</v>
      </c>
      <c r="F835">
        <v>1</v>
      </c>
      <c r="G835">
        <v>1</v>
      </c>
      <c r="H835">
        <v>2</v>
      </c>
      <c r="I835" t="s">
        <v>1112</v>
      </c>
      <c r="J835" t="s">
        <v>1113</v>
      </c>
      <c r="K835" t="s">
        <v>1114</v>
      </c>
      <c r="L835">
        <v>1368</v>
      </c>
      <c r="N835">
        <v>1011</v>
      </c>
      <c r="O835" t="s">
        <v>790</v>
      </c>
      <c r="P835" t="s">
        <v>790</v>
      </c>
      <c r="Q835">
        <v>1</v>
      </c>
      <c r="X835">
        <v>4.29</v>
      </c>
      <c r="Y835">
        <v>0</v>
      </c>
      <c r="Z835">
        <v>129.80000000000001</v>
      </c>
      <c r="AA835">
        <v>10.06</v>
      </c>
      <c r="AB835">
        <v>0</v>
      </c>
      <c r="AC835">
        <v>0</v>
      </c>
      <c r="AD835">
        <v>1</v>
      </c>
      <c r="AE835">
        <v>0</v>
      </c>
      <c r="AF835" t="s">
        <v>3</v>
      </c>
      <c r="AG835">
        <v>4.29</v>
      </c>
      <c r="AH835">
        <v>2</v>
      </c>
      <c r="AI835">
        <v>22722237</v>
      </c>
      <c r="AJ835">
        <v>896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>
      <c r="A836">
        <f>ROW(Source!A381)</f>
        <v>381</v>
      </c>
      <c r="B836">
        <v>22722256</v>
      </c>
      <c r="C836">
        <v>22722229</v>
      </c>
      <c r="D836">
        <v>21313522</v>
      </c>
      <c r="E836">
        <v>1</v>
      </c>
      <c r="F836">
        <v>1</v>
      </c>
      <c r="G836">
        <v>1</v>
      </c>
      <c r="H836">
        <v>2</v>
      </c>
      <c r="I836" t="s">
        <v>1037</v>
      </c>
      <c r="J836" t="s">
        <v>1038</v>
      </c>
      <c r="K836" t="s">
        <v>1039</v>
      </c>
      <c r="L836">
        <v>1368</v>
      </c>
      <c r="N836">
        <v>1011</v>
      </c>
      <c r="O836" t="s">
        <v>790</v>
      </c>
      <c r="P836" t="s">
        <v>790</v>
      </c>
      <c r="Q836">
        <v>1</v>
      </c>
      <c r="X836">
        <v>6.6</v>
      </c>
      <c r="Y836">
        <v>0</v>
      </c>
      <c r="Z836">
        <v>5.13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</v>
      </c>
      <c r="AG836">
        <v>6.6</v>
      </c>
      <c r="AH836">
        <v>2</v>
      </c>
      <c r="AI836">
        <v>22722238</v>
      </c>
      <c r="AJ836">
        <v>897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>
      <c r="A837">
        <f>ROW(Source!A381)</f>
        <v>381</v>
      </c>
      <c r="B837">
        <v>22722257</v>
      </c>
      <c r="C837">
        <v>22722229</v>
      </c>
      <c r="D837">
        <v>21332092</v>
      </c>
      <c r="E837">
        <v>1</v>
      </c>
      <c r="F837">
        <v>1</v>
      </c>
      <c r="G837">
        <v>1</v>
      </c>
      <c r="H837">
        <v>3</v>
      </c>
      <c r="I837" t="s">
        <v>1115</v>
      </c>
      <c r="J837" t="s">
        <v>1116</v>
      </c>
      <c r="K837" t="s">
        <v>1117</v>
      </c>
      <c r="L837">
        <v>1348</v>
      </c>
      <c r="N837">
        <v>1009</v>
      </c>
      <c r="O837" t="s">
        <v>34</v>
      </c>
      <c r="P837" t="s">
        <v>34</v>
      </c>
      <c r="Q837">
        <v>1000</v>
      </c>
      <c r="X837">
        <v>0.1</v>
      </c>
      <c r="Y837">
        <v>2606.9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</v>
      </c>
      <c r="AG837">
        <v>0.1</v>
      </c>
      <c r="AH837">
        <v>2</v>
      </c>
      <c r="AI837">
        <v>22722239</v>
      </c>
      <c r="AJ837">
        <v>898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>
      <c r="A838">
        <f>ROW(Source!A381)</f>
        <v>381</v>
      </c>
      <c r="B838">
        <v>22722258</v>
      </c>
      <c r="C838">
        <v>22722229</v>
      </c>
      <c r="D838">
        <v>21288561</v>
      </c>
      <c r="E838">
        <v>1</v>
      </c>
      <c r="F838">
        <v>1</v>
      </c>
      <c r="G838">
        <v>1</v>
      </c>
      <c r="H838">
        <v>3</v>
      </c>
      <c r="I838" t="s">
        <v>815</v>
      </c>
      <c r="J838" t="s">
        <v>816</v>
      </c>
      <c r="K838" t="s">
        <v>817</v>
      </c>
      <c r="L838">
        <v>1339</v>
      </c>
      <c r="N838">
        <v>1007</v>
      </c>
      <c r="O838" t="s">
        <v>43</v>
      </c>
      <c r="P838" t="s">
        <v>43</v>
      </c>
      <c r="Q838">
        <v>1</v>
      </c>
      <c r="X838">
        <v>3.3</v>
      </c>
      <c r="Y838">
        <v>6.22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</v>
      </c>
      <c r="AG838">
        <v>3.3</v>
      </c>
      <c r="AH838">
        <v>2</v>
      </c>
      <c r="AI838">
        <v>22722240</v>
      </c>
      <c r="AJ838">
        <v>899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>
      <c r="A839">
        <f>ROW(Source!A381)</f>
        <v>381</v>
      </c>
      <c r="B839">
        <v>22722259</v>
      </c>
      <c r="C839">
        <v>22722229</v>
      </c>
      <c r="D839">
        <v>21302554</v>
      </c>
      <c r="E839">
        <v>1</v>
      </c>
      <c r="F839">
        <v>1</v>
      </c>
      <c r="G839">
        <v>1</v>
      </c>
      <c r="H839">
        <v>3</v>
      </c>
      <c r="I839" t="s">
        <v>1118</v>
      </c>
      <c r="J839" t="s">
        <v>1119</v>
      </c>
      <c r="K839" t="s">
        <v>1120</v>
      </c>
      <c r="L839">
        <v>1348</v>
      </c>
      <c r="N839">
        <v>1009</v>
      </c>
      <c r="O839" t="s">
        <v>34</v>
      </c>
      <c r="P839" t="s">
        <v>34</v>
      </c>
      <c r="Q839">
        <v>1000</v>
      </c>
      <c r="X839">
        <v>6.7000000000000002E-3</v>
      </c>
      <c r="Y839">
        <v>11524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</v>
      </c>
      <c r="AG839">
        <v>6.7000000000000002E-3</v>
      </c>
      <c r="AH839">
        <v>2</v>
      </c>
      <c r="AI839">
        <v>22722241</v>
      </c>
      <c r="AJ839">
        <v>900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>
      <c r="A840">
        <f>ROW(Source!A381)</f>
        <v>381</v>
      </c>
      <c r="B840">
        <v>22722260</v>
      </c>
      <c r="C840">
        <v>22722229</v>
      </c>
      <c r="D840">
        <v>21424010</v>
      </c>
      <c r="E840">
        <v>1</v>
      </c>
      <c r="F840">
        <v>1</v>
      </c>
      <c r="G840">
        <v>1</v>
      </c>
      <c r="H840">
        <v>3</v>
      </c>
      <c r="I840" t="s">
        <v>1095</v>
      </c>
      <c r="J840" t="s">
        <v>1096</v>
      </c>
      <c r="K840" t="s">
        <v>1097</v>
      </c>
      <c r="L840">
        <v>1346</v>
      </c>
      <c r="N840">
        <v>1009</v>
      </c>
      <c r="O840" t="s">
        <v>870</v>
      </c>
      <c r="P840" t="s">
        <v>870</v>
      </c>
      <c r="Q840">
        <v>1</v>
      </c>
      <c r="X840">
        <v>3</v>
      </c>
      <c r="Y840">
        <v>15.14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</v>
      </c>
      <c r="AG840">
        <v>3</v>
      </c>
      <c r="AH840">
        <v>2</v>
      </c>
      <c r="AI840">
        <v>22722242</v>
      </c>
      <c r="AJ840">
        <v>901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>
      <c r="A841">
        <f>ROW(Source!A381)</f>
        <v>381</v>
      </c>
      <c r="B841">
        <v>22722261</v>
      </c>
      <c r="C841">
        <v>22722229</v>
      </c>
      <c r="D841">
        <v>21303341</v>
      </c>
      <c r="E841">
        <v>1</v>
      </c>
      <c r="F841">
        <v>1</v>
      </c>
      <c r="G841">
        <v>1</v>
      </c>
      <c r="H841">
        <v>3</v>
      </c>
      <c r="I841" t="s">
        <v>1121</v>
      </c>
      <c r="J841" t="s">
        <v>1122</v>
      </c>
      <c r="K841" t="s">
        <v>1123</v>
      </c>
      <c r="L841">
        <v>1346</v>
      </c>
      <c r="N841">
        <v>1009</v>
      </c>
      <c r="O841" t="s">
        <v>870</v>
      </c>
      <c r="P841" t="s">
        <v>870</v>
      </c>
      <c r="Q841">
        <v>1</v>
      </c>
      <c r="X841">
        <v>0.6</v>
      </c>
      <c r="Y841">
        <v>6.09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3</v>
      </c>
      <c r="AG841">
        <v>0.6</v>
      </c>
      <c r="AH841">
        <v>2</v>
      </c>
      <c r="AI841">
        <v>22722243</v>
      </c>
      <c r="AJ841">
        <v>902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>
      <c r="A842">
        <f>ROW(Source!A381)</f>
        <v>381</v>
      </c>
      <c r="B842">
        <v>22722262</v>
      </c>
      <c r="C842">
        <v>22722229</v>
      </c>
      <c r="D842">
        <v>21451862</v>
      </c>
      <c r="E842">
        <v>1</v>
      </c>
      <c r="F842">
        <v>1</v>
      </c>
      <c r="G842">
        <v>1</v>
      </c>
      <c r="H842">
        <v>3</v>
      </c>
      <c r="I842" t="s">
        <v>1098</v>
      </c>
      <c r="J842" t="s">
        <v>1099</v>
      </c>
      <c r="K842" t="s">
        <v>1100</v>
      </c>
      <c r="L842">
        <v>1354</v>
      </c>
      <c r="N842">
        <v>1010</v>
      </c>
      <c r="O842" t="s">
        <v>28</v>
      </c>
      <c r="P842" t="s">
        <v>28</v>
      </c>
      <c r="Q842">
        <v>1</v>
      </c>
      <c r="X842">
        <v>3</v>
      </c>
      <c r="Y842">
        <v>266.67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3</v>
      </c>
      <c r="AH842">
        <v>2</v>
      </c>
      <c r="AI842">
        <v>22722244</v>
      </c>
      <c r="AJ842">
        <v>903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>
      <c r="A843">
        <f>ROW(Source!A381)</f>
        <v>381</v>
      </c>
      <c r="B843">
        <v>22722263</v>
      </c>
      <c r="C843">
        <v>22722229</v>
      </c>
      <c r="D843">
        <v>21312039</v>
      </c>
      <c r="E843">
        <v>1</v>
      </c>
      <c r="F843">
        <v>1</v>
      </c>
      <c r="G843">
        <v>1</v>
      </c>
      <c r="H843">
        <v>3</v>
      </c>
      <c r="I843" t="s">
        <v>1124</v>
      </c>
      <c r="J843" t="s">
        <v>1125</v>
      </c>
      <c r="K843" t="s">
        <v>1126</v>
      </c>
      <c r="L843">
        <v>1346</v>
      </c>
      <c r="N843">
        <v>1009</v>
      </c>
      <c r="O843" t="s">
        <v>870</v>
      </c>
      <c r="P843" t="s">
        <v>870</v>
      </c>
      <c r="Q843">
        <v>1</v>
      </c>
      <c r="X843">
        <v>63</v>
      </c>
      <c r="Y843">
        <v>12.6</v>
      </c>
      <c r="Z843">
        <v>0</v>
      </c>
      <c r="AA843">
        <v>0</v>
      </c>
      <c r="AB843">
        <v>0</v>
      </c>
      <c r="AC843">
        <v>0</v>
      </c>
      <c r="AD843">
        <v>1</v>
      </c>
      <c r="AE843">
        <v>0</v>
      </c>
      <c r="AF843" t="s">
        <v>3</v>
      </c>
      <c r="AG843">
        <v>63</v>
      </c>
      <c r="AH843">
        <v>2</v>
      </c>
      <c r="AI843">
        <v>22722245</v>
      </c>
      <c r="AJ843">
        <v>904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>
      <c r="A844">
        <f>ROW(Source!A381)</f>
        <v>381</v>
      </c>
      <c r="B844">
        <v>22722264</v>
      </c>
      <c r="C844">
        <v>22722229</v>
      </c>
      <c r="D844">
        <v>21548191</v>
      </c>
      <c r="E844">
        <v>1</v>
      </c>
      <c r="F844">
        <v>1</v>
      </c>
      <c r="G844">
        <v>1</v>
      </c>
      <c r="H844">
        <v>3</v>
      </c>
      <c r="I844" t="s">
        <v>1127</v>
      </c>
      <c r="J844" t="s">
        <v>1128</v>
      </c>
      <c r="K844" t="s">
        <v>1129</v>
      </c>
      <c r="L844">
        <v>1339</v>
      </c>
      <c r="N844">
        <v>1007</v>
      </c>
      <c r="O844" t="s">
        <v>43</v>
      </c>
      <c r="P844" t="s">
        <v>43</v>
      </c>
      <c r="Q844">
        <v>1</v>
      </c>
      <c r="X844">
        <v>0.7</v>
      </c>
      <c r="Y844">
        <v>10.67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0.7</v>
      </c>
      <c r="AH844">
        <v>2</v>
      </c>
      <c r="AI844">
        <v>22722246</v>
      </c>
      <c r="AJ844">
        <v>905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>
      <c r="A845">
        <f>ROW(Source!A381)</f>
        <v>381</v>
      </c>
      <c r="B845">
        <v>22722265</v>
      </c>
      <c r="C845">
        <v>22722229</v>
      </c>
      <c r="D845">
        <v>21532219</v>
      </c>
      <c r="E845">
        <v>1</v>
      </c>
      <c r="F845">
        <v>1</v>
      </c>
      <c r="G845">
        <v>1</v>
      </c>
      <c r="H845">
        <v>3</v>
      </c>
      <c r="I845" t="s">
        <v>945</v>
      </c>
      <c r="J845" t="s">
        <v>946</v>
      </c>
      <c r="K845" t="s">
        <v>947</v>
      </c>
      <c r="L845">
        <v>1344</v>
      </c>
      <c r="N845">
        <v>1008</v>
      </c>
      <c r="O845" t="s">
        <v>948</v>
      </c>
      <c r="P845" t="s">
        <v>948</v>
      </c>
      <c r="Q845">
        <v>1</v>
      </c>
      <c r="X845">
        <v>92.35</v>
      </c>
      <c r="Y845">
        <v>1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</v>
      </c>
      <c r="AG845">
        <v>92.35</v>
      </c>
      <c r="AH845">
        <v>2</v>
      </c>
      <c r="AI845">
        <v>22722247</v>
      </c>
      <c r="AJ845">
        <v>906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>
      <c r="A846">
        <f>ROW(Source!A384)</f>
        <v>384</v>
      </c>
      <c r="B846">
        <v>22722276</v>
      </c>
      <c r="C846">
        <v>22722268</v>
      </c>
      <c r="D846">
        <v>9430710</v>
      </c>
      <c r="E846">
        <v>1</v>
      </c>
      <c r="F846">
        <v>1</v>
      </c>
      <c r="G846">
        <v>1</v>
      </c>
      <c r="H846">
        <v>1</v>
      </c>
      <c r="I846" t="s">
        <v>895</v>
      </c>
      <c r="J846" t="s">
        <v>3</v>
      </c>
      <c r="K846" t="s">
        <v>896</v>
      </c>
      <c r="L846">
        <v>1369</v>
      </c>
      <c r="N846">
        <v>1013</v>
      </c>
      <c r="O846" t="s">
        <v>784</v>
      </c>
      <c r="P846" t="s">
        <v>784</v>
      </c>
      <c r="Q846">
        <v>1</v>
      </c>
      <c r="X846">
        <v>12.3</v>
      </c>
      <c r="Y846">
        <v>0</v>
      </c>
      <c r="Z846">
        <v>0</v>
      </c>
      <c r="AA846">
        <v>0</v>
      </c>
      <c r="AB846">
        <v>9.6199999999999992</v>
      </c>
      <c r="AC846">
        <v>0</v>
      </c>
      <c r="AD846">
        <v>1</v>
      </c>
      <c r="AE846">
        <v>1</v>
      </c>
      <c r="AF846" t="s">
        <v>3</v>
      </c>
      <c r="AG846">
        <v>12.3</v>
      </c>
      <c r="AH846">
        <v>2</v>
      </c>
      <c r="AI846">
        <v>22722269</v>
      </c>
      <c r="AJ846">
        <v>907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>
      <c r="A847">
        <f>ROW(Source!A384)</f>
        <v>384</v>
      </c>
      <c r="B847">
        <v>22722277</v>
      </c>
      <c r="C847">
        <v>22722268</v>
      </c>
      <c r="D847">
        <v>121548</v>
      </c>
      <c r="E847">
        <v>1</v>
      </c>
      <c r="F847">
        <v>1</v>
      </c>
      <c r="G847">
        <v>1</v>
      </c>
      <c r="H847">
        <v>1</v>
      </c>
      <c r="I847" t="s">
        <v>36</v>
      </c>
      <c r="J847" t="s">
        <v>3</v>
      </c>
      <c r="K847" t="s">
        <v>785</v>
      </c>
      <c r="L847">
        <v>608254</v>
      </c>
      <c r="N847">
        <v>1013</v>
      </c>
      <c r="O847" t="s">
        <v>786</v>
      </c>
      <c r="P847" t="s">
        <v>786</v>
      </c>
      <c r="Q847">
        <v>1</v>
      </c>
      <c r="X847">
        <v>5.01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2</v>
      </c>
      <c r="AF847" t="s">
        <v>3</v>
      </c>
      <c r="AG847">
        <v>5.01</v>
      </c>
      <c r="AH847">
        <v>2</v>
      </c>
      <c r="AI847">
        <v>22722270</v>
      </c>
      <c r="AJ847">
        <v>908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>
      <c r="A848">
        <f>ROW(Source!A384)</f>
        <v>384</v>
      </c>
      <c r="B848">
        <v>22722278</v>
      </c>
      <c r="C848">
        <v>22722268</v>
      </c>
      <c r="D848">
        <v>21334659</v>
      </c>
      <c r="E848">
        <v>1</v>
      </c>
      <c r="F848">
        <v>1</v>
      </c>
      <c r="G848">
        <v>1</v>
      </c>
      <c r="H848">
        <v>2</v>
      </c>
      <c r="I848" t="s">
        <v>897</v>
      </c>
      <c r="J848" t="s">
        <v>898</v>
      </c>
      <c r="K848" t="s">
        <v>899</v>
      </c>
      <c r="L848">
        <v>1368</v>
      </c>
      <c r="N848">
        <v>1011</v>
      </c>
      <c r="O848" t="s">
        <v>790</v>
      </c>
      <c r="P848" t="s">
        <v>790</v>
      </c>
      <c r="Q848">
        <v>1</v>
      </c>
      <c r="X848">
        <v>5.01</v>
      </c>
      <c r="Y848">
        <v>0</v>
      </c>
      <c r="Z848">
        <v>134.65</v>
      </c>
      <c r="AA848">
        <v>13.5</v>
      </c>
      <c r="AB848">
        <v>0</v>
      </c>
      <c r="AC848">
        <v>0</v>
      </c>
      <c r="AD848">
        <v>1</v>
      </c>
      <c r="AE848">
        <v>0</v>
      </c>
      <c r="AF848" t="s">
        <v>3</v>
      </c>
      <c r="AG848">
        <v>5.01</v>
      </c>
      <c r="AH848">
        <v>2</v>
      </c>
      <c r="AI848">
        <v>22722271</v>
      </c>
      <c r="AJ848">
        <v>909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>
      <c r="A849">
        <f>ROW(Source!A384)</f>
        <v>384</v>
      </c>
      <c r="B849">
        <v>22722279</v>
      </c>
      <c r="C849">
        <v>22722268</v>
      </c>
      <c r="D849">
        <v>21280770</v>
      </c>
      <c r="E849">
        <v>1</v>
      </c>
      <c r="F849">
        <v>1</v>
      </c>
      <c r="G849">
        <v>1</v>
      </c>
      <c r="H849">
        <v>2</v>
      </c>
      <c r="I849" t="s">
        <v>850</v>
      </c>
      <c r="J849" t="s">
        <v>851</v>
      </c>
      <c r="K849" t="s">
        <v>852</v>
      </c>
      <c r="L849">
        <v>1368</v>
      </c>
      <c r="N849">
        <v>1011</v>
      </c>
      <c r="O849" t="s">
        <v>790</v>
      </c>
      <c r="P849" t="s">
        <v>790</v>
      </c>
      <c r="Q849">
        <v>1</v>
      </c>
      <c r="X849">
        <v>0.19</v>
      </c>
      <c r="Y849">
        <v>0</v>
      </c>
      <c r="Z849">
        <v>87.17</v>
      </c>
      <c r="AA849">
        <v>11.6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0.19</v>
      </c>
      <c r="AH849">
        <v>2</v>
      </c>
      <c r="AI849">
        <v>22722272</v>
      </c>
      <c r="AJ849">
        <v>910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>
      <c r="A850">
        <f>ROW(Source!A384)</f>
        <v>384</v>
      </c>
      <c r="B850">
        <v>22722280</v>
      </c>
      <c r="C850">
        <v>22722268</v>
      </c>
      <c r="D850">
        <v>21312039</v>
      </c>
      <c r="E850">
        <v>1</v>
      </c>
      <c r="F850">
        <v>1</v>
      </c>
      <c r="G850">
        <v>1</v>
      </c>
      <c r="H850">
        <v>3</v>
      </c>
      <c r="I850" t="s">
        <v>1124</v>
      </c>
      <c r="J850" t="s">
        <v>1125</v>
      </c>
      <c r="K850" t="s">
        <v>1126</v>
      </c>
      <c r="L850">
        <v>1346</v>
      </c>
      <c r="N850">
        <v>1009</v>
      </c>
      <c r="O850" t="s">
        <v>870</v>
      </c>
      <c r="P850" t="s">
        <v>870</v>
      </c>
      <c r="Q850">
        <v>1</v>
      </c>
      <c r="X850">
        <v>10</v>
      </c>
      <c r="Y850">
        <v>12.6</v>
      </c>
      <c r="Z850">
        <v>0</v>
      </c>
      <c r="AA850">
        <v>0</v>
      </c>
      <c r="AB850">
        <v>0</v>
      </c>
      <c r="AC850">
        <v>0</v>
      </c>
      <c r="AD850">
        <v>1</v>
      </c>
      <c r="AE850">
        <v>0</v>
      </c>
      <c r="AF850" t="s">
        <v>3</v>
      </c>
      <c r="AG850">
        <v>10</v>
      </c>
      <c r="AH850">
        <v>2</v>
      </c>
      <c r="AI850">
        <v>22722273</v>
      </c>
      <c r="AJ850">
        <v>911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>
      <c r="A851">
        <f>ROW(Source!A384)</f>
        <v>384</v>
      </c>
      <c r="B851">
        <v>22722281</v>
      </c>
      <c r="C851">
        <v>22722268</v>
      </c>
      <c r="D851">
        <v>21376944</v>
      </c>
      <c r="E851">
        <v>1</v>
      </c>
      <c r="F851">
        <v>1</v>
      </c>
      <c r="G851">
        <v>1</v>
      </c>
      <c r="H851">
        <v>3</v>
      </c>
      <c r="I851" t="s">
        <v>1130</v>
      </c>
      <c r="J851" t="s">
        <v>1131</v>
      </c>
      <c r="K851" t="s">
        <v>1132</v>
      </c>
      <c r="L851">
        <v>1383</v>
      </c>
      <c r="N851">
        <v>1013</v>
      </c>
      <c r="O851" t="s">
        <v>1133</v>
      </c>
      <c r="P851" t="s">
        <v>1133</v>
      </c>
      <c r="Q851">
        <v>1</v>
      </c>
      <c r="X851">
        <v>7.1</v>
      </c>
      <c r="Y851">
        <v>0.4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0</v>
      </c>
      <c r="AF851" t="s">
        <v>3</v>
      </c>
      <c r="AG851">
        <v>7.1</v>
      </c>
      <c r="AH851">
        <v>2</v>
      </c>
      <c r="AI851">
        <v>22722274</v>
      </c>
      <c r="AJ851">
        <v>912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>
      <c r="A852">
        <f>ROW(Source!A384)</f>
        <v>384</v>
      </c>
      <c r="B852">
        <v>22722282</v>
      </c>
      <c r="C852">
        <v>22722268</v>
      </c>
      <c r="D852">
        <v>21532219</v>
      </c>
      <c r="E852">
        <v>1</v>
      </c>
      <c r="F852">
        <v>1</v>
      </c>
      <c r="G852">
        <v>1</v>
      </c>
      <c r="H852">
        <v>3</v>
      </c>
      <c r="I852" t="s">
        <v>945</v>
      </c>
      <c r="J852" t="s">
        <v>946</v>
      </c>
      <c r="K852" t="s">
        <v>947</v>
      </c>
      <c r="L852">
        <v>1344</v>
      </c>
      <c r="N852">
        <v>1008</v>
      </c>
      <c r="O852" t="s">
        <v>948</v>
      </c>
      <c r="P852" t="s">
        <v>948</v>
      </c>
      <c r="Q852">
        <v>1</v>
      </c>
      <c r="X852">
        <v>2.37</v>
      </c>
      <c r="Y852">
        <v>1</v>
      </c>
      <c r="Z852">
        <v>0</v>
      </c>
      <c r="AA852">
        <v>0</v>
      </c>
      <c r="AB852">
        <v>0</v>
      </c>
      <c r="AC852">
        <v>0</v>
      </c>
      <c r="AD852">
        <v>1</v>
      </c>
      <c r="AE852">
        <v>0</v>
      </c>
      <c r="AF852" t="s">
        <v>3</v>
      </c>
      <c r="AG852">
        <v>2.37</v>
      </c>
      <c r="AH852">
        <v>2</v>
      </c>
      <c r="AI852">
        <v>22722275</v>
      </c>
      <c r="AJ852">
        <v>913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>
      <c r="A853">
        <f>ROW(Source!A386)</f>
        <v>386</v>
      </c>
      <c r="B853">
        <v>22722301</v>
      </c>
      <c r="C853">
        <v>22722284</v>
      </c>
      <c r="D853">
        <v>9430883</v>
      </c>
      <c r="E853">
        <v>1</v>
      </c>
      <c r="F853">
        <v>1</v>
      </c>
      <c r="G853">
        <v>1</v>
      </c>
      <c r="H853">
        <v>1</v>
      </c>
      <c r="I853" t="s">
        <v>1134</v>
      </c>
      <c r="J853" t="s">
        <v>3</v>
      </c>
      <c r="K853" t="s">
        <v>1135</v>
      </c>
      <c r="L853">
        <v>1369</v>
      </c>
      <c r="N853">
        <v>1013</v>
      </c>
      <c r="O853" t="s">
        <v>784</v>
      </c>
      <c r="P853" t="s">
        <v>784</v>
      </c>
      <c r="Q853">
        <v>1</v>
      </c>
      <c r="X853">
        <v>431</v>
      </c>
      <c r="Y853">
        <v>0</v>
      </c>
      <c r="Z853">
        <v>0</v>
      </c>
      <c r="AA853">
        <v>0</v>
      </c>
      <c r="AB853">
        <v>9.18</v>
      </c>
      <c r="AC853">
        <v>0</v>
      </c>
      <c r="AD853">
        <v>1</v>
      </c>
      <c r="AE853">
        <v>1</v>
      </c>
      <c r="AF853" t="s">
        <v>3</v>
      </c>
      <c r="AG853">
        <v>431</v>
      </c>
      <c r="AH853">
        <v>2</v>
      </c>
      <c r="AI853">
        <v>22722285</v>
      </c>
      <c r="AJ853">
        <v>914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>
      <c r="A854">
        <f>ROW(Source!A386)</f>
        <v>386</v>
      </c>
      <c r="B854">
        <v>22722302</v>
      </c>
      <c r="C854">
        <v>22722284</v>
      </c>
      <c r="D854">
        <v>121548</v>
      </c>
      <c r="E854">
        <v>1</v>
      </c>
      <c r="F854">
        <v>1</v>
      </c>
      <c r="G854">
        <v>1</v>
      </c>
      <c r="H854">
        <v>1</v>
      </c>
      <c r="I854" t="s">
        <v>36</v>
      </c>
      <c r="J854" t="s">
        <v>3</v>
      </c>
      <c r="K854" t="s">
        <v>785</v>
      </c>
      <c r="L854">
        <v>608254</v>
      </c>
      <c r="N854">
        <v>1013</v>
      </c>
      <c r="O854" t="s">
        <v>786</v>
      </c>
      <c r="P854" t="s">
        <v>786</v>
      </c>
      <c r="Q854">
        <v>1</v>
      </c>
      <c r="X854">
        <v>24.22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1</v>
      </c>
      <c r="AE854">
        <v>2</v>
      </c>
      <c r="AF854" t="s">
        <v>3</v>
      </c>
      <c r="AG854">
        <v>24.22</v>
      </c>
      <c r="AH854">
        <v>2</v>
      </c>
      <c r="AI854">
        <v>22722286</v>
      </c>
      <c r="AJ854">
        <v>915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>
      <c r="A855">
        <f>ROW(Source!A386)</f>
        <v>386</v>
      </c>
      <c r="B855">
        <v>22722303</v>
      </c>
      <c r="C855">
        <v>22722284</v>
      </c>
      <c r="D855">
        <v>21323264</v>
      </c>
      <c r="E855">
        <v>1</v>
      </c>
      <c r="F855">
        <v>1</v>
      </c>
      <c r="G855">
        <v>1</v>
      </c>
      <c r="H855">
        <v>2</v>
      </c>
      <c r="I855" t="s">
        <v>1136</v>
      </c>
      <c r="J855" t="s">
        <v>1137</v>
      </c>
      <c r="K855" t="s">
        <v>1138</v>
      </c>
      <c r="L855">
        <v>1368</v>
      </c>
      <c r="N855">
        <v>1011</v>
      </c>
      <c r="O855" t="s">
        <v>790</v>
      </c>
      <c r="P855" t="s">
        <v>790</v>
      </c>
      <c r="Q855">
        <v>1</v>
      </c>
      <c r="X855">
        <v>1.32</v>
      </c>
      <c r="Y855">
        <v>0</v>
      </c>
      <c r="Z855">
        <v>166.51</v>
      </c>
      <c r="AA855">
        <v>25.1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1.32</v>
      </c>
      <c r="AH855">
        <v>2</v>
      </c>
      <c r="AI855">
        <v>22722287</v>
      </c>
      <c r="AJ855">
        <v>916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>
      <c r="A856">
        <f>ROW(Source!A386)</f>
        <v>386</v>
      </c>
      <c r="B856">
        <v>22722304</v>
      </c>
      <c r="C856">
        <v>22722284</v>
      </c>
      <c r="D856">
        <v>21533798</v>
      </c>
      <c r="E856">
        <v>1</v>
      </c>
      <c r="F856">
        <v>1</v>
      </c>
      <c r="G856">
        <v>1</v>
      </c>
      <c r="H856">
        <v>2</v>
      </c>
      <c r="I856" t="s">
        <v>1139</v>
      </c>
      <c r="J856" t="s">
        <v>1140</v>
      </c>
      <c r="K856" t="s">
        <v>1141</v>
      </c>
      <c r="L856">
        <v>1368</v>
      </c>
      <c r="N856">
        <v>1011</v>
      </c>
      <c r="O856" t="s">
        <v>790</v>
      </c>
      <c r="P856" t="s">
        <v>790</v>
      </c>
      <c r="Q856">
        <v>1</v>
      </c>
      <c r="X856">
        <v>16.899999999999999</v>
      </c>
      <c r="Y856">
        <v>0</v>
      </c>
      <c r="Z856">
        <v>197.01</v>
      </c>
      <c r="AA856">
        <v>14.4</v>
      </c>
      <c r="AB856">
        <v>0</v>
      </c>
      <c r="AC856">
        <v>0</v>
      </c>
      <c r="AD856">
        <v>1</v>
      </c>
      <c r="AE856">
        <v>0</v>
      </c>
      <c r="AF856" t="s">
        <v>3</v>
      </c>
      <c r="AG856">
        <v>16.899999999999999</v>
      </c>
      <c r="AH856">
        <v>2</v>
      </c>
      <c r="AI856">
        <v>22722288</v>
      </c>
      <c r="AJ856">
        <v>917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>
      <c r="A857">
        <f>ROW(Source!A386)</f>
        <v>386</v>
      </c>
      <c r="B857">
        <v>22722305</v>
      </c>
      <c r="C857">
        <v>22722284</v>
      </c>
      <c r="D857">
        <v>21314022</v>
      </c>
      <c r="E857">
        <v>1</v>
      </c>
      <c r="F857">
        <v>1</v>
      </c>
      <c r="G857">
        <v>1</v>
      </c>
      <c r="H857">
        <v>2</v>
      </c>
      <c r="I857" t="s">
        <v>1142</v>
      </c>
      <c r="J857" t="s">
        <v>1143</v>
      </c>
      <c r="K857" t="s">
        <v>1144</v>
      </c>
      <c r="L857">
        <v>1368</v>
      </c>
      <c r="N857">
        <v>1011</v>
      </c>
      <c r="O857" t="s">
        <v>790</v>
      </c>
      <c r="P857" t="s">
        <v>790</v>
      </c>
      <c r="Q857">
        <v>1</v>
      </c>
      <c r="X857">
        <v>25.8</v>
      </c>
      <c r="Y857">
        <v>0</v>
      </c>
      <c r="Z857">
        <v>8.1999999999999993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25.8</v>
      </c>
      <c r="AH857">
        <v>2</v>
      </c>
      <c r="AI857">
        <v>22722289</v>
      </c>
      <c r="AJ857">
        <v>918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>
      <c r="A858">
        <f>ROW(Source!A386)</f>
        <v>386</v>
      </c>
      <c r="B858">
        <v>22722306</v>
      </c>
      <c r="C858">
        <v>22722284</v>
      </c>
      <c r="D858">
        <v>21285419</v>
      </c>
      <c r="E858">
        <v>1</v>
      </c>
      <c r="F858">
        <v>1</v>
      </c>
      <c r="G858">
        <v>1</v>
      </c>
      <c r="H858">
        <v>2</v>
      </c>
      <c r="I858" t="s">
        <v>858</v>
      </c>
      <c r="J858" t="s">
        <v>859</v>
      </c>
      <c r="K858" t="s">
        <v>860</v>
      </c>
      <c r="L858">
        <v>1368</v>
      </c>
      <c r="N858">
        <v>1011</v>
      </c>
      <c r="O858" t="s">
        <v>790</v>
      </c>
      <c r="P858" t="s">
        <v>790</v>
      </c>
      <c r="Q858">
        <v>1</v>
      </c>
      <c r="X858">
        <v>4.76</v>
      </c>
      <c r="Y858">
        <v>0</v>
      </c>
      <c r="Z858">
        <v>8.1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4.76</v>
      </c>
      <c r="AH858">
        <v>2</v>
      </c>
      <c r="AI858">
        <v>22722290</v>
      </c>
      <c r="AJ858">
        <v>919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>
      <c r="A859">
        <f>ROW(Source!A386)</f>
        <v>386</v>
      </c>
      <c r="B859">
        <v>22722307</v>
      </c>
      <c r="C859">
        <v>22722284</v>
      </c>
      <c r="D859">
        <v>21447368</v>
      </c>
      <c r="E859">
        <v>1</v>
      </c>
      <c r="F859">
        <v>1</v>
      </c>
      <c r="G859">
        <v>1</v>
      </c>
      <c r="H859">
        <v>2</v>
      </c>
      <c r="I859" t="s">
        <v>1145</v>
      </c>
      <c r="J859" t="s">
        <v>1146</v>
      </c>
      <c r="K859" t="s">
        <v>1147</v>
      </c>
      <c r="L859">
        <v>1368</v>
      </c>
      <c r="N859">
        <v>1011</v>
      </c>
      <c r="O859" t="s">
        <v>790</v>
      </c>
      <c r="P859" t="s">
        <v>790</v>
      </c>
      <c r="Q859">
        <v>1</v>
      </c>
      <c r="X859">
        <v>2.2400000000000002</v>
      </c>
      <c r="Y859">
        <v>0</v>
      </c>
      <c r="Z859">
        <v>19.12</v>
      </c>
      <c r="AA859">
        <v>0</v>
      </c>
      <c r="AB859">
        <v>0</v>
      </c>
      <c r="AC859">
        <v>0</v>
      </c>
      <c r="AD859">
        <v>1</v>
      </c>
      <c r="AE859">
        <v>0</v>
      </c>
      <c r="AF859" t="s">
        <v>3</v>
      </c>
      <c r="AG859">
        <v>2.2400000000000002</v>
      </c>
      <c r="AH859">
        <v>2</v>
      </c>
      <c r="AI859">
        <v>22722291</v>
      </c>
      <c r="AJ859">
        <v>920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>
      <c r="A860">
        <f>ROW(Source!A386)</f>
        <v>386</v>
      </c>
      <c r="B860">
        <v>22722308</v>
      </c>
      <c r="C860">
        <v>22722284</v>
      </c>
      <c r="D860">
        <v>21281379</v>
      </c>
      <c r="E860">
        <v>1</v>
      </c>
      <c r="F860">
        <v>1</v>
      </c>
      <c r="G860">
        <v>1</v>
      </c>
      <c r="H860">
        <v>2</v>
      </c>
      <c r="I860" t="s">
        <v>1148</v>
      </c>
      <c r="J860" t="s">
        <v>1149</v>
      </c>
      <c r="K860" t="s">
        <v>1150</v>
      </c>
      <c r="L860">
        <v>1368</v>
      </c>
      <c r="N860">
        <v>1011</v>
      </c>
      <c r="O860" t="s">
        <v>790</v>
      </c>
      <c r="P860" t="s">
        <v>790</v>
      </c>
      <c r="Q860">
        <v>1</v>
      </c>
      <c r="X860">
        <v>3.95</v>
      </c>
      <c r="Y860">
        <v>0</v>
      </c>
      <c r="Z860">
        <v>16.64</v>
      </c>
      <c r="AA860">
        <v>0</v>
      </c>
      <c r="AB860">
        <v>0</v>
      </c>
      <c r="AC860">
        <v>0</v>
      </c>
      <c r="AD860">
        <v>1</v>
      </c>
      <c r="AE860">
        <v>0</v>
      </c>
      <c r="AF860" t="s">
        <v>3</v>
      </c>
      <c r="AG860">
        <v>3.95</v>
      </c>
      <c r="AH860">
        <v>2</v>
      </c>
      <c r="AI860">
        <v>22722292</v>
      </c>
      <c r="AJ860">
        <v>921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>
      <c r="A861">
        <f>ROW(Source!A386)</f>
        <v>386</v>
      </c>
      <c r="B861">
        <v>22722309</v>
      </c>
      <c r="C861">
        <v>22722284</v>
      </c>
      <c r="D861">
        <v>21281381</v>
      </c>
      <c r="E861">
        <v>1</v>
      </c>
      <c r="F861">
        <v>1</v>
      </c>
      <c r="G861">
        <v>1</v>
      </c>
      <c r="H861">
        <v>2</v>
      </c>
      <c r="I861" t="s">
        <v>1151</v>
      </c>
      <c r="J861" t="s">
        <v>1152</v>
      </c>
      <c r="K861" t="s">
        <v>1153</v>
      </c>
      <c r="L861">
        <v>1368</v>
      </c>
      <c r="N861">
        <v>1011</v>
      </c>
      <c r="O861" t="s">
        <v>790</v>
      </c>
      <c r="P861" t="s">
        <v>790</v>
      </c>
      <c r="Q861">
        <v>1</v>
      </c>
      <c r="X861">
        <v>2.34</v>
      </c>
      <c r="Y861">
        <v>0</v>
      </c>
      <c r="Z861">
        <v>480</v>
      </c>
      <c r="AA861">
        <v>23.2</v>
      </c>
      <c r="AB861">
        <v>0</v>
      </c>
      <c r="AC861">
        <v>0</v>
      </c>
      <c r="AD861">
        <v>1</v>
      </c>
      <c r="AE861">
        <v>0</v>
      </c>
      <c r="AF861" t="s">
        <v>3</v>
      </c>
      <c r="AG861">
        <v>2.34</v>
      </c>
      <c r="AH861">
        <v>2</v>
      </c>
      <c r="AI861">
        <v>22722293</v>
      </c>
      <c r="AJ861">
        <v>922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>
      <c r="A862">
        <f>ROW(Source!A386)</f>
        <v>386</v>
      </c>
      <c r="B862">
        <v>22722310</v>
      </c>
      <c r="C862">
        <v>22722284</v>
      </c>
      <c r="D862">
        <v>21313523</v>
      </c>
      <c r="E862">
        <v>1</v>
      </c>
      <c r="F862">
        <v>1</v>
      </c>
      <c r="G862">
        <v>1</v>
      </c>
      <c r="H862">
        <v>3</v>
      </c>
      <c r="I862" t="s">
        <v>1154</v>
      </c>
      <c r="J862" t="s">
        <v>1155</v>
      </c>
      <c r="K862" t="s">
        <v>1156</v>
      </c>
      <c r="L862">
        <v>1348</v>
      </c>
      <c r="N862">
        <v>1009</v>
      </c>
      <c r="O862" t="s">
        <v>34</v>
      </c>
      <c r="P862" t="s">
        <v>34</v>
      </c>
      <c r="Q862">
        <v>1000</v>
      </c>
      <c r="X862">
        <v>1.4499999999999999E-3</v>
      </c>
      <c r="Y862">
        <v>10578</v>
      </c>
      <c r="Z862">
        <v>0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3</v>
      </c>
      <c r="AG862">
        <v>1.4499999999999999E-3</v>
      </c>
      <c r="AH862">
        <v>2</v>
      </c>
      <c r="AI862">
        <v>22722294</v>
      </c>
      <c r="AJ862">
        <v>923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>
      <c r="A863">
        <f>ROW(Source!A386)</f>
        <v>386</v>
      </c>
      <c r="B863">
        <v>22722311</v>
      </c>
      <c r="C863">
        <v>22722284</v>
      </c>
      <c r="D863">
        <v>21302554</v>
      </c>
      <c r="E863">
        <v>1</v>
      </c>
      <c r="F863">
        <v>1</v>
      </c>
      <c r="G863">
        <v>1</v>
      </c>
      <c r="H863">
        <v>3</v>
      </c>
      <c r="I863" t="s">
        <v>1118</v>
      </c>
      <c r="J863" t="s">
        <v>1119</v>
      </c>
      <c r="K863" t="s">
        <v>1120</v>
      </c>
      <c r="L863">
        <v>1348</v>
      </c>
      <c r="N863">
        <v>1009</v>
      </c>
      <c r="O863" t="s">
        <v>34</v>
      </c>
      <c r="P863" t="s">
        <v>34</v>
      </c>
      <c r="Q863">
        <v>1000</v>
      </c>
      <c r="X863">
        <v>6.0000000000000001E-3</v>
      </c>
      <c r="Y863">
        <v>11524</v>
      </c>
      <c r="Z863">
        <v>0</v>
      </c>
      <c r="AA863">
        <v>0</v>
      </c>
      <c r="AB863">
        <v>0</v>
      </c>
      <c r="AC863">
        <v>0</v>
      </c>
      <c r="AD863">
        <v>1</v>
      </c>
      <c r="AE863">
        <v>0</v>
      </c>
      <c r="AF863" t="s">
        <v>3</v>
      </c>
      <c r="AG863">
        <v>6.0000000000000001E-3</v>
      </c>
      <c r="AH863">
        <v>2</v>
      </c>
      <c r="AI863">
        <v>22722295</v>
      </c>
      <c r="AJ863">
        <v>924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>
      <c r="A864">
        <f>ROW(Source!A386)</f>
        <v>386</v>
      </c>
      <c r="B864">
        <v>22722312</v>
      </c>
      <c r="C864">
        <v>22722284</v>
      </c>
      <c r="D864">
        <v>21547715</v>
      </c>
      <c r="E864">
        <v>1</v>
      </c>
      <c r="F864">
        <v>1</v>
      </c>
      <c r="G864">
        <v>1</v>
      </c>
      <c r="H864">
        <v>3</v>
      </c>
      <c r="I864" t="s">
        <v>1157</v>
      </c>
      <c r="J864" t="s">
        <v>1158</v>
      </c>
      <c r="K864" t="s">
        <v>1159</v>
      </c>
      <c r="L864">
        <v>1346</v>
      </c>
      <c r="N864">
        <v>1009</v>
      </c>
      <c r="O864" t="s">
        <v>870</v>
      </c>
      <c r="P864" t="s">
        <v>870</v>
      </c>
      <c r="Q864">
        <v>1</v>
      </c>
      <c r="X864">
        <v>2.4300000000000002</v>
      </c>
      <c r="Y864">
        <v>9.75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3</v>
      </c>
      <c r="AG864">
        <v>2.4300000000000002</v>
      </c>
      <c r="AH864">
        <v>2</v>
      </c>
      <c r="AI864">
        <v>22722296</v>
      </c>
      <c r="AJ864">
        <v>925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>
      <c r="A865">
        <f>ROW(Source!A386)</f>
        <v>386</v>
      </c>
      <c r="B865">
        <v>22722313</v>
      </c>
      <c r="C865">
        <v>22722284</v>
      </c>
      <c r="D865">
        <v>21312039</v>
      </c>
      <c r="E865">
        <v>1</v>
      </c>
      <c r="F865">
        <v>1</v>
      </c>
      <c r="G865">
        <v>1</v>
      </c>
      <c r="H865">
        <v>3</v>
      </c>
      <c r="I865" t="s">
        <v>1124</v>
      </c>
      <c r="J865" t="s">
        <v>1125</v>
      </c>
      <c r="K865" t="s">
        <v>1126</v>
      </c>
      <c r="L865">
        <v>1346</v>
      </c>
      <c r="N865">
        <v>1009</v>
      </c>
      <c r="O865" t="s">
        <v>870</v>
      </c>
      <c r="P865" t="s">
        <v>870</v>
      </c>
      <c r="Q865">
        <v>1</v>
      </c>
      <c r="X865">
        <v>134</v>
      </c>
      <c r="Y865">
        <v>12.6</v>
      </c>
      <c r="Z865">
        <v>0</v>
      </c>
      <c r="AA865">
        <v>0</v>
      </c>
      <c r="AB865">
        <v>0</v>
      </c>
      <c r="AC865">
        <v>0</v>
      </c>
      <c r="AD865">
        <v>1</v>
      </c>
      <c r="AE865">
        <v>0</v>
      </c>
      <c r="AF865" t="s">
        <v>3</v>
      </c>
      <c r="AG865">
        <v>134</v>
      </c>
      <c r="AH865">
        <v>2</v>
      </c>
      <c r="AI865">
        <v>22722297</v>
      </c>
      <c r="AJ865">
        <v>926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>
      <c r="A866">
        <f>ROW(Source!A386)</f>
        <v>386</v>
      </c>
      <c r="B866">
        <v>22722314</v>
      </c>
      <c r="C866">
        <v>22722284</v>
      </c>
      <c r="D866">
        <v>21548191</v>
      </c>
      <c r="E866">
        <v>1</v>
      </c>
      <c r="F866">
        <v>1</v>
      </c>
      <c r="G866">
        <v>1</v>
      </c>
      <c r="H866">
        <v>3</v>
      </c>
      <c r="I866" t="s">
        <v>1127</v>
      </c>
      <c r="J866" t="s">
        <v>1128</v>
      </c>
      <c r="K866" t="s">
        <v>1129</v>
      </c>
      <c r="L866">
        <v>1339</v>
      </c>
      <c r="N866">
        <v>1007</v>
      </c>
      <c r="O866" t="s">
        <v>43</v>
      </c>
      <c r="P866" t="s">
        <v>43</v>
      </c>
      <c r="Q866">
        <v>1</v>
      </c>
      <c r="X866">
        <v>42.6</v>
      </c>
      <c r="Y866">
        <v>10.67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3</v>
      </c>
      <c r="AG866">
        <v>42.6</v>
      </c>
      <c r="AH866">
        <v>2</v>
      </c>
      <c r="AI866">
        <v>22722298</v>
      </c>
      <c r="AJ866">
        <v>927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>
      <c r="A867">
        <f>ROW(Source!A386)</f>
        <v>386</v>
      </c>
      <c r="B867">
        <v>22722315</v>
      </c>
      <c r="C867">
        <v>22722284</v>
      </c>
      <c r="D867">
        <v>21547716</v>
      </c>
      <c r="E867">
        <v>1</v>
      </c>
      <c r="F867">
        <v>1</v>
      </c>
      <c r="G867">
        <v>1</v>
      </c>
      <c r="H867">
        <v>3</v>
      </c>
      <c r="I867" t="s">
        <v>990</v>
      </c>
      <c r="J867" t="s">
        <v>991</v>
      </c>
      <c r="K867" t="s">
        <v>992</v>
      </c>
      <c r="L867">
        <v>1346</v>
      </c>
      <c r="N867">
        <v>1009</v>
      </c>
      <c r="O867" t="s">
        <v>870</v>
      </c>
      <c r="P867" t="s">
        <v>870</v>
      </c>
      <c r="Q867">
        <v>1</v>
      </c>
      <c r="X867">
        <v>10.5</v>
      </c>
      <c r="Y867">
        <v>26.44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3</v>
      </c>
      <c r="AG867">
        <v>10.5</v>
      </c>
      <c r="AH867">
        <v>2</v>
      </c>
      <c r="AI867">
        <v>22722299</v>
      </c>
      <c r="AJ867">
        <v>928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>
      <c r="A868">
        <f>ROW(Source!A386)</f>
        <v>386</v>
      </c>
      <c r="B868">
        <v>22722316</v>
      </c>
      <c r="C868">
        <v>22722284</v>
      </c>
      <c r="D868">
        <v>21532219</v>
      </c>
      <c r="E868">
        <v>1</v>
      </c>
      <c r="F868">
        <v>1</v>
      </c>
      <c r="G868">
        <v>1</v>
      </c>
      <c r="H868">
        <v>3</v>
      </c>
      <c r="I868" t="s">
        <v>945</v>
      </c>
      <c r="J868" t="s">
        <v>946</v>
      </c>
      <c r="K868" t="s">
        <v>947</v>
      </c>
      <c r="L868">
        <v>1344</v>
      </c>
      <c r="N868">
        <v>1008</v>
      </c>
      <c r="O868" t="s">
        <v>948</v>
      </c>
      <c r="P868" t="s">
        <v>948</v>
      </c>
      <c r="Q868">
        <v>1</v>
      </c>
      <c r="X868">
        <v>79.13</v>
      </c>
      <c r="Y868">
        <v>1</v>
      </c>
      <c r="Z868">
        <v>0</v>
      </c>
      <c r="AA868">
        <v>0</v>
      </c>
      <c r="AB868">
        <v>0</v>
      </c>
      <c r="AC868">
        <v>0</v>
      </c>
      <c r="AD868">
        <v>1</v>
      </c>
      <c r="AE868">
        <v>0</v>
      </c>
      <c r="AF868" t="s">
        <v>3</v>
      </c>
      <c r="AG868">
        <v>79.13</v>
      </c>
      <c r="AH868">
        <v>2</v>
      </c>
      <c r="AI868">
        <v>22722300</v>
      </c>
      <c r="AJ868">
        <v>929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>
      <c r="A869">
        <f>ROW(Source!A388)</f>
        <v>388</v>
      </c>
      <c r="B869">
        <v>22722329</v>
      </c>
      <c r="C869">
        <v>22722318</v>
      </c>
      <c r="D869">
        <v>9431548</v>
      </c>
      <c r="E869">
        <v>1</v>
      </c>
      <c r="F869">
        <v>1</v>
      </c>
      <c r="G869">
        <v>1</v>
      </c>
      <c r="H869">
        <v>1</v>
      </c>
      <c r="I869" t="s">
        <v>1090</v>
      </c>
      <c r="J869" t="s">
        <v>3</v>
      </c>
      <c r="K869" t="s">
        <v>1091</v>
      </c>
      <c r="L869">
        <v>1369</v>
      </c>
      <c r="N869">
        <v>1013</v>
      </c>
      <c r="O869" t="s">
        <v>784</v>
      </c>
      <c r="P869" t="s">
        <v>784</v>
      </c>
      <c r="Q869">
        <v>1</v>
      </c>
      <c r="X869">
        <v>3.49</v>
      </c>
      <c r="Y869">
        <v>0</v>
      </c>
      <c r="Z869">
        <v>0</v>
      </c>
      <c r="AA869">
        <v>0</v>
      </c>
      <c r="AB869">
        <v>9.92</v>
      </c>
      <c r="AC869">
        <v>0</v>
      </c>
      <c r="AD869">
        <v>1</v>
      </c>
      <c r="AE869">
        <v>1</v>
      </c>
      <c r="AF869" t="s">
        <v>3</v>
      </c>
      <c r="AG869">
        <v>3.49</v>
      </c>
      <c r="AH869">
        <v>2</v>
      </c>
      <c r="AI869">
        <v>22722319</v>
      </c>
      <c r="AJ869">
        <v>930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>
      <c r="A870">
        <f>ROW(Source!A388)</f>
        <v>388</v>
      </c>
      <c r="B870">
        <v>22722330</v>
      </c>
      <c r="C870">
        <v>22722318</v>
      </c>
      <c r="D870">
        <v>121548</v>
      </c>
      <c r="E870">
        <v>1</v>
      </c>
      <c r="F870">
        <v>1</v>
      </c>
      <c r="G870">
        <v>1</v>
      </c>
      <c r="H870">
        <v>1</v>
      </c>
      <c r="I870" t="s">
        <v>36</v>
      </c>
      <c r="J870" t="s">
        <v>3</v>
      </c>
      <c r="K870" t="s">
        <v>785</v>
      </c>
      <c r="L870">
        <v>608254</v>
      </c>
      <c r="N870">
        <v>1013</v>
      </c>
      <c r="O870" t="s">
        <v>786</v>
      </c>
      <c r="P870" t="s">
        <v>786</v>
      </c>
      <c r="Q870">
        <v>1</v>
      </c>
      <c r="X870">
        <v>0.28999999999999998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1</v>
      </c>
      <c r="AE870">
        <v>2</v>
      </c>
      <c r="AF870" t="s">
        <v>3</v>
      </c>
      <c r="AG870">
        <v>0.28999999999999998</v>
      </c>
      <c r="AH870">
        <v>2</v>
      </c>
      <c r="AI870">
        <v>22722320</v>
      </c>
      <c r="AJ870">
        <v>931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>
      <c r="A871">
        <f>ROW(Source!A388)</f>
        <v>388</v>
      </c>
      <c r="B871">
        <v>22722331</v>
      </c>
      <c r="C871">
        <v>22722318</v>
      </c>
      <c r="D871">
        <v>21334659</v>
      </c>
      <c r="E871">
        <v>1</v>
      </c>
      <c r="F871">
        <v>1</v>
      </c>
      <c r="G871">
        <v>1</v>
      </c>
      <c r="H871">
        <v>2</v>
      </c>
      <c r="I871" t="s">
        <v>897</v>
      </c>
      <c r="J871" t="s">
        <v>898</v>
      </c>
      <c r="K871" t="s">
        <v>899</v>
      </c>
      <c r="L871">
        <v>1368</v>
      </c>
      <c r="N871">
        <v>1011</v>
      </c>
      <c r="O871" t="s">
        <v>790</v>
      </c>
      <c r="P871" t="s">
        <v>790</v>
      </c>
      <c r="Q871">
        <v>1</v>
      </c>
      <c r="X871">
        <v>0.28999999999999998</v>
      </c>
      <c r="Y871">
        <v>0</v>
      </c>
      <c r="Z871">
        <v>134.65</v>
      </c>
      <c r="AA871">
        <v>13.5</v>
      </c>
      <c r="AB871">
        <v>0</v>
      </c>
      <c r="AC871">
        <v>0</v>
      </c>
      <c r="AD871">
        <v>1</v>
      </c>
      <c r="AE871">
        <v>0</v>
      </c>
      <c r="AF871" t="s">
        <v>3</v>
      </c>
      <c r="AG871">
        <v>0.28999999999999998</v>
      </c>
      <c r="AH871">
        <v>2</v>
      </c>
      <c r="AI871">
        <v>22722321</v>
      </c>
      <c r="AJ871">
        <v>932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>
      <c r="A872">
        <f>ROW(Source!A388)</f>
        <v>388</v>
      </c>
      <c r="B872">
        <v>22722332</v>
      </c>
      <c r="C872">
        <v>22722318</v>
      </c>
      <c r="D872">
        <v>21285419</v>
      </c>
      <c r="E872">
        <v>1</v>
      </c>
      <c r="F872">
        <v>1</v>
      </c>
      <c r="G872">
        <v>1</v>
      </c>
      <c r="H872">
        <v>2</v>
      </c>
      <c r="I872" t="s">
        <v>858</v>
      </c>
      <c r="J872" t="s">
        <v>859</v>
      </c>
      <c r="K872" t="s">
        <v>860</v>
      </c>
      <c r="L872">
        <v>1368</v>
      </c>
      <c r="N872">
        <v>1011</v>
      </c>
      <c r="O872" t="s">
        <v>790</v>
      </c>
      <c r="P872" t="s">
        <v>790</v>
      </c>
      <c r="Q872">
        <v>1</v>
      </c>
      <c r="X872">
        <v>1.1499999999999999</v>
      </c>
      <c r="Y872">
        <v>0</v>
      </c>
      <c r="Z872">
        <v>8.1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3</v>
      </c>
      <c r="AG872">
        <v>1.1499999999999999</v>
      </c>
      <c r="AH872">
        <v>2</v>
      </c>
      <c r="AI872">
        <v>22722322</v>
      </c>
      <c r="AJ872">
        <v>933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>
      <c r="A873">
        <f>ROW(Source!A388)</f>
        <v>388</v>
      </c>
      <c r="B873">
        <v>22722333</v>
      </c>
      <c r="C873">
        <v>22722318</v>
      </c>
      <c r="D873">
        <v>21322135</v>
      </c>
      <c r="E873">
        <v>1</v>
      </c>
      <c r="F873">
        <v>1</v>
      </c>
      <c r="G873">
        <v>1</v>
      </c>
      <c r="H873">
        <v>2</v>
      </c>
      <c r="I873" t="s">
        <v>1160</v>
      </c>
      <c r="J873" t="s">
        <v>1161</v>
      </c>
      <c r="K873" t="s">
        <v>1162</v>
      </c>
      <c r="L873">
        <v>1368</v>
      </c>
      <c r="N873">
        <v>1011</v>
      </c>
      <c r="O873" t="s">
        <v>790</v>
      </c>
      <c r="P873" t="s">
        <v>790</v>
      </c>
      <c r="Q873">
        <v>1</v>
      </c>
      <c r="X873">
        <v>0.28999999999999998</v>
      </c>
      <c r="Y873">
        <v>0</v>
      </c>
      <c r="Z873">
        <v>107.3</v>
      </c>
      <c r="AA873">
        <v>11.6</v>
      </c>
      <c r="AB873">
        <v>0</v>
      </c>
      <c r="AC873">
        <v>0</v>
      </c>
      <c r="AD873">
        <v>1</v>
      </c>
      <c r="AE873">
        <v>0</v>
      </c>
      <c r="AF873" t="s">
        <v>3</v>
      </c>
      <c r="AG873">
        <v>0.28999999999999998</v>
      </c>
      <c r="AH873">
        <v>2</v>
      </c>
      <c r="AI873">
        <v>22722323</v>
      </c>
      <c r="AJ873">
        <v>934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>
      <c r="A874">
        <f>ROW(Source!A388)</f>
        <v>388</v>
      </c>
      <c r="B874">
        <v>22722334</v>
      </c>
      <c r="C874">
        <v>22722318</v>
      </c>
      <c r="D874">
        <v>21375790</v>
      </c>
      <c r="E874">
        <v>1</v>
      </c>
      <c r="F874">
        <v>1</v>
      </c>
      <c r="G874">
        <v>1</v>
      </c>
      <c r="H874">
        <v>3</v>
      </c>
      <c r="I874" t="s">
        <v>1163</v>
      </c>
      <c r="J874" t="s">
        <v>1164</v>
      </c>
      <c r="K874" t="s">
        <v>1156</v>
      </c>
      <c r="L874">
        <v>1346</v>
      </c>
      <c r="N874">
        <v>1009</v>
      </c>
      <c r="O874" t="s">
        <v>870</v>
      </c>
      <c r="P874" t="s">
        <v>870</v>
      </c>
      <c r="Q874">
        <v>1</v>
      </c>
      <c r="X874">
        <v>0.25</v>
      </c>
      <c r="Y874">
        <v>10.57</v>
      </c>
      <c r="Z874">
        <v>0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3</v>
      </c>
      <c r="AG874">
        <v>0.25</v>
      </c>
      <c r="AH874">
        <v>2</v>
      </c>
      <c r="AI874">
        <v>22722324</v>
      </c>
      <c r="AJ874">
        <v>935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>
      <c r="A875">
        <f>ROW(Source!A388)</f>
        <v>388</v>
      </c>
      <c r="B875">
        <v>22722335</v>
      </c>
      <c r="C875">
        <v>22722318</v>
      </c>
      <c r="D875">
        <v>21375791</v>
      </c>
      <c r="E875">
        <v>1</v>
      </c>
      <c r="F875">
        <v>1</v>
      </c>
      <c r="G875">
        <v>1</v>
      </c>
      <c r="H875">
        <v>3</v>
      </c>
      <c r="I875" t="s">
        <v>1165</v>
      </c>
      <c r="J875" t="s">
        <v>1166</v>
      </c>
      <c r="K875" t="s">
        <v>1048</v>
      </c>
      <c r="L875">
        <v>1346</v>
      </c>
      <c r="N875">
        <v>1009</v>
      </c>
      <c r="O875" t="s">
        <v>870</v>
      </c>
      <c r="P875" t="s">
        <v>870</v>
      </c>
      <c r="Q875">
        <v>1</v>
      </c>
      <c r="X875">
        <v>0.17</v>
      </c>
      <c r="Y875">
        <v>9.0399999999999991</v>
      </c>
      <c r="Z875">
        <v>0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3</v>
      </c>
      <c r="AG875">
        <v>0.17</v>
      </c>
      <c r="AH875">
        <v>2</v>
      </c>
      <c r="AI875">
        <v>22722325</v>
      </c>
      <c r="AJ875">
        <v>936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>
      <c r="A876">
        <f>ROW(Source!A388)</f>
        <v>388</v>
      </c>
      <c r="B876">
        <v>22722336</v>
      </c>
      <c r="C876">
        <v>22722318</v>
      </c>
      <c r="D876">
        <v>21564495</v>
      </c>
      <c r="E876">
        <v>1</v>
      </c>
      <c r="F876">
        <v>1</v>
      </c>
      <c r="G876">
        <v>1</v>
      </c>
      <c r="H876">
        <v>3</v>
      </c>
      <c r="I876" t="s">
        <v>1167</v>
      </c>
      <c r="J876" t="s">
        <v>1168</v>
      </c>
      <c r="K876" t="s">
        <v>1169</v>
      </c>
      <c r="L876">
        <v>1346</v>
      </c>
      <c r="N876">
        <v>1009</v>
      </c>
      <c r="O876" t="s">
        <v>870</v>
      </c>
      <c r="P876" t="s">
        <v>870</v>
      </c>
      <c r="Q876">
        <v>1</v>
      </c>
      <c r="X876">
        <v>0.03</v>
      </c>
      <c r="Y876">
        <v>28.6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0.03</v>
      </c>
      <c r="AH876">
        <v>2</v>
      </c>
      <c r="AI876">
        <v>22722326</v>
      </c>
      <c r="AJ876">
        <v>937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>
      <c r="A877">
        <f>ROW(Source!A388)</f>
        <v>388</v>
      </c>
      <c r="B877">
        <v>22722337</v>
      </c>
      <c r="C877">
        <v>22722318</v>
      </c>
      <c r="D877">
        <v>21376896</v>
      </c>
      <c r="E877">
        <v>1</v>
      </c>
      <c r="F877">
        <v>1</v>
      </c>
      <c r="G877">
        <v>1</v>
      </c>
      <c r="H877">
        <v>3</v>
      </c>
      <c r="I877" t="s">
        <v>1170</v>
      </c>
      <c r="J877" t="s">
        <v>1171</v>
      </c>
      <c r="K877" t="s">
        <v>1172</v>
      </c>
      <c r="L877">
        <v>1348</v>
      </c>
      <c r="N877">
        <v>1009</v>
      </c>
      <c r="O877" t="s">
        <v>34</v>
      </c>
      <c r="P877" t="s">
        <v>34</v>
      </c>
      <c r="Q877">
        <v>1000</v>
      </c>
      <c r="X877">
        <v>2.5000000000000001E-2</v>
      </c>
      <c r="Y877">
        <v>11500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2.5000000000000001E-2</v>
      </c>
      <c r="AH877">
        <v>2</v>
      </c>
      <c r="AI877">
        <v>22722327</v>
      </c>
      <c r="AJ877">
        <v>938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>
      <c r="A878">
        <f>ROW(Source!A388)</f>
        <v>388</v>
      </c>
      <c r="B878">
        <v>22722338</v>
      </c>
      <c r="C878">
        <v>22722318</v>
      </c>
      <c r="D878">
        <v>21532219</v>
      </c>
      <c r="E878">
        <v>1</v>
      </c>
      <c r="F878">
        <v>1</v>
      </c>
      <c r="G878">
        <v>1</v>
      </c>
      <c r="H878">
        <v>3</v>
      </c>
      <c r="I878" t="s">
        <v>945</v>
      </c>
      <c r="J878" t="s">
        <v>946</v>
      </c>
      <c r="K878" t="s">
        <v>947</v>
      </c>
      <c r="L878">
        <v>1344</v>
      </c>
      <c r="N878">
        <v>1008</v>
      </c>
      <c r="O878" t="s">
        <v>948</v>
      </c>
      <c r="P878" t="s">
        <v>948</v>
      </c>
      <c r="Q878">
        <v>1</v>
      </c>
      <c r="X878">
        <v>0.69</v>
      </c>
      <c r="Y878">
        <v>1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3</v>
      </c>
      <c r="AG878">
        <v>0.69</v>
      </c>
      <c r="AH878">
        <v>2</v>
      </c>
      <c r="AI878">
        <v>22722328</v>
      </c>
      <c r="AJ878">
        <v>939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>
      <c r="A879">
        <f>ROW(Source!A441)</f>
        <v>441</v>
      </c>
      <c r="B879">
        <v>22721240</v>
      </c>
      <c r="C879">
        <v>22721233</v>
      </c>
      <c r="D879">
        <v>9650491</v>
      </c>
      <c r="E879">
        <v>1</v>
      </c>
      <c r="F879">
        <v>1</v>
      </c>
      <c r="G879">
        <v>1</v>
      </c>
      <c r="H879">
        <v>1</v>
      </c>
      <c r="I879" t="s">
        <v>1221</v>
      </c>
      <c r="J879" t="s">
        <v>3</v>
      </c>
      <c r="K879" t="s">
        <v>1222</v>
      </c>
      <c r="L879">
        <v>1369</v>
      </c>
      <c r="N879">
        <v>1013</v>
      </c>
      <c r="O879" t="s">
        <v>784</v>
      </c>
      <c r="P879" t="s">
        <v>784</v>
      </c>
      <c r="Q879">
        <v>1</v>
      </c>
      <c r="X879">
        <v>114.07</v>
      </c>
      <c r="Y879">
        <v>0</v>
      </c>
      <c r="Z879">
        <v>0</v>
      </c>
      <c r="AA879">
        <v>0</v>
      </c>
      <c r="AB879">
        <v>9.6199999999999992</v>
      </c>
      <c r="AC879">
        <v>0</v>
      </c>
      <c r="AD879">
        <v>1</v>
      </c>
      <c r="AE879">
        <v>1</v>
      </c>
      <c r="AF879" t="s">
        <v>667</v>
      </c>
      <c r="AG879">
        <v>91.256</v>
      </c>
      <c r="AH879">
        <v>2</v>
      </c>
      <c r="AI879">
        <v>22721234</v>
      </c>
      <c r="AJ879">
        <v>940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>
      <c r="A880">
        <f>ROW(Source!A441)</f>
        <v>441</v>
      </c>
      <c r="B880">
        <v>22721241</v>
      </c>
      <c r="C880">
        <v>22721233</v>
      </c>
      <c r="D880">
        <v>9650524</v>
      </c>
      <c r="E880">
        <v>1</v>
      </c>
      <c r="F880">
        <v>1</v>
      </c>
      <c r="G880">
        <v>1</v>
      </c>
      <c r="H880">
        <v>1</v>
      </c>
      <c r="I880" t="s">
        <v>1223</v>
      </c>
      <c r="J880" t="s">
        <v>3</v>
      </c>
      <c r="K880" t="s">
        <v>1224</v>
      </c>
      <c r="L880">
        <v>1369</v>
      </c>
      <c r="N880">
        <v>1013</v>
      </c>
      <c r="O880" t="s">
        <v>784</v>
      </c>
      <c r="P880" t="s">
        <v>784</v>
      </c>
      <c r="Q880">
        <v>1</v>
      </c>
      <c r="X880">
        <v>114.07</v>
      </c>
      <c r="Y880">
        <v>0</v>
      </c>
      <c r="Z880">
        <v>0</v>
      </c>
      <c r="AA880">
        <v>0</v>
      </c>
      <c r="AB880">
        <v>11.09</v>
      </c>
      <c r="AC880">
        <v>0</v>
      </c>
      <c r="AD880">
        <v>1</v>
      </c>
      <c r="AE880">
        <v>1</v>
      </c>
      <c r="AF880" t="s">
        <v>667</v>
      </c>
      <c r="AG880">
        <v>91.256</v>
      </c>
      <c r="AH880">
        <v>2</v>
      </c>
      <c r="AI880">
        <v>22721235</v>
      </c>
      <c r="AJ880">
        <v>941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>
      <c r="A881">
        <f>ROW(Source!A441)</f>
        <v>441</v>
      </c>
      <c r="B881">
        <v>22721242</v>
      </c>
      <c r="C881">
        <v>22721233</v>
      </c>
      <c r="D881">
        <v>9650460</v>
      </c>
      <c r="E881">
        <v>1</v>
      </c>
      <c r="F881">
        <v>1</v>
      </c>
      <c r="G881">
        <v>1</v>
      </c>
      <c r="H881">
        <v>1</v>
      </c>
      <c r="I881" t="s">
        <v>1225</v>
      </c>
      <c r="J881" t="s">
        <v>3</v>
      </c>
      <c r="K881" t="s">
        <v>1226</v>
      </c>
      <c r="L881">
        <v>1369</v>
      </c>
      <c r="N881">
        <v>1013</v>
      </c>
      <c r="O881" t="s">
        <v>784</v>
      </c>
      <c r="P881" t="s">
        <v>784</v>
      </c>
      <c r="Q881">
        <v>1</v>
      </c>
      <c r="X881">
        <v>114.07</v>
      </c>
      <c r="Y881">
        <v>0</v>
      </c>
      <c r="Z881">
        <v>0</v>
      </c>
      <c r="AA881">
        <v>0</v>
      </c>
      <c r="AB881">
        <v>12.92</v>
      </c>
      <c r="AC881">
        <v>0</v>
      </c>
      <c r="AD881">
        <v>1</v>
      </c>
      <c r="AE881">
        <v>1</v>
      </c>
      <c r="AF881" t="s">
        <v>667</v>
      </c>
      <c r="AG881">
        <v>91.256</v>
      </c>
      <c r="AH881">
        <v>2</v>
      </c>
      <c r="AI881">
        <v>22721236</v>
      </c>
      <c r="AJ881">
        <v>942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>
      <c r="A882">
        <f>ROW(Source!A441)</f>
        <v>441</v>
      </c>
      <c r="B882">
        <v>22721243</v>
      </c>
      <c r="C882">
        <v>22721233</v>
      </c>
      <c r="D882">
        <v>9438100</v>
      </c>
      <c r="E882">
        <v>1</v>
      </c>
      <c r="F882">
        <v>1</v>
      </c>
      <c r="G882">
        <v>1</v>
      </c>
      <c r="H882">
        <v>1</v>
      </c>
      <c r="I882" t="s">
        <v>1227</v>
      </c>
      <c r="J882" t="s">
        <v>3</v>
      </c>
      <c r="K882" t="s">
        <v>1228</v>
      </c>
      <c r="L882">
        <v>1369</v>
      </c>
      <c r="N882">
        <v>1013</v>
      </c>
      <c r="O882" t="s">
        <v>784</v>
      </c>
      <c r="P882" t="s">
        <v>784</v>
      </c>
      <c r="Q882">
        <v>1</v>
      </c>
      <c r="X882">
        <v>107.36</v>
      </c>
      <c r="Y882">
        <v>0</v>
      </c>
      <c r="Z882">
        <v>0</v>
      </c>
      <c r="AA882">
        <v>0</v>
      </c>
      <c r="AB882">
        <v>15.49</v>
      </c>
      <c r="AC882">
        <v>0</v>
      </c>
      <c r="AD882">
        <v>1</v>
      </c>
      <c r="AE882">
        <v>1</v>
      </c>
      <c r="AF882" t="s">
        <v>667</v>
      </c>
      <c r="AG882">
        <v>85.888000000000005</v>
      </c>
      <c r="AH882">
        <v>2</v>
      </c>
      <c r="AI882">
        <v>22721237</v>
      </c>
      <c r="AJ882">
        <v>943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>
      <c r="A883">
        <f>ROW(Source!A441)</f>
        <v>441</v>
      </c>
      <c r="B883">
        <v>22721244</v>
      </c>
      <c r="C883">
        <v>22721233</v>
      </c>
      <c r="D883">
        <v>9447024</v>
      </c>
      <c r="E883">
        <v>1</v>
      </c>
      <c r="F883">
        <v>1</v>
      </c>
      <c r="G883">
        <v>1</v>
      </c>
      <c r="H883">
        <v>1</v>
      </c>
      <c r="I883" t="s">
        <v>1229</v>
      </c>
      <c r="J883" t="s">
        <v>3</v>
      </c>
      <c r="K883" t="s">
        <v>1230</v>
      </c>
      <c r="L883">
        <v>1369</v>
      </c>
      <c r="N883">
        <v>1013</v>
      </c>
      <c r="O883" t="s">
        <v>784</v>
      </c>
      <c r="P883" t="s">
        <v>784</v>
      </c>
      <c r="Q883">
        <v>1</v>
      </c>
      <c r="X883">
        <v>107.36</v>
      </c>
      <c r="Y883">
        <v>0</v>
      </c>
      <c r="Z883">
        <v>0</v>
      </c>
      <c r="AA883">
        <v>0</v>
      </c>
      <c r="AB883">
        <v>14.09</v>
      </c>
      <c r="AC883">
        <v>0</v>
      </c>
      <c r="AD883">
        <v>1</v>
      </c>
      <c r="AE883">
        <v>1</v>
      </c>
      <c r="AF883" t="s">
        <v>667</v>
      </c>
      <c r="AG883">
        <v>85.888000000000005</v>
      </c>
      <c r="AH883">
        <v>2</v>
      </c>
      <c r="AI883">
        <v>22721238</v>
      </c>
      <c r="AJ883">
        <v>944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>
      <c r="A884">
        <f>ROW(Source!A441)</f>
        <v>441</v>
      </c>
      <c r="B884">
        <v>22721245</v>
      </c>
      <c r="C884">
        <v>22721233</v>
      </c>
      <c r="D884">
        <v>9650574</v>
      </c>
      <c r="E884">
        <v>1</v>
      </c>
      <c r="F884">
        <v>1</v>
      </c>
      <c r="G884">
        <v>1</v>
      </c>
      <c r="H884">
        <v>1</v>
      </c>
      <c r="I884" t="s">
        <v>1231</v>
      </c>
      <c r="J884" t="s">
        <v>3</v>
      </c>
      <c r="K884" t="s">
        <v>1232</v>
      </c>
      <c r="L884">
        <v>1369</v>
      </c>
      <c r="N884">
        <v>1013</v>
      </c>
      <c r="O884" t="s">
        <v>784</v>
      </c>
      <c r="P884" t="s">
        <v>784</v>
      </c>
      <c r="Q884">
        <v>1</v>
      </c>
      <c r="X884">
        <v>114.07</v>
      </c>
      <c r="Y884">
        <v>0</v>
      </c>
      <c r="Z884">
        <v>0</v>
      </c>
      <c r="AA884">
        <v>0</v>
      </c>
      <c r="AB884">
        <v>16.93</v>
      </c>
      <c r="AC884">
        <v>0</v>
      </c>
      <c r="AD884">
        <v>1</v>
      </c>
      <c r="AE884">
        <v>1</v>
      </c>
      <c r="AF884" t="s">
        <v>667</v>
      </c>
      <c r="AG884">
        <v>91.256</v>
      </c>
      <c r="AH884">
        <v>2</v>
      </c>
      <c r="AI884">
        <v>22721239</v>
      </c>
      <c r="AJ884">
        <v>945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>
      <c r="A885">
        <f>ROW(Source!A442)</f>
        <v>442</v>
      </c>
      <c r="B885">
        <v>22721252</v>
      </c>
      <c r="C885">
        <v>22721246</v>
      </c>
      <c r="D885">
        <v>9650460</v>
      </c>
      <c r="E885">
        <v>1</v>
      </c>
      <c r="F885">
        <v>1</v>
      </c>
      <c r="G885">
        <v>1</v>
      </c>
      <c r="H885">
        <v>1</v>
      </c>
      <c r="I885" t="s">
        <v>1225</v>
      </c>
      <c r="J885" t="s">
        <v>3</v>
      </c>
      <c r="K885" t="s">
        <v>1226</v>
      </c>
      <c r="L885">
        <v>1369</v>
      </c>
      <c r="N885">
        <v>1013</v>
      </c>
      <c r="O885" t="s">
        <v>784</v>
      </c>
      <c r="P885" t="s">
        <v>784</v>
      </c>
      <c r="Q885">
        <v>1</v>
      </c>
      <c r="X885">
        <v>2.0099999999999998</v>
      </c>
      <c r="Y885">
        <v>0</v>
      </c>
      <c r="Z885">
        <v>0</v>
      </c>
      <c r="AA885">
        <v>0</v>
      </c>
      <c r="AB885">
        <v>12.92</v>
      </c>
      <c r="AC885">
        <v>0</v>
      </c>
      <c r="AD885">
        <v>1</v>
      </c>
      <c r="AE885">
        <v>1</v>
      </c>
      <c r="AF885" t="s">
        <v>667</v>
      </c>
      <c r="AG885">
        <v>1.6079999999999999</v>
      </c>
      <c r="AH885">
        <v>2</v>
      </c>
      <c r="AI885">
        <v>22721247</v>
      </c>
      <c r="AJ885">
        <v>946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>
      <c r="A886">
        <f>ROW(Source!A442)</f>
        <v>442</v>
      </c>
      <c r="B886">
        <v>22721253</v>
      </c>
      <c r="C886">
        <v>22721246</v>
      </c>
      <c r="D886">
        <v>9438100</v>
      </c>
      <c r="E886">
        <v>1</v>
      </c>
      <c r="F886">
        <v>1</v>
      </c>
      <c r="G886">
        <v>1</v>
      </c>
      <c r="H886">
        <v>1</v>
      </c>
      <c r="I886" t="s">
        <v>1227</v>
      </c>
      <c r="J886" t="s">
        <v>3</v>
      </c>
      <c r="K886" t="s">
        <v>1228</v>
      </c>
      <c r="L886">
        <v>1369</v>
      </c>
      <c r="N886">
        <v>1013</v>
      </c>
      <c r="O886" t="s">
        <v>784</v>
      </c>
      <c r="P886" t="s">
        <v>784</v>
      </c>
      <c r="Q886">
        <v>1</v>
      </c>
      <c r="X886">
        <v>1.34</v>
      </c>
      <c r="Y886">
        <v>0</v>
      </c>
      <c r="Z886">
        <v>0</v>
      </c>
      <c r="AA886">
        <v>0</v>
      </c>
      <c r="AB886">
        <v>15.49</v>
      </c>
      <c r="AC886">
        <v>0</v>
      </c>
      <c r="AD886">
        <v>1</v>
      </c>
      <c r="AE886">
        <v>1</v>
      </c>
      <c r="AF886" t="s">
        <v>667</v>
      </c>
      <c r="AG886">
        <v>1.0720000000000001</v>
      </c>
      <c r="AH886">
        <v>2</v>
      </c>
      <c r="AI886">
        <v>22721248</v>
      </c>
      <c r="AJ886">
        <v>947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>
      <c r="A887">
        <f>ROW(Source!A442)</f>
        <v>442</v>
      </c>
      <c r="B887">
        <v>22721254</v>
      </c>
      <c r="C887">
        <v>22721246</v>
      </c>
      <c r="D887">
        <v>9447024</v>
      </c>
      <c r="E887">
        <v>1</v>
      </c>
      <c r="F887">
        <v>1</v>
      </c>
      <c r="G887">
        <v>1</v>
      </c>
      <c r="H887">
        <v>1</v>
      </c>
      <c r="I887" t="s">
        <v>1229</v>
      </c>
      <c r="J887" t="s">
        <v>3</v>
      </c>
      <c r="K887" t="s">
        <v>1230</v>
      </c>
      <c r="L887">
        <v>1369</v>
      </c>
      <c r="N887">
        <v>1013</v>
      </c>
      <c r="O887" t="s">
        <v>784</v>
      </c>
      <c r="P887" t="s">
        <v>784</v>
      </c>
      <c r="Q887">
        <v>1</v>
      </c>
      <c r="X887">
        <v>1.34</v>
      </c>
      <c r="Y887">
        <v>0</v>
      </c>
      <c r="Z887">
        <v>0</v>
      </c>
      <c r="AA887">
        <v>0</v>
      </c>
      <c r="AB887">
        <v>14.09</v>
      </c>
      <c r="AC887">
        <v>0</v>
      </c>
      <c r="AD887">
        <v>1</v>
      </c>
      <c r="AE887">
        <v>1</v>
      </c>
      <c r="AF887" t="s">
        <v>667</v>
      </c>
      <c r="AG887">
        <v>1.0720000000000001</v>
      </c>
      <c r="AH887">
        <v>2</v>
      </c>
      <c r="AI887">
        <v>22721249</v>
      </c>
      <c r="AJ887">
        <v>948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>
      <c r="A888">
        <f>ROW(Source!A442)</f>
        <v>442</v>
      </c>
      <c r="B888">
        <v>22721255</v>
      </c>
      <c r="C888">
        <v>22721246</v>
      </c>
      <c r="D888">
        <v>9650574</v>
      </c>
      <c r="E888">
        <v>1</v>
      </c>
      <c r="F888">
        <v>1</v>
      </c>
      <c r="G888">
        <v>1</v>
      </c>
      <c r="H888">
        <v>1</v>
      </c>
      <c r="I888" t="s">
        <v>1231</v>
      </c>
      <c r="J888" t="s">
        <v>3</v>
      </c>
      <c r="K888" t="s">
        <v>1232</v>
      </c>
      <c r="L888">
        <v>1369</v>
      </c>
      <c r="N888">
        <v>1013</v>
      </c>
      <c r="O888" t="s">
        <v>784</v>
      </c>
      <c r="P888" t="s">
        <v>784</v>
      </c>
      <c r="Q888">
        <v>1</v>
      </c>
      <c r="X888">
        <v>0.67</v>
      </c>
      <c r="Y888">
        <v>0</v>
      </c>
      <c r="Z888">
        <v>0</v>
      </c>
      <c r="AA888">
        <v>0</v>
      </c>
      <c r="AB888">
        <v>16.93</v>
      </c>
      <c r="AC888">
        <v>0</v>
      </c>
      <c r="AD888">
        <v>1</v>
      </c>
      <c r="AE888">
        <v>1</v>
      </c>
      <c r="AF888" t="s">
        <v>667</v>
      </c>
      <c r="AG888">
        <v>0.53600000000000003</v>
      </c>
      <c r="AH888">
        <v>2</v>
      </c>
      <c r="AI888">
        <v>22721250</v>
      </c>
      <c r="AJ888">
        <v>949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>
      <c r="A889">
        <f>ROW(Source!A442)</f>
        <v>442</v>
      </c>
      <c r="B889">
        <v>22721256</v>
      </c>
      <c r="C889">
        <v>22721246</v>
      </c>
      <c r="D889">
        <v>9438103</v>
      </c>
      <c r="E889">
        <v>1</v>
      </c>
      <c r="F889">
        <v>1</v>
      </c>
      <c r="G889">
        <v>1</v>
      </c>
      <c r="H889">
        <v>1</v>
      </c>
      <c r="I889" t="s">
        <v>1233</v>
      </c>
      <c r="J889" t="s">
        <v>3</v>
      </c>
      <c r="K889" t="s">
        <v>1234</v>
      </c>
      <c r="L889">
        <v>1369</v>
      </c>
      <c r="N889">
        <v>1013</v>
      </c>
      <c r="O889" t="s">
        <v>784</v>
      </c>
      <c r="P889" t="s">
        <v>784</v>
      </c>
      <c r="Q889">
        <v>1</v>
      </c>
      <c r="X889">
        <v>1.34</v>
      </c>
      <c r="Y889">
        <v>0</v>
      </c>
      <c r="Z889">
        <v>0</v>
      </c>
      <c r="AA889">
        <v>0</v>
      </c>
      <c r="AB889">
        <v>10.210000000000001</v>
      </c>
      <c r="AC889">
        <v>0</v>
      </c>
      <c r="AD889">
        <v>1</v>
      </c>
      <c r="AE889">
        <v>1</v>
      </c>
      <c r="AF889" t="s">
        <v>667</v>
      </c>
      <c r="AG889">
        <v>1.0720000000000001</v>
      </c>
      <c r="AH889">
        <v>2</v>
      </c>
      <c r="AI889">
        <v>22721251</v>
      </c>
      <c r="AJ889">
        <v>950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>
      <c r="A890">
        <f>ROW(Source!A443)</f>
        <v>443</v>
      </c>
      <c r="B890">
        <v>22721262</v>
      </c>
      <c r="C890">
        <v>22721257</v>
      </c>
      <c r="D890">
        <v>9438100</v>
      </c>
      <c r="E890">
        <v>1</v>
      </c>
      <c r="F890">
        <v>1</v>
      </c>
      <c r="G890">
        <v>1</v>
      </c>
      <c r="H890">
        <v>1</v>
      </c>
      <c r="I890" t="s">
        <v>1227</v>
      </c>
      <c r="J890" t="s">
        <v>3</v>
      </c>
      <c r="K890" t="s">
        <v>1228</v>
      </c>
      <c r="L890">
        <v>1369</v>
      </c>
      <c r="N890">
        <v>1013</v>
      </c>
      <c r="O890" t="s">
        <v>784</v>
      </c>
      <c r="P890" t="s">
        <v>784</v>
      </c>
      <c r="Q890">
        <v>1</v>
      </c>
      <c r="X890">
        <v>6.5</v>
      </c>
      <c r="Y890">
        <v>0</v>
      </c>
      <c r="Z890">
        <v>0</v>
      </c>
      <c r="AA890">
        <v>0</v>
      </c>
      <c r="AB890">
        <v>15.49</v>
      </c>
      <c r="AC890">
        <v>0</v>
      </c>
      <c r="AD890">
        <v>1</v>
      </c>
      <c r="AE890">
        <v>1</v>
      </c>
      <c r="AF890" t="s">
        <v>667</v>
      </c>
      <c r="AG890">
        <v>5.2</v>
      </c>
      <c r="AH890">
        <v>2</v>
      </c>
      <c r="AI890">
        <v>22721258</v>
      </c>
      <c r="AJ890">
        <v>951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>
      <c r="A891">
        <f>ROW(Source!A443)</f>
        <v>443</v>
      </c>
      <c r="B891">
        <v>22721263</v>
      </c>
      <c r="C891">
        <v>22721257</v>
      </c>
      <c r="D891">
        <v>9447024</v>
      </c>
      <c r="E891">
        <v>1</v>
      </c>
      <c r="F891">
        <v>1</v>
      </c>
      <c r="G891">
        <v>1</v>
      </c>
      <c r="H891">
        <v>1</v>
      </c>
      <c r="I891" t="s">
        <v>1229</v>
      </c>
      <c r="J891" t="s">
        <v>3</v>
      </c>
      <c r="K891" t="s">
        <v>1230</v>
      </c>
      <c r="L891">
        <v>1369</v>
      </c>
      <c r="N891">
        <v>1013</v>
      </c>
      <c r="O891" t="s">
        <v>784</v>
      </c>
      <c r="P891" t="s">
        <v>784</v>
      </c>
      <c r="Q891">
        <v>1</v>
      </c>
      <c r="X891">
        <v>6.5</v>
      </c>
      <c r="Y891">
        <v>0</v>
      </c>
      <c r="Z891">
        <v>0</v>
      </c>
      <c r="AA891">
        <v>0</v>
      </c>
      <c r="AB891">
        <v>14.09</v>
      </c>
      <c r="AC891">
        <v>0</v>
      </c>
      <c r="AD891">
        <v>1</v>
      </c>
      <c r="AE891">
        <v>1</v>
      </c>
      <c r="AF891" t="s">
        <v>667</v>
      </c>
      <c r="AG891">
        <v>5.2</v>
      </c>
      <c r="AH891">
        <v>2</v>
      </c>
      <c r="AI891">
        <v>22721259</v>
      </c>
      <c r="AJ891">
        <v>952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>
      <c r="A892">
        <f>ROW(Source!A443)</f>
        <v>443</v>
      </c>
      <c r="B892">
        <v>22721264</v>
      </c>
      <c r="C892">
        <v>22721257</v>
      </c>
      <c r="D892">
        <v>9650574</v>
      </c>
      <c r="E892">
        <v>1</v>
      </c>
      <c r="F892">
        <v>1</v>
      </c>
      <c r="G892">
        <v>1</v>
      </c>
      <c r="H892">
        <v>1</v>
      </c>
      <c r="I892" t="s">
        <v>1231</v>
      </c>
      <c r="J892" t="s">
        <v>3</v>
      </c>
      <c r="K892" t="s">
        <v>1232</v>
      </c>
      <c r="L892">
        <v>1369</v>
      </c>
      <c r="N892">
        <v>1013</v>
      </c>
      <c r="O892" t="s">
        <v>784</v>
      </c>
      <c r="P892" t="s">
        <v>784</v>
      </c>
      <c r="Q892">
        <v>1</v>
      </c>
      <c r="X892">
        <v>2.6</v>
      </c>
      <c r="Y892">
        <v>0</v>
      </c>
      <c r="Z892">
        <v>0</v>
      </c>
      <c r="AA892">
        <v>0</v>
      </c>
      <c r="AB892">
        <v>16.93</v>
      </c>
      <c r="AC892">
        <v>0</v>
      </c>
      <c r="AD892">
        <v>1</v>
      </c>
      <c r="AE892">
        <v>1</v>
      </c>
      <c r="AF892" t="s">
        <v>667</v>
      </c>
      <c r="AG892">
        <v>2.08</v>
      </c>
      <c r="AH892">
        <v>2</v>
      </c>
      <c r="AI892">
        <v>22721260</v>
      </c>
      <c r="AJ892">
        <v>953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>
      <c r="A893">
        <f>ROW(Source!A443)</f>
        <v>443</v>
      </c>
      <c r="B893">
        <v>22721265</v>
      </c>
      <c r="C893">
        <v>22721257</v>
      </c>
      <c r="D893">
        <v>9438103</v>
      </c>
      <c r="E893">
        <v>1</v>
      </c>
      <c r="F893">
        <v>1</v>
      </c>
      <c r="G893">
        <v>1</v>
      </c>
      <c r="H893">
        <v>1</v>
      </c>
      <c r="I893" t="s">
        <v>1233</v>
      </c>
      <c r="J893" t="s">
        <v>3</v>
      </c>
      <c r="K893" t="s">
        <v>1234</v>
      </c>
      <c r="L893">
        <v>1369</v>
      </c>
      <c r="N893">
        <v>1013</v>
      </c>
      <c r="O893" t="s">
        <v>784</v>
      </c>
      <c r="P893" t="s">
        <v>784</v>
      </c>
      <c r="Q893">
        <v>1</v>
      </c>
      <c r="X893">
        <v>10.4</v>
      </c>
      <c r="Y893">
        <v>0</v>
      </c>
      <c r="Z893">
        <v>0</v>
      </c>
      <c r="AA893">
        <v>0</v>
      </c>
      <c r="AB893">
        <v>10.210000000000001</v>
      </c>
      <c r="AC893">
        <v>0</v>
      </c>
      <c r="AD893">
        <v>1</v>
      </c>
      <c r="AE893">
        <v>1</v>
      </c>
      <c r="AF893" t="s">
        <v>667</v>
      </c>
      <c r="AG893">
        <v>8.32</v>
      </c>
      <c r="AH893">
        <v>2</v>
      </c>
      <c r="AI893">
        <v>22721261</v>
      </c>
      <c r="AJ893">
        <v>954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>
      <c r="A894">
        <f>ROW(Source!A444)</f>
        <v>444</v>
      </c>
      <c r="B894">
        <v>22721272</v>
      </c>
      <c r="C894">
        <v>22721266</v>
      </c>
      <c r="D894">
        <v>9650460</v>
      </c>
      <c r="E894">
        <v>1</v>
      </c>
      <c r="F894">
        <v>1</v>
      </c>
      <c r="G894">
        <v>1</v>
      </c>
      <c r="H894">
        <v>1</v>
      </c>
      <c r="I894" t="s">
        <v>1225</v>
      </c>
      <c r="J894" t="s">
        <v>3</v>
      </c>
      <c r="K894" t="s">
        <v>1226</v>
      </c>
      <c r="L894">
        <v>1369</v>
      </c>
      <c r="N894">
        <v>1013</v>
      </c>
      <c r="O894" t="s">
        <v>784</v>
      </c>
      <c r="P894" t="s">
        <v>784</v>
      </c>
      <c r="Q894">
        <v>1</v>
      </c>
      <c r="X894">
        <v>98.7</v>
      </c>
      <c r="Y894">
        <v>0</v>
      </c>
      <c r="Z894">
        <v>0</v>
      </c>
      <c r="AA894">
        <v>0</v>
      </c>
      <c r="AB894">
        <v>12.92</v>
      </c>
      <c r="AC894">
        <v>0</v>
      </c>
      <c r="AD894">
        <v>1</v>
      </c>
      <c r="AE894">
        <v>1</v>
      </c>
      <c r="AF894" t="s">
        <v>667</v>
      </c>
      <c r="AG894">
        <v>78.960000000000008</v>
      </c>
      <c r="AH894">
        <v>2</v>
      </c>
      <c r="AI894">
        <v>22721267</v>
      </c>
      <c r="AJ894">
        <v>955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>
      <c r="A895">
        <f>ROW(Source!A444)</f>
        <v>444</v>
      </c>
      <c r="B895">
        <v>22721273</v>
      </c>
      <c r="C895">
        <v>22721266</v>
      </c>
      <c r="D895">
        <v>9438100</v>
      </c>
      <c r="E895">
        <v>1</v>
      </c>
      <c r="F895">
        <v>1</v>
      </c>
      <c r="G895">
        <v>1</v>
      </c>
      <c r="H895">
        <v>1</v>
      </c>
      <c r="I895" t="s">
        <v>1227</v>
      </c>
      <c r="J895" t="s">
        <v>3</v>
      </c>
      <c r="K895" t="s">
        <v>1228</v>
      </c>
      <c r="L895">
        <v>1369</v>
      </c>
      <c r="N895">
        <v>1013</v>
      </c>
      <c r="O895" t="s">
        <v>784</v>
      </c>
      <c r="P895" t="s">
        <v>784</v>
      </c>
      <c r="Q895">
        <v>1</v>
      </c>
      <c r="X895">
        <v>65.8</v>
      </c>
      <c r="Y895">
        <v>0</v>
      </c>
      <c r="Z895">
        <v>0</v>
      </c>
      <c r="AA895">
        <v>0</v>
      </c>
      <c r="AB895">
        <v>15.49</v>
      </c>
      <c r="AC895">
        <v>0</v>
      </c>
      <c r="AD895">
        <v>1</v>
      </c>
      <c r="AE895">
        <v>1</v>
      </c>
      <c r="AF895" t="s">
        <v>667</v>
      </c>
      <c r="AG895">
        <v>52.64</v>
      </c>
      <c r="AH895">
        <v>2</v>
      </c>
      <c r="AI895">
        <v>22721268</v>
      </c>
      <c r="AJ895">
        <v>956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>
      <c r="A896">
        <f>ROW(Source!A444)</f>
        <v>444</v>
      </c>
      <c r="B896">
        <v>22721274</v>
      </c>
      <c r="C896">
        <v>22721266</v>
      </c>
      <c r="D896">
        <v>9447024</v>
      </c>
      <c r="E896">
        <v>1</v>
      </c>
      <c r="F896">
        <v>1</v>
      </c>
      <c r="G896">
        <v>1</v>
      </c>
      <c r="H896">
        <v>1</v>
      </c>
      <c r="I896" t="s">
        <v>1229</v>
      </c>
      <c r="J896" t="s">
        <v>3</v>
      </c>
      <c r="K896" t="s">
        <v>1230</v>
      </c>
      <c r="L896">
        <v>1369</v>
      </c>
      <c r="N896">
        <v>1013</v>
      </c>
      <c r="O896" t="s">
        <v>784</v>
      </c>
      <c r="P896" t="s">
        <v>784</v>
      </c>
      <c r="Q896">
        <v>1</v>
      </c>
      <c r="X896">
        <v>65.8</v>
      </c>
      <c r="Y896">
        <v>0</v>
      </c>
      <c r="Z896">
        <v>0</v>
      </c>
      <c r="AA896">
        <v>0</v>
      </c>
      <c r="AB896">
        <v>14.09</v>
      </c>
      <c r="AC896">
        <v>0</v>
      </c>
      <c r="AD896">
        <v>1</v>
      </c>
      <c r="AE896">
        <v>1</v>
      </c>
      <c r="AF896" t="s">
        <v>667</v>
      </c>
      <c r="AG896">
        <v>52.64</v>
      </c>
      <c r="AH896">
        <v>2</v>
      </c>
      <c r="AI896">
        <v>22721269</v>
      </c>
      <c r="AJ896">
        <v>957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>
      <c r="A897">
        <f>ROW(Source!A444)</f>
        <v>444</v>
      </c>
      <c r="B897">
        <v>22721275</v>
      </c>
      <c r="C897">
        <v>22721266</v>
      </c>
      <c r="D897">
        <v>9650574</v>
      </c>
      <c r="E897">
        <v>1</v>
      </c>
      <c r="F897">
        <v>1</v>
      </c>
      <c r="G897">
        <v>1</v>
      </c>
      <c r="H897">
        <v>1</v>
      </c>
      <c r="I897" t="s">
        <v>1231</v>
      </c>
      <c r="J897" t="s">
        <v>3</v>
      </c>
      <c r="K897" t="s">
        <v>1232</v>
      </c>
      <c r="L897">
        <v>1369</v>
      </c>
      <c r="N897">
        <v>1013</v>
      </c>
      <c r="O897" t="s">
        <v>784</v>
      </c>
      <c r="P897" t="s">
        <v>784</v>
      </c>
      <c r="Q897">
        <v>1</v>
      </c>
      <c r="X897">
        <v>32.9</v>
      </c>
      <c r="Y897">
        <v>0</v>
      </c>
      <c r="Z897">
        <v>0</v>
      </c>
      <c r="AA897">
        <v>0</v>
      </c>
      <c r="AB897">
        <v>16.93</v>
      </c>
      <c r="AC897">
        <v>0</v>
      </c>
      <c r="AD897">
        <v>1</v>
      </c>
      <c r="AE897">
        <v>1</v>
      </c>
      <c r="AF897" t="s">
        <v>667</v>
      </c>
      <c r="AG897">
        <v>26.32</v>
      </c>
      <c r="AH897">
        <v>2</v>
      </c>
      <c r="AI897">
        <v>22721270</v>
      </c>
      <c r="AJ897">
        <v>958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>
      <c r="A898">
        <f>ROW(Source!A444)</f>
        <v>444</v>
      </c>
      <c r="B898">
        <v>22721276</v>
      </c>
      <c r="C898">
        <v>22721266</v>
      </c>
      <c r="D898">
        <v>9438103</v>
      </c>
      <c r="E898">
        <v>1</v>
      </c>
      <c r="F898">
        <v>1</v>
      </c>
      <c r="G898">
        <v>1</v>
      </c>
      <c r="H898">
        <v>1</v>
      </c>
      <c r="I898" t="s">
        <v>1233</v>
      </c>
      <c r="J898" t="s">
        <v>3</v>
      </c>
      <c r="K898" t="s">
        <v>1234</v>
      </c>
      <c r="L898">
        <v>1369</v>
      </c>
      <c r="N898">
        <v>1013</v>
      </c>
      <c r="O898" t="s">
        <v>784</v>
      </c>
      <c r="P898" t="s">
        <v>784</v>
      </c>
      <c r="Q898">
        <v>1</v>
      </c>
      <c r="X898">
        <v>65.8</v>
      </c>
      <c r="Y898">
        <v>0</v>
      </c>
      <c r="Z898">
        <v>0</v>
      </c>
      <c r="AA898">
        <v>0</v>
      </c>
      <c r="AB898">
        <v>10.210000000000001</v>
      </c>
      <c r="AC898">
        <v>0</v>
      </c>
      <c r="AD898">
        <v>1</v>
      </c>
      <c r="AE898">
        <v>1</v>
      </c>
      <c r="AF898" t="s">
        <v>667</v>
      </c>
      <c r="AG898">
        <v>52.64</v>
      </c>
      <c r="AH898">
        <v>2</v>
      </c>
      <c r="AI898">
        <v>22721271</v>
      </c>
      <c r="AJ898">
        <v>959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>
      <c r="A899">
        <f>ROW(Source!A445)</f>
        <v>445</v>
      </c>
      <c r="B899">
        <v>22721283</v>
      </c>
      <c r="C899">
        <v>22721277</v>
      </c>
      <c r="D899">
        <v>9650460</v>
      </c>
      <c r="E899">
        <v>1</v>
      </c>
      <c r="F899">
        <v>1</v>
      </c>
      <c r="G899">
        <v>1</v>
      </c>
      <c r="H899">
        <v>1</v>
      </c>
      <c r="I899" t="s">
        <v>1225</v>
      </c>
      <c r="J899" t="s">
        <v>3</v>
      </c>
      <c r="K899" t="s">
        <v>1226</v>
      </c>
      <c r="L899">
        <v>1369</v>
      </c>
      <c r="N899">
        <v>1013</v>
      </c>
      <c r="O899" t="s">
        <v>784</v>
      </c>
      <c r="P899" t="s">
        <v>784</v>
      </c>
      <c r="Q899">
        <v>1</v>
      </c>
      <c r="X899">
        <v>7.8</v>
      </c>
      <c r="Y899">
        <v>0</v>
      </c>
      <c r="Z899">
        <v>0</v>
      </c>
      <c r="AA899">
        <v>0</v>
      </c>
      <c r="AB899">
        <v>12.92</v>
      </c>
      <c r="AC899">
        <v>0</v>
      </c>
      <c r="AD899">
        <v>1</v>
      </c>
      <c r="AE899">
        <v>1</v>
      </c>
      <c r="AF899" t="s">
        <v>667</v>
      </c>
      <c r="AG899">
        <v>6.24</v>
      </c>
      <c r="AH899">
        <v>2</v>
      </c>
      <c r="AI899">
        <v>22721278</v>
      </c>
      <c r="AJ899">
        <v>960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>
      <c r="A900">
        <f>ROW(Source!A445)</f>
        <v>445</v>
      </c>
      <c r="B900">
        <v>22721284</v>
      </c>
      <c r="C900">
        <v>22721277</v>
      </c>
      <c r="D900">
        <v>9438100</v>
      </c>
      <c r="E900">
        <v>1</v>
      </c>
      <c r="F900">
        <v>1</v>
      </c>
      <c r="G900">
        <v>1</v>
      </c>
      <c r="H900">
        <v>1</v>
      </c>
      <c r="I900" t="s">
        <v>1227</v>
      </c>
      <c r="J900" t="s">
        <v>3</v>
      </c>
      <c r="K900" t="s">
        <v>1228</v>
      </c>
      <c r="L900">
        <v>1369</v>
      </c>
      <c r="N900">
        <v>1013</v>
      </c>
      <c r="O900" t="s">
        <v>784</v>
      </c>
      <c r="P900" t="s">
        <v>784</v>
      </c>
      <c r="Q900">
        <v>1</v>
      </c>
      <c r="X900">
        <v>5.2</v>
      </c>
      <c r="Y900">
        <v>0</v>
      </c>
      <c r="Z900">
        <v>0</v>
      </c>
      <c r="AA900">
        <v>0</v>
      </c>
      <c r="AB900">
        <v>15.49</v>
      </c>
      <c r="AC900">
        <v>0</v>
      </c>
      <c r="AD900">
        <v>1</v>
      </c>
      <c r="AE900">
        <v>1</v>
      </c>
      <c r="AF900" t="s">
        <v>667</v>
      </c>
      <c r="AG900">
        <v>4.16</v>
      </c>
      <c r="AH900">
        <v>2</v>
      </c>
      <c r="AI900">
        <v>22721279</v>
      </c>
      <c r="AJ900">
        <v>961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>
      <c r="A901">
        <f>ROW(Source!A445)</f>
        <v>445</v>
      </c>
      <c r="B901">
        <v>22721285</v>
      </c>
      <c r="C901">
        <v>22721277</v>
      </c>
      <c r="D901">
        <v>9447024</v>
      </c>
      <c r="E901">
        <v>1</v>
      </c>
      <c r="F901">
        <v>1</v>
      </c>
      <c r="G901">
        <v>1</v>
      </c>
      <c r="H901">
        <v>1</v>
      </c>
      <c r="I901" t="s">
        <v>1229</v>
      </c>
      <c r="J901" t="s">
        <v>3</v>
      </c>
      <c r="K901" t="s">
        <v>1230</v>
      </c>
      <c r="L901">
        <v>1369</v>
      </c>
      <c r="N901">
        <v>1013</v>
      </c>
      <c r="O901" t="s">
        <v>784</v>
      </c>
      <c r="P901" t="s">
        <v>784</v>
      </c>
      <c r="Q901">
        <v>1</v>
      </c>
      <c r="X901">
        <v>5.2</v>
      </c>
      <c r="Y901">
        <v>0</v>
      </c>
      <c r="Z901">
        <v>0</v>
      </c>
      <c r="AA901">
        <v>0</v>
      </c>
      <c r="AB901">
        <v>14.09</v>
      </c>
      <c r="AC901">
        <v>0</v>
      </c>
      <c r="AD901">
        <v>1</v>
      </c>
      <c r="AE901">
        <v>1</v>
      </c>
      <c r="AF901" t="s">
        <v>667</v>
      </c>
      <c r="AG901">
        <v>4.16</v>
      </c>
      <c r="AH901">
        <v>2</v>
      </c>
      <c r="AI901">
        <v>22721280</v>
      </c>
      <c r="AJ901">
        <v>962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>
      <c r="A902">
        <f>ROW(Source!A445)</f>
        <v>445</v>
      </c>
      <c r="B902">
        <v>22721286</v>
      </c>
      <c r="C902">
        <v>22721277</v>
      </c>
      <c r="D902">
        <v>9650574</v>
      </c>
      <c r="E902">
        <v>1</v>
      </c>
      <c r="F902">
        <v>1</v>
      </c>
      <c r="G902">
        <v>1</v>
      </c>
      <c r="H902">
        <v>1</v>
      </c>
      <c r="I902" t="s">
        <v>1231</v>
      </c>
      <c r="J902" t="s">
        <v>3</v>
      </c>
      <c r="K902" t="s">
        <v>1232</v>
      </c>
      <c r="L902">
        <v>1369</v>
      </c>
      <c r="N902">
        <v>1013</v>
      </c>
      <c r="O902" t="s">
        <v>784</v>
      </c>
      <c r="P902" t="s">
        <v>784</v>
      </c>
      <c r="Q902">
        <v>1</v>
      </c>
      <c r="X902">
        <v>2.6</v>
      </c>
      <c r="Y902">
        <v>0</v>
      </c>
      <c r="Z902">
        <v>0</v>
      </c>
      <c r="AA902">
        <v>0</v>
      </c>
      <c r="AB902">
        <v>16.93</v>
      </c>
      <c r="AC902">
        <v>0</v>
      </c>
      <c r="AD902">
        <v>1</v>
      </c>
      <c r="AE902">
        <v>1</v>
      </c>
      <c r="AF902" t="s">
        <v>667</v>
      </c>
      <c r="AG902">
        <v>2.08</v>
      </c>
      <c r="AH902">
        <v>2</v>
      </c>
      <c r="AI902">
        <v>22721281</v>
      </c>
      <c r="AJ902">
        <v>963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>
      <c r="A903">
        <f>ROW(Source!A445)</f>
        <v>445</v>
      </c>
      <c r="B903">
        <v>22721287</v>
      </c>
      <c r="C903">
        <v>22721277</v>
      </c>
      <c r="D903">
        <v>9438103</v>
      </c>
      <c r="E903">
        <v>1</v>
      </c>
      <c r="F903">
        <v>1</v>
      </c>
      <c r="G903">
        <v>1</v>
      </c>
      <c r="H903">
        <v>1</v>
      </c>
      <c r="I903" t="s">
        <v>1233</v>
      </c>
      <c r="J903" t="s">
        <v>3</v>
      </c>
      <c r="K903" t="s">
        <v>1234</v>
      </c>
      <c r="L903">
        <v>1369</v>
      </c>
      <c r="N903">
        <v>1013</v>
      </c>
      <c r="O903" t="s">
        <v>784</v>
      </c>
      <c r="P903" t="s">
        <v>784</v>
      </c>
      <c r="Q903">
        <v>1</v>
      </c>
      <c r="X903">
        <v>5.2</v>
      </c>
      <c r="Y903">
        <v>0</v>
      </c>
      <c r="Z903">
        <v>0</v>
      </c>
      <c r="AA903">
        <v>0</v>
      </c>
      <c r="AB903">
        <v>10.210000000000001</v>
      </c>
      <c r="AC903">
        <v>0</v>
      </c>
      <c r="AD903">
        <v>1</v>
      </c>
      <c r="AE903">
        <v>1</v>
      </c>
      <c r="AF903" t="s">
        <v>667</v>
      </c>
      <c r="AG903">
        <v>4.16</v>
      </c>
      <c r="AH903">
        <v>2</v>
      </c>
      <c r="AI903">
        <v>22721282</v>
      </c>
      <c r="AJ903">
        <v>964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>
      <c r="A904">
        <f>ROW(Source!A446)</f>
        <v>446</v>
      </c>
      <c r="B904">
        <v>22721294</v>
      </c>
      <c r="C904">
        <v>22721288</v>
      </c>
      <c r="D904">
        <v>9650460</v>
      </c>
      <c r="E904">
        <v>1</v>
      </c>
      <c r="F904">
        <v>1</v>
      </c>
      <c r="G904">
        <v>1</v>
      </c>
      <c r="H904">
        <v>1</v>
      </c>
      <c r="I904" t="s">
        <v>1225</v>
      </c>
      <c r="J904" t="s">
        <v>3</v>
      </c>
      <c r="K904" t="s">
        <v>1226</v>
      </c>
      <c r="L904">
        <v>1369</v>
      </c>
      <c r="N904">
        <v>1013</v>
      </c>
      <c r="O904" t="s">
        <v>784</v>
      </c>
      <c r="P904" t="s">
        <v>784</v>
      </c>
      <c r="Q904">
        <v>1</v>
      </c>
      <c r="X904">
        <v>1.68</v>
      </c>
      <c r="Y904">
        <v>0</v>
      </c>
      <c r="Z904">
        <v>0</v>
      </c>
      <c r="AA904">
        <v>0</v>
      </c>
      <c r="AB904">
        <v>12.92</v>
      </c>
      <c r="AC904">
        <v>0</v>
      </c>
      <c r="AD904">
        <v>1</v>
      </c>
      <c r="AE904">
        <v>1</v>
      </c>
      <c r="AF904" t="s">
        <v>667</v>
      </c>
      <c r="AG904">
        <v>1.3440000000000001</v>
      </c>
      <c r="AH904">
        <v>2</v>
      </c>
      <c r="AI904">
        <v>22721289</v>
      </c>
      <c r="AJ904">
        <v>965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>
      <c r="A905">
        <f>ROW(Source!A446)</f>
        <v>446</v>
      </c>
      <c r="B905">
        <v>22721295</v>
      </c>
      <c r="C905">
        <v>22721288</v>
      </c>
      <c r="D905">
        <v>9438100</v>
      </c>
      <c r="E905">
        <v>1</v>
      </c>
      <c r="F905">
        <v>1</v>
      </c>
      <c r="G905">
        <v>1</v>
      </c>
      <c r="H905">
        <v>1</v>
      </c>
      <c r="I905" t="s">
        <v>1227</v>
      </c>
      <c r="J905" t="s">
        <v>3</v>
      </c>
      <c r="K905" t="s">
        <v>1228</v>
      </c>
      <c r="L905">
        <v>1369</v>
      </c>
      <c r="N905">
        <v>1013</v>
      </c>
      <c r="O905" t="s">
        <v>784</v>
      </c>
      <c r="P905" t="s">
        <v>784</v>
      </c>
      <c r="Q905">
        <v>1</v>
      </c>
      <c r="X905">
        <v>1.1200000000000001</v>
      </c>
      <c r="Y905">
        <v>0</v>
      </c>
      <c r="Z905">
        <v>0</v>
      </c>
      <c r="AA905">
        <v>0</v>
      </c>
      <c r="AB905">
        <v>15.49</v>
      </c>
      <c r="AC905">
        <v>0</v>
      </c>
      <c r="AD905">
        <v>1</v>
      </c>
      <c r="AE905">
        <v>1</v>
      </c>
      <c r="AF905" t="s">
        <v>667</v>
      </c>
      <c r="AG905">
        <v>0.89600000000000013</v>
      </c>
      <c r="AH905">
        <v>2</v>
      </c>
      <c r="AI905">
        <v>22721290</v>
      </c>
      <c r="AJ905">
        <v>966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>
      <c r="A906">
        <f>ROW(Source!A446)</f>
        <v>446</v>
      </c>
      <c r="B906">
        <v>22721296</v>
      </c>
      <c r="C906">
        <v>22721288</v>
      </c>
      <c r="D906">
        <v>9447024</v>
      </c>
      <c r="E906">
        <v>1</v>
      </c>
      <c r="F906">
        <v>1</v>
      </c>
      <c r="G906">
        <v>1</v>
      </c>
      <c r="H906">
        <v>1</v>
      </c>
      <c r="I906" t="s">
        <v>1229</v>
      </c>
      <c r="J906" t="s">
        <v>3</v>
      </c>
      <c r="K906" t="s">
        <v>1230</v>
      </c>
      <c r="L906">
        <v>1369</v>
      </c>
      <c r="N906">
        <v>1013</v>
      </c>
      <c r="O906" t="s">
        <v>784</v>
      </c>
      <c r="P906" t="s">
        <v>784</v>
      </c>
      <c r="Q906">
        <v>1</v>
      </c>
      <c r="X906">
        <v>1.1200000000000001</v>
      </c>
      <c r="Y906">
        <v>0</v>
      </c>
      <c r="Z906">
        <v>0</v>
      </c>
      <c r="AA906">
        <v>0</v>
      </c>
      <c r="AB906">
        <v>14.09</v>
      </c>
      <c r="AC906">
        <v>0</v>
      </c>
      <c r="AD906">
        <v>1</v>
      </c>
      <c r="AE906">
        <v>1</v>
      </c>
      <c r="AF906" t="s">
        <v>667</v>
      </c>
      <c r="AG906">
        <v>0.89600000000000013</v>
      </c>
      <c r="AH906">
        <v>2</v>
      </c>
      <c r="AI906">
        <v>22721291</v>
      </c>
      <c r="AJ906">
        <v>967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>
      <c r="A907">
        <f>ROW(Source!A446)</f>
        <v>446</v>
      </c>
      <c r="B907">
        <v>22721297</v>
      </c>
      <c r="C907">
        <v>22721288</v>
      </c>
      <c r="D907">
        <v>9650574</v>
      </c>
      <c r="E907">
        <v>1</v>
      </c>
      <c r="F907">
        <v>1</v>
      </c>
      <c r="G907">
        <v>1</v>
      </c>
      <c r="H907">
        <v>1</v>
      </c>
      <c r="I907" t="s">
        <v>1231</v>
      </c>
      <c r="J907" t="s">
        <v>3</v>
      </c>
      <c r="K907" t="s">
        <v>1232</v>
      </c>
      <c r="L907">
        <v>1369</v>
      </c>
      <c r="N907">
        <v>1013</v>
      </c>
      <c r="O907" t="s">
        <v>784</v>
      </c>
      <c r="P907" t="s">
        <v>784</v>
      </c>
      <c r="Q907">
        <v>1</v>
      </c>
      <c r="X907">
        <v>0.56000000000000005</v>
      </c>
      <c r="Y907">
        <v>0</v>
      </c>
      <c r="Z907">
        <v>0</v>
      </c>
      <c r="AA907">
        <v>0</v>
      </c>
      <c r="AB907">
        <v>16.93</v>
      </c>
      <c r="AC907">
        <v>0</v>
      </c>
      <c r="AD907">
        <v>1</v>
      </c>
      <c r="AE907">
        <v>1</v>
      </c>
      <c r="AF907" t="s">
        <v>667</v>
      </c>
      <c r="AG907">
        <v>0.44800000000000006</v>
      </c>
      <c r="AH907">
        <v>2</v>
      </c>
      <c r="AI907">
        <v>22721292</v>
      </c>
      <c r="AJ907">
        <v>968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>
      <c r="A908">
        <f>ROW(Source!A446)</f>
        <v>446</v>
      </c>
      <c r="B908">
        <v>22721298</v>
      </c>
      <c r="C908">
        <v>22721288</v>
      </c>
      <c r="D908">
        <v>9438103</v>
      </c>
      <c r="E908">
        <v>1</v>
      </c>
      <c r="F908">
        <v>1</v>
      </c>
      <c r="G908">
        <v>1</v>
      </c>
      <c r="H908">
        <v>1</v>
      </c>
      <c r="I908" t="s">
        <v>1233</v>
      </c>
      <c r="J908" t="s">
        <v>3</v>
      </c>
      <c r="K908" t="s">
        <v>1234</v>
      </c>
      <c r="L908">
        <v>1369</v>
      </c>
      <c r="N908">
        <v>1013</v>
      </c>
      <c r="O908" t="s">
        <v>784</v>
      </c>
      <c r="P908" t="s">
        <v>784</v>
      </c>
      <c r="Q908">
        <v>1</v>
      </c>
      <c r="X908">
        <v>1.1200000000000001</v>
      </c>
      <c r="Y908">
        <v>0</v>
      </c>
      <c r="Z908">
        <v>0</v>
      </c>
      <c r="AA908">
        <v>0</v>
      </c>
      <c r="AB908">
        <v>10.210000000000001</v>
      </c>
      <c r="AC908">
        <v>0</v>
      </c>
      <c r="AD908">
        <v>1</v>
      </c>
      <c r="AE908">
        <v>1</v>
      </c>
      <c r="AF908" t="s">
        <v>667</v>
      </c>
      <c r="AG908">
        <v>0.89600000000000013</v>
      </c>
      <c r="AH908">
        <v>2</v>
      </c>
      <c r="AI908">
        <v>22721293</v>
      </c>
      <c r="AJ908">
        <v>969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>
      <c r="A909">
        <f>ROW(Source!A447)</f>
        <v>447</v>
      </c>
      <c r="B909">
        <v>22721304</v>
      </c>
      <c r="C909">
        <v>22721299</v>
      </c>
      <c r="D909">
        <v>9438100</v>
      </c>
      <c r="E909">
        <v>1</v>
      </c>
      <c r="F909">
        <v>1</v>
      </c>
      <c r="G909">
        <v>1</v>
      </c>
      <c r="H909">
        <v>1</v>
      </c>
      <c r="I909" t="s">
        <v>1227</v>
      </c>
      <c r="J909" t="s">
        <v>3</v>
      </c>
      <c r="K909" t="s">
        <v>1228</v>
      </c>
      <c r="L909">
        <v>1369</v>
      </c>
      <c r="N909">
        <v>1013</v>
      </c>
      <c r="O909" t="s">
        <v>784</v>
      </c>
      <c r="P909" t="s">
        <v>784</v>
      </c>
      <c r="Q909">
        <v>1</v>
      </c>
      <c r="X909">
        <v>17.75</v>
      </c>
      <c r="Y909">
        <v>0</v>
      </c>
      <c r="Z909">
        <v>0</v>
      </c>
      <c r="AA909">
        <v>0</v>
      </c>
      <c r="AB909">
        <v>15.49</v>
      </c>
      <c r="AC909">
        <v>0</v>
      </c>
      <c r="AD909">
        <v>1</v>
      </c>
      <c r="AE909">
        <v>1</v>
      </c>
      <c r="AF909" t="s">
        <v>667</v>
      </c>
      <c r="AG909">
        <v>14.200000000000001</v>
      </c>
      <c r="AH909">
        <v>2</v>
      </c>
      <c r="AI909">
        <v>22721300</v>
      </c>
      <c r="AJ909">
        <v>970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>
      <c r="A910">
        <f>ROW(Source!A447)</f>
        <v>447</v>
      </c>
      <c r="B910">
        <v>22721305</v>
      </c>
      <c r="C910">
        <v>22721299</v>
      </c>
      <c r="D910">
        <v>9447024</v>
      </c>
      <c r="E910">
        <v>1</v>
      </c>
      <c r="F910">
        <v>1</v>
      </c>
      <c r="G910">
        <v>1</v>
      </c>
      <c r="H910">
        <v>1</v>
      </c>
      <c r="I910" t="s">
        <v>1229</v>
      </c>
      <c r="J910" t="s">
        <v>3</v>
      </c>
      <c r="K910" t="s">
        <v>1230</v>
      </c>
      <c r="L910">
        <v>1369</v>
      </c>
      <c r="N910">
        <v>1013</v>
      </c>
      <c r="O910" t="s">
        <v>784</v>
      </c>
      <c r="P910" t="s">
        <v>784</v>
      </c>
      <c r="Q910">
        <v>1</v>
      </c>
      <c r="X910">
        <v>17.75</v>
      </c>
      <c r="Y910">
        <v>0</v>
      </c>
      <c r="Z910">
        <v>0</v>
      </c>
      <c r="AA910">
        <v>0</v>
      </c>
      <c r="AB910">
        <v>14.09</v>
      </c>
      <c r="AC910">
        <v>0</v>
      </c>
      <c r="AD910">
        <v>1</v>
      </c>
      <c r="AE910">
        <v>1</v>
      </c>
      <c r="AF910" t="s">
        <v>667</v>
      </c>
      <c r="AG910">
        <v>14.200000000000001</v>
      </c>
      <c r="AH910">
        <v>2</v>
      </c>
      <c r="AI910">
        <v>22721301</v>
      </c>
      <c r="AJ910">
        <v>971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>
      <c r="A911">
        <f>ROW(Source!A447)</f>
        <v>447</v>
      </c>
      <c r="B911">
        <v>22721306</v>
      </c>
      <c r="C911">
        <v>22721299</v>
      </c>
      <c r="D911">
        <v>9650574</v>
      </c>
      <c r="E911">
        <v>1</v>
      </c>
      <c r="F911">
        <v>1</v>
      </c>
      <c r="G911">
        <v>1</v>
      </c>
      <c r="H911">
        <v>1</v>
      </c>
      <c r="I911" t="s">
        <v>1231</v>
      </c>
      <c r="J911" t="s">
        <v>3</v>
      </c>
      <c r="K911" t="s">
        <v>1232</v>
      </c>
      <c r="L911">
        <v>1369</v>
      </c>
      <c r="N911">
        <v>1013</v>
      </c>
      <c r="O911" t="s">
        <v>784</v>
      </c>
      <c r="P911" t="s">
        <v>784</v>
      </c>
      <c r="Q911">
        <v>1</v>
      </c>
      <c r="X911">
        <v>7.1</v>
      </c>
      <c r="Y911">
        <v>0</v>
      </c>
      <c r="Z911">
        <v>0</v>
      </c>
      <c r="AA911">
        <v>0</v>
      </c>
      <c r="AB911">
        <v>16.93</v>
      </c>
      <c r="AC911">
        <v>0</v>
      </c>
      <c r="AD911">
        <v>1</v>
      </c>
      <c r="AE911">
        <v>1</v>
      </c>
      <c r="AF911" t="s">
        <v>667</v>
      </c>
      <c r="AG911">
        <v>5.68</v>
      </c>
      <c r="AH911">
        <v>2</v>
      </c>
      <c r="AI911">
        <v>22721302</v>
      </c>
      <c r="AJ911">
        <v>972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>
      <c r="A912">
        <f>ROW(Source!A447)</f>
        <v>447</v>
      </c>
      <c r="B912">
        <v>22721307</v>
      </c>
      <c r="C912">
        <v>22721299</v>
      </c>
      <c r="D912">
        <v>9438103</v>
      </c>
      <c r="E912">
        <v>1</v>
      </c>
      <c r="F912">
        <v>1</v>
      </c>
      <c r="G912">
        <v>1</v>
      </c>
      <c r="H912">
        <v>1</v>
      </c>
      <c r="I912" t="s">
        <v>1233</v>
      </c>
      <c r="J912" t="s">
        <v>3</v>
      </c>
      <c r="K912" t="s">
        <v>1234</v>
      </c>
      <c r="L912">
        <v>1369</v>
      </c>
      <c r="N912">
        <v>1013</v>
      </c>
      <c r="O912" t="s">
        <v>784</v>
      </c>
      <c r="P912" t="s">
        <v>784</v>
      </c>
      <c r="Q912">
        <v>1</v>
      </c>
      <c r="X912">
        <v>28.4</v>
      </c>
      <c r="Y912">
        <v>0</v>
      </c>
      <c r="Z912">
        <v>0</v>
      </c>
      <c r="AA912">
        <v>0</v>
      </c>
      <c r="AB912">
        <v>10.210000000000001</v>
      </c>
      <c r="AC912">
        <v>0</v>
      </c>
      <c r="AD912">
        <v>1</v>
      </c>
      <c r="AE912">
        <v>1</v>
      </c>
      <c r="AF912" t="s">
        <v>667</v>
      </c>
      <c r="AG912">
        <v>22.72</v>
      </c>
      <c r="AH912">
        <v>2</v>
      </c>
      <c r="AI912">
        <v>22721303</v>
      </c>
      <c r="AJ912">
        <v>973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>
      <c r="A913">
        <f>ROW(Source!A474)</f>
        <v>474</v>
      </c>
      <c r="B913">
        <v>22722794</v>
      </c>
      <c r="C913">
        <v>22722787</v>
      </c>
      <c r="D913">
        <v>9650491</v>
      </c>
      <c r="E913">
        <v>1</v>
      </c>
      <c r="F913">
        <v>1</v>
      </c>
      <c r="G913">
        <v>1</v>
      </c>
      <c r="H913">
        <v>1</v>
      </c>
      <c r="I913" t="s">
        <v>1221</v>
      </c>
      <c r="J913" t="s">
        <v>3</v>
      </c>
      <c r="K913" t="s">
        <v>1222</v>
      </c>
      <c r="L913">
        <v>1369</v>
      </c>
      <c r="N913">
        <v>1013</v>
      </c>
      <c r="O913" t="s">
        <v>784</v>
      </c>
      <c r="P913" t="s">
        <v>784</v>
      </c>
      <c r="Q913">
        <v>1</v>
      </c>
      <c r="X913">
        <v>114.07</v>
      </c>
      <c r="Y913">
        <v>0</v>
      </c>
      <c r="Z913">
        <v>0</v>
      </c>
      <c r="AA913">
        <v>0</v>
      </c>
      <c r="AB913">
        <v>9.6199999999999992</v>
      </c>
      <c r="AC913">
        <v>0</v>
      </c>
      <c r="AD913">
        <v>1</v>
      </c>
      <c r="AE913">
        <v>1</v>
      </c>
      <c r="AF913" t="s">
        <v>667</v>
      </c>
      <c r="AG913">
        <v>91.256</v>
      </c>
      <c r="AH913">
        <v>2</v>
      </c>
      <c r="AI913">
        <v>22722788</v>
      </c>
      <c r="AJ913">
        <v>974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>
      <c r="A914">
        <f>ROW(Source!A474)</f>
        <v>474</v>
      </c>
      <c r="B914">
        <v>22722795</v>
      </c>
      <c r="C914">
        <v>22722787</v>
      </c>
      <c r="D914">
        <v>9650524</v>
      </c>
      <c r="E914">
        <v>1</v>
      </c>
      <c r="F914">
        <v>1</v>
      </c>
      <c r="G914">
        <v>1</v>
      </c>
      <c r="H914">
        <v>1</v>
      </c>
      <c r="I914" t="s">
        <v>1223</v>
      </c>
      <c r="J914" t="s">
        <v>3</v>
      </c>
      <c r="K914" t="s">
        <v>1224</v>
      </c>
      <c r="L914">
        <v>1369</v>
      </c>
      <c r="N914">
        <v>1013</v>
      </c>
      <c r="O914" t="s">
        <v>784</v>
      </c>
      <c r="P914" t="s">
        <v>784</v>
      </c>
      <c r="Q914">
        <v>1</v>
      </c>
      <c r="X914">
        <v>114.07</v>
      </c>
      <c r="Y914">
        <v>0</v>
      </c>
      <c r="Z914">
        <v>0</v>
      </c>
      <c r="AA914">
        <v>0</v>
      </c>
      <c r="AB914">
        <v>11.09</v>
      </c>
      <c r="AC914">
        <v>0</v>
      </c>
      <c r="AD914">
        <v>1</v>
      </c>
      <c r="AE914">
        <v>1</v>
      </c>
      <c r="AF914" t="s">
        <v>667</v>
      </c>
      <c r="AG914">
        <v>91.256</v>
      </c>
      <c r="AH914">
        <v>2</v>
      </c>
      <c r="AI914">
        <v>22722789</v>
      </c>
      <c r="AJ914">
        <v>975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>
      <c r="A915">
        <f>ROW(Source!A474)</f>
        <v>474</v>
      </c>
      <c r="B915">
        <v>22722796</v>
      </c>
      <c r="C915">
        <v>22722787</v>
      </c>
      <c r="D915">
        <v>9650460</v>
      </c>
      <c r="E915">
        <v>1</v>
      </c>
      <c r="F915">
        <v>1</v>
      </c>
      <c r="G915">
        <v>1</v>
      </c>
      <c r="H915">
        <v>1</v>
      </c>
      <c r="I915" t="s">
        <v>1225</v>
      </c>
      <c r="J915" t="s">
        <v>3</v>
      </c>
      <c r="K915" t="s">
        <v>1226</v>
      </c>
      <c r="L915">
        <v>1369</v>
      </c>
      <c r="N915">
        <v>1013</v>
      </c>
      <c r="O915" t="s">
        <v>784</v>
      </c>
      <c r="P915" t="s">
        <v>784</v>
      </c>
      <c r="Q915">
        <v>1</v>
      </c>
      <c r="X915">
        <v>114.07</v>
      </c>
      <c r="Y915">
        <v>0</v>
      </c>
      <c r="Z915">
        <v>0</v>
      </c>
      <c r="AA915">
        <v>0</v>
      </c>
      <c r="AB915">
        <v>12.92</v>
      </c>
      <c r="AC915">
        <v>0</v>
      </c>
      <c r="AD915">
        <v>1</v>
      </c>
      <c r="AE915">
        <v>1</v>
      </c>
      <c r="AF915" t="s">
        <v>667</v>
      </c>
      <c r="AG915">
        <v>91.256</v>
      </c>
      <c r="AH915">
        <v>2</v>
      </c>
      <c r="AI915">
        <v>22722790</v>
      </c>
      <c r="AJ915">
        <v>976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>
      <c r="A916">
        <f>ROW(Source!A474)</f>
        <v>474</v>
      </c>
      <c r="B916">
        <v>22722797</v>
      </c>
      <c r="C916">
        <v>22722787</v>
      </c>
      <c r="D916">
        <v>9438100</v>
      </c>
      <c r="E916">
        <v>1</v>
      </c>
      <c r="F916">
        <v>1</v>
      </c>
      <c r="G916">
        <v>1</v>
      </c>
      <c r="H916">
        <v>1</v>
      </c>
      <c r="I916" t="s">
        <v>1227</v>
      </c>
      <c r="J916" t="s">
        <v>3</v>
      </c>
      <c r="K916" t="s">
        <v>1228</v>
      </c>
      <c r="L916">
        <v>1369</v>
      </c>
      <c r="N916">
        <v>1013</v>
      </c>
      <c r="O916" t="s">
        <v>784</v>
      </c>
      <c r="P916" t="s">
        <v>784</v>
      </c>
      <c r="Q916">
        <v>1</v>
      </c>
      <c r="X916">
        <v>107.36</v>
      </c>
      <c r="Y916">
        <v>0</v>
      </c>
      <c r="Z916">
        <v>0</v>
      </c>
      <c r="AA916">
        <v>0</v>
      </c>
      <c r="AB916">
        <v>15.49</v>
      </c>
      <c r="AC916">
        <v>0</v>
      </c>
      <c r="AD916">
        <v>1</v>
      </c>
      <c r="AE916">
        <v>1</v>
      </c>
      <c r="AF916" t="s">
        <v>667</v>
      </c>
      <c r="AG916">
        <v>85.888000000000005</v>
      </c>
      <c r="AH916">
        <v>2</v>
      </c>
      <c r="AI916">
        <v>22722791</v>
      </c>
      <c r="AJ916">
        <v>977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>
      <c r="A917">
        <f>ROW(Source!A474)</f>
        <v>474</v>
      </c>
      <c r="B917">
        <v>22722798</v>
      </c>
      <c r="C917">
        <v>22722787</v>
      </c>
      <c r="D917">
        <v>9447024</v>
      </c>
      <c r="E917">
        <v>1</v>
      </c>
      <c r="F917">
        <v>1</v>
      </c>
      <c r="G917">
        <v>1</v>
      </c>
      <c r="H917">
        <v>1</v>
      </c>
      <c r="I917" t="s">
        <v>1229</v>
      </c>
      <c r="J917" t="s">
        <v>3</v>
      </c>
      <c r="K917" t="s">
        <v>1230</v>
      </c>
      <c r="L917">
        <v>1369</v>
      </c>
      <c r="N917">
        <v>1013</v>
      </c>
      <c r="O917" t="s">
        <v>784</v>
      </c>
      <c r="P917" t="s">
        <v>784</v>
      </c>
      <c r="Q917">
        <v>1</v>
      </c>
      <c r="X917">
        <v>107.36</v>
      </c>
      <c r="Y917">
        <v>0</v>
      </c>
      <c r="Z917">
        <v>0</v>
      </c>
      <c r="AA917">
        <v>0</v>
      </c>
      <c r="AB917">
        <v>14.09</v>
      </c>
      <c r="AC917">
        <v>0</v>
      </c>
      <c r="AD917">
        <v>1</v>
      </c>
      <c r="AE917">
        <v>1</v>
      </c>
      <c r="AF917" t="s">
        <v>667</v>
      </c>
      <c r="AG917">
        <v>85.888000000000005</v>
      </c>
      <c r="AH917">
        <v>2</v>
      </c>
      <c r="AI917">
        <v>22722792</v>
      </c>
      <c r="AJ917">
        <v>978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>
      <c r="A918">
        <f>ROW(Source!A474)</f>
        <v>474</v>
      </c>
      <c r="B918">
        <v>22722799</v>
      </c>
      <c r="C918">
        <v>22722787</v>
      </c>
      <c r="D918">
        <v>9650574</v>
      </c>
      <c r="E918">
        <v>1</v>
      </c>
      <c r="F918">
        <v>1</v>
      </c>
      <c r="G918">
        <v>1</v>
      </c>
      <c r="H918">
        <v>1</v>
      </c>
      <c r="I918" t="s">
        <v>1231</v>
      </c>
      <c r="J918" t="s">
        <v>3</v>
      </c>
      <c r="K918" t="s">
        <v>1232</v>
      </c>
      <c r="L918">
        <v>1369</v>
      </c>
      <c r="N918">
        <v>1013</v>
      </c>
      <c r="O918" t="s">
        <v>784</v>
      </c>
      <c r="P918" t="s">
        <v>784</v>
      </c>
      <c r="Q918">
        <v>1</v>
      </c>
      <c r="X918">
        <v>114.07</v>
      </c>
      <c r="Y918">
        <v>0</v>
      </c>
      <c r="Z918">
        <v>0</v>
      </c>
      <c r="AA918">
        <v>0</v>
      </c>
      <c r="AB918">
        <v>16.93</v>
      </c>
      <c r="AC918">
        <v>0</v>
      </c>
      <c r="AD918">
        <v>1</v>
      </c>
      <c r="AE918">
        <v>1</v>
      </c>
      <c r="AF918" t="s">
        <v>667</v>
      </c>
      <c r="AG918">
        <v>91.256</v>
      </c>
      <c r="AH918">
        <v>2</v>
      </c>
      <c r="AI918">
        <v>22722793</v>
      </c>
      <c r="AJ918">
        <v>979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>
      <c r="A919">
        <f>ROW(Source!A475)</f>
        <v>475</v>
      </c>
      <c r="B919">
        <v>22722806</v>
      </c>
      <c r="C919">
        <v>22722800</v>
      </c>
      <c r="D919">
        <v>9650460</v>
      </c>
      <c r="E919">
        <v>1</v>
      </c>
      <c r="F919">
        <v>1</v>
      </c>
      <c r="G919">
        <v>1</v>
      </c>
      <c r="H919">
        <v>1</v>
      </c>
      <c r="I919" t="s">
        <v>1225</v>
      </c>
      <c r="J919" t="s">
        <v>3</v>
      </c>
      <c r="K919" t="s">
        <v>1226</v>
      </c>
      <c r="L919">
        <v>1369</v>
      </c>
      <c r="N919">
        <v>1013</v>
      </c>
      <c r="O919" t="s">
        <v>784</v>
      </c>
      <c r="P919" t="s">
        <v>784</v>
      </c>
      <c r="Q919">
        <v>1</v>
      </c>
      <c r="X919">
        <v>2.0099999999999998</v>
      </c>
      <c r="Y919">
        <v>0</v>
      </c>
      <c r="Z919">
        <v>0</v>
      </c>
      <c r="AA919">
        <v>0</v>
      </c>
      <c r="AB919">
        <v>12.92</v>
      </c>
      <c r="AC919">
        <v>0</v>
      </c>
      <c r="AD919">
        <v>1</v>
      </c>
      <c r="AE919">
        <v>1</v>
      </c>
      <c r="AF919" t="s">
        <v>667</v>
      </c>
      <c r="AG919">
        <v>1.6079999999999999</v>
      </c>
      <c r="AH919">
        <v>2</v>
      </c>
      <c r="AI919">
        <v>22722801</v>
      </c>
      <c r="AJ919">
        <v>980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>
      <c r="A920">
        <f>ROW(Source!A475)</f>
        <v>475</v>
      </c>
      <c r="B920">
        <v>22722807</v>
      </c>
      <c r="C920">
        <v>22722800</v>
      </c>
      <c r="D920">
        <v>9438100</v>
      </c>
      <c r="E920">
        <v>1</v>
      </c>
      <c r="F920">
        <v>1</v>
      </c>
      <c r="G920">
        <v>1</v>
      </c>
      <c r="H920">
        <v>1</v>
      </c>
      <c r="I920" t="s">
        <v>1227</v>
      </c>
      <c r="J920" t="s">
        <v>3</v>
      </c>
      <c r="K920" t="s">
        <v>1228</v>
      </c>
      <c r="L920">
        <v>1369</v>
      </c>
      <c r="N920">
        <v>1013</v>
      </c>
      <c r="O920" t="s">
        <v>784</v>
      </c>
      <c r="P920" t="s">
        <v>784</v>
      </c>
      <c r="Q920">
        <v>1</v>
      </c>
      <c r="X920">
        <v>1.34</v>
      </c>
      <c r="Y920">
        <v>0</v>
      </c>
      <c r="Z920">
        <v>0</v>
      </c>
      <c r="AA920">
        <v>0</v>
      </c>
      <c r="AB920">
        <v>15.49</v>
      </c>
      <c r="AC920">
        <v>0</v>
      </c>
      <c r="AD920">
        <v>1</v>
      </c>
      <c r="AE920">
        <v>1</v>
      </c>
      <c r="AF920" t="s">
        <v>667</v>
      </c>
      <c r="AG920">
        <v>1.0720000000000001</v>
      </c>
      <c r="AH920">
        <v>2</v>
      </c>
      <c r="AI920">
        <v>22722802</v>
      </c>
      <c r="AJ920">
        <v>981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>
      <c r="A921">
        <f>ROW(Source!A475)</f>
        <v>475</v>
      </c>
      <c r="B921">
        <v>22722808</v>
      </c>
      <c r="C921">
        <v>22722800</v>
      </c>
      <c r="D921">
        <v>9447024</v>
      </c>
      <c r="E921">
        <v>1</v>
      </c>
      <c r="F921">
        <v>1</v>
      </c>
      <c r="G921">
        <v>1</v>
      </c>
      <c r="H921">
        <v>1</v>
      </c>
      <c r="I921" t="s">
        <v>1229</v>
      </c>
      <c r="J921" t="s">
        <v>3</v>
      </c>
      <c r="K921" t="s">
        <v>1230</v>
      </c>
      <c r="L921">
        <v>1369</v>
      </c>
      <c r="N921">
        <v>1013</v>
      </c>
      <c r="O921" t="s">
        <v>784</v>
      </c>
      <c r="P921" t="s">
        <v>784</v>
      </c>
      <c r="Q921">
        <v>1</v>
      </c>
      <c r="X921">
        <v>1.34</v>
      </c>
      <c r="Y921">
        <v>0</v>
      </c>
      <c r="Z921">
        <v>0</v>
      </c>
      <c r="AA921">
        <v>0</v>
      </c>
      <c r="AB921">
        <v>14.09</v>
      </c>
      <c r="AC921">
        <v>0</v>
      </c>
      <c r="AD921">
        <v>1</v>
      </c>
      <c r="AE921">
        <v>1</v>
      </c>
      <c r="AF921" t="s">
        <v>667</v>
      </c>
      <c r="AG921">
        <v>1.0720000000000001</v>
      </c>
      <c r="AH921">
        <v>2</v>
      </c>
      <c r="AI921">
        <v>22722803</v>
      </c>
      <c r="AJ921">
        <v>982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>
      <c r="A922">
        <f>ROW(Source!A475)</f>
        <v>475</v>
      </c>
      <c r="B922">
        <v>22722809</v>
      </c>
      <c r="C922">
        <v>22722800</v>
      </c>
      <c r="D922">
        <v>9650574</v>
      </c>
      <c r="E922">
        <v>1</v>
      </c>
      <c r="F922">
        <v>1</v>
      </c>
      <c r="G922">
        <v>1</v>
      </c>
      <c r="H922">
        <v>1</v>
      </c>
      <c r="I922" t="s">
        <v>1231</v>
      </c>
      <c r="J922" t="s">
        <v>3</v>
      </c>
      <c r="K922" t="s">
        <v>1232</v>
      </c>
      <c r="L922">
        <v>1369</v>
      </c>
      <c r="N922">
        <v>1013</v>
      </c>
      <c r="O922" t="s">
        <v>784</v>
      </c>
      <c r="P922" t="s">
        <v>784</v>
      </c>
      <c r="Q922">
        <v>1</v>
      </c>
      <c r="X922">
        <v>0.67</v>
      </c>
      <c r="Y922">
        <v>0</v>
      </c>
      <c r="Z922">
        <v>0</v>
      </c>
      <c r="AA922">
        <v>0</v>
      </c>
      <c r="AB922">
        <v>16.93</v>
      </c>
      <c r="AC922">
        <v>0</v>
      </c>
      <c r="AD922">
        <v>1</v>
      </c>
      <c r="AE922">
        <v>1</v>
      </c>
      <c r="AF922" t="s">
        <v>667</v>
      </c>
      <c r="AG922">
        <v>0.53600000000000003</v>
      </c>
      <c r="AH922">
        <v>2</v>
      </c>
      <c r="AI922">
        <v>22722804</v>
      </c>
      <c r="AJ922">
        <v>983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>
      <c r="A923">
        <f>ROW(Source!A475)</f>
        <v>475</v>
      </c>
      <c r="B923">
        <v>22722810</v>
      </c>
      <c r="C923">
        <v>22722800</v>
      </c>
      <c r="D923">
        <v>9438103</v>
      </c>
      <c r="E923">
        <v>1</v>
      </c>
      <c r="F923">
        <v>1</v>
      </c>
      <c r="G923">
        <v>1</v>
      </c>
      <c r="H923">
        <v>1</v>
      </c>
      <c r="I923" t="s">
        <v>1233</v>
      </c>
      <c r="J923" t="s">
        <v>3</v>
      </c>
      <c r="K923" t="s">
        <v>1234</v>
      </c>
      <c r="L923">
        <v>1369</v>
      </c>
      <c r="N923">
        <v>1013</v>
      </c>
      <c r="O923" t="s">
        <v>784</v>
      </c>
      <c r="P923" t="s">
        <v>784</v>
      </c>
      <c r="Q923">
        <v>1</v>
      </c>
      <c r="X923">
        <v>1.34</v>
      </c>
      <c r="Y923">
        <v>0</v>
      </c>
      <c r="Z923">
        <v>0</v>
      </c>
      <c r="AA923">
        <v>0</v>
      </c>
      <c r="AB923">
        <v>10.210000000000001</v>
      </c>
      <c r="AC923">
        <v>0</v>
      </c>
      <c r="AD923">
        <v>1</v>
      </c>
      <c r="AE923">
        <v>1</v>
      </c>
      <c r="AF923" t="s">
        <v>667</v>
      </c>
      <c r="AG923">
        <v>1.0720000000000001</v>
      </c>
      <c r="AH923">
        <v>2</v>
      </c>
      <c r="AI923">
        <v>22722805</v>
      </c>
      <c r="AJ923">
        <v>984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>
      <c r="A924">
        <f>ROW(Source!A476)</f>
        <v>476</v>
      </c>
      <c r="B924">
        <v>22722869</v>
      </c>
      <c r="C924">
        <v>22722868</v>
      </c>
      <c r="D924">
        <v>9650460</v>
      </c>
      <c r="E924">
        <v>1</v>
      </c>
      <c r="F924">
        <v>1</v>
      </c>
      <c r="G924">
        <v>1</v>
      </c>
      <c r="H924">
        <v>1</v>
      </c>
      <c r="I924" t="s">
        <v>1225</v>
      </c>
      <c r="J924" t="s">
        <v>3</v>
      </c>
      <c r="K924" t="s">
        <v>1226</v>
      </c>
      <c r="L924">
        <v>1369</v>
      </c>
      <c r="N924">
        <v>1013</v>
      </c>
      <c r="O924" t="s">
        <v>784</v>
      </c>
      <c r="P924" t="s">
        <v>784</v>
      </c>
      <c r="Q924">
        <v>1</v>
      </c>
      <c r="X924">
        <v>8.1</v>
      </c>
      <c r="Y924">
        <v>0</v>
      </c>
      <c r="Z924">
        <v>0</v>
      </c>
      <c r="AA924">
        <v>0</v>
      </c>
      <c r="AB924">
        <v>12.92</v>
      </c>
      <c r="AC924">
        <v>0</v>
      </c>
      <c r="AD924">
        <v>1</v>
      </c>
      <c r="AE924">
        <v>1</v>
      </c>
      <c r="AF924" t="s">
        <v>667</v>
      </c>
      <c r="AG924">
        <v>6.48</v>
      </c>
      <c r="AH924">
        <v>2</v>
      </c>
      <c r="AI924">
        <v>22722869</v>
      </c>
      <c r="AJ924">
        <v>985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>
      <c r="A925">
        <f>ROW(Source!A476)</f>
        <v>476</v>
      </c>
      <c r="B925">
        <v>22722870</v>
      </c>
      <c r="C925">
        <v>22722868</v>
      </c>
      <c r="D925">
        <v>9438100</v>
      </c>
      <c r="E925">
        <v>1</v>
      </c>
      <c r="F925">
        <v>1</v>
      </c>
      <c r="G925">
        <v>1</v>
      </c>
      <c r="H925">
        <v>1</v>
      </c>
      <c r="I925" t="s">
        <v>1227</v>
      </c>
      <c r="J925" t="s">
        <v>3</v>
      </c>
      <c r="K925" t="s">
        <v>1228</v>
      </c>
      <c r="L925">
        <v>1369</v>
      </c>
      <c r="N925">
        <v>1013</v>
      </c>
      <c r="O925" t="s">
        <v>784</v>
      </c>
      <c r="P925" t="s">
        <v>784</v>
      </c>
      <c r="Q925">
        <v>1</v>
      </c>
      <c r="X925">
        <v>5.4</v>
      </c>
      <c r="Y925">
        <v>0</v>
      </c>
      <c r="Z925">
        <v>0</v>
      </c>
      <c r="AA925">
        <v>0</v>
      </c>
      <c r="AB925">
        <v>15.49</v>
      </c>
      <c r="AC925">
        <v>0</v>
      </c>
      <c r="AD925">
        <v>1</v>
      </c>
      <c r="AE925">
        <v>1</v>
      </c>
      <c r="AF925" t="s">
        <v>667</v>
      </c>
      <c r="AG925">
        <v>4.32</v>
      </c>
      <c r="AH925">
        <v>2</v>
      </c>
      <c r="AI925">
        <v>22722870</v>
      </c>
      <c r="AJ925">
        <v>986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>
      <c r="A926">
        <f>ROW(Source!A476)</f>
        <v>476</v>
      </c>
      <c r="B926">
        <v>22722871</v>
      </c>
      <c r="C926">
        <v>22722868</v>
      </c>
      <c r="D926">
        <v>9447024</v>
      </c>
      <c r="E926">
        <v>1</v>
      </c>
      <c r="F926">
        <v>1</v>
      </c>
      <c r="G926">
        <v>1</v>
      </c>
      <c r="H926">
        <v>1</v>
      </c>
      <c r="I926" t="s">
        <v>1229</v>
      </c>
      <c r="J926" t="s">
        <v>3</v>
      </c>
      <c r="K926" t="s">
        <v>1230</v>
      </c>
      <c r="L926">
        <v>1369</v>
      </c>
      <c r="N926">
        <v>1013</v>
      </c>
      <c r="O926" t="s">
        <v>784</v>
      </c>
      <c r="P926" t="s">
        <v>784</v>
      </c>
      <c r="Q926">
        <v>1</v>
      </c>
      <c r="X926">
        <v>5.4</v>
      </c>
      <c r="Y926">
        <v>0</v>
      </c>
      <c r="Z926">
        <v>0</v>
      </c>
      <c r="AA926">
        <v>0</v>
      </c>
      <c r="AB926">
        <v>14.09</v>
      </c>
      <c r="AC926">
        <v>0</v>
      </c>
      <c r="AD926">
        <v>1</v>
      </c>
      <c r="AE926">
        <v>1</v>
      </c>
      <c r="AF926" t="s">
        <v>667</v>
      </c>
      <c r="AG926">
        <v>4.32</v>
      </c>
      <c r="AH926">
        <v>2</v>
      </c>
      <c r="AI926">
        <v>22722871</v>
      </c>
      <c r="AJ926">
        <v>987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>
      <c r="A927">
        <f>ROW(Source!A476)</f>
        <v>476</v>
      </c>
      <c r="B927">
        <v>22722872</v>
      </c>
      <c r="C927">
        <v>22722868</v>
      </c>
      <c r="D927">
        <v>9650574</v>
      </c>
      <c r="E927">
        <v>1</v>
      </c>
      <c r="F927">
        <v>1</v>
      </c>
      <c r="G927">
        <v>1</v>
      </c>
      <c r="H927">
        <v>1</v>
      </c>
      <c r="I927" t="s">
        <v>1231</v>
      </c>
      <c r="J927" t="s">
        <v>3</v>
      </c>
      <c r="K927" t="s">
        <v>1232</v>
      </c>
      <c r="L927">
        <v>1369</v>
      </c>
      <c r="N927">
        <v>1013</v>
      </c>
      <c r="O927" t="s">
        <v>784</v>
      </c>
      <c r="P927" t="s">
        <v>784</v>
      </c>
      <c r="Q927">
        <v>1</v>
      </c>
      <c r="X927">
        <v>2.7</v>
      </c>
      <c r="Y927">
        <v>0</v>
      </c>
      <c r="Z927">
        <v>0</v>
      </c>
      <c r="AA927">
        <v>0</v>
      </c>
      <c r="AB927">
        <v>16.93</v>
      </c>
      <c r="AC927">
        <v>0</v>
      </c>
      <c r="AD927">
        <v>1</v>
      </c>
      <c r="AE927">
        <v>1</v>
      </c>
      <c r="AF927" t="s">
        <v>667</v>
      </c>
      <c r="AG927">
        <v>2.16</v>
      </c>
      <c r="AH927">
        <v>2</v>
      </c>
      <c r="AI927">
        <v>22722872</v>
      </c>
      <c r="AJ927">
        <v>988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>
      <c r="A928">
        <f>ROW(Source!A476)</f>
        <v>476</v>
      </c>
      <c r="B928">
        <v>22722873</v>
      </c>
      <c r="C928">
        <v>22722868</v>
      </c>
      <c r="D928">
        <v>9438103</v>
      </c>
      <c r="E928">
        <v>1</v>
      </c>
      <c r="F928">
        <v>1</v>
      </c>
      <c r="G928">
        <v>1</v>
      </c>
      <c r="H928">
        <v>1</v>
      </c>
      <c r="I928" t="s">
        <v>1233</v>
      </c>
      <c r="J928" t="s">
        <v>3</v>
      </c>
      <c r="K928" t="s">
        <v>1234</v>
      </c>
      <c r="L928">
        <v>1369</v>
      </c>
      <c r="N928">
        <v>1013</v>
      </c>
      <c r="O928" t="s">
        <v>784</v>
      </c>
      <c r="P928" t="s">
        <v>784</v>
      </c>
      <c r="Q928">
        <v>1</v>
      </c>
      <c r="X928">
        <v>5.4</v>
      </c>
      <c r="Y928">
        <v>0</v>
      </c>
      <c r="Z928">
        <v>0</v>
      </c>
      <c r="AA928">
        <v>0</v>
      </c>
      <c r="AB928">
        <v>10.210000000000001</v>
      </c>
      <c r="AC928">
        <v>0</v>
      </c>
      <c r="AD928">
        <v>1</v>
      </c>
      <c r="AE928">
        <v>1</v>
      </c>
      <c r="AF928" t="s">
        <v>667</v>
      </c>
      <c r="AG928">
        <v>4.32</v>
      </c>
      <c r="AH928">
        <v>2</v>
      </c>
      <c r="AI928">
        <v>22722873</v>
      </c>
      <c r="AJ928">
        <v>989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>
      <c r="A929">
        <f>ROW(Source!A477)</f>
        <v>477</v>
      </c>
      <c r="B929">
        <v>22722816</v>
      </c>
      <c r="C929">
        <v>22722811</v>
      </c>
      <c r="D929">
        <v>9438100</v>
      </c>
      <c r="E929">
        <v>1</v>
      </c>
      <c r="F929">
        <v>1</v>
      </c>
      <c r="G929">
        <v>1</v>
      </c>
      <c r="H929">
        <v>1</v>
      </c>
      <c r="I929" t="s">
        <v>1227</v>
      </c>
      <c r="J929" t="s">
        <v>3</v>
      </c>
      <c r="K929" t="s">
        <v>1228</v>
      </c>
      <c r="L929">
        <v>1369</v>
      </c>
      <c r="N929">
        <v>1013</v>
      </c>
      <c r="O929" t="s">
        <v>784</v>
      </c>
      <c r="P929" t="s">
        <v>784</v>
      </c>
      <c r="Q929">
        <v>1</v>
      </c>
      <c r="X929">
        <v>6.5</v>
      </c>
      <c r="Y929">
        <v>0</v>
      </c>
      <c r="Z929">
        <v>0</v>
      </c>
      <c r="AA929">
        <v>0</v>
      </c>
      <c r="AB929">
        <v>15.49</v>
      </c>
      <c r="AC929">
        <v>0</v>
      </c>
      <c r="AD929">
        <v>1</v>
      </c>
      <c r="AE929">
        <v>1</v>
      </c>
      <c r="AF929" t="s">
        <v>667</v>
      </c>
      <c r="AG929">
        <v>5.2</v>
      </c>
      <c r="AH929">
        <v>2</v>
      </c>
      <c r="AI929">
        <v>22722812</v>
      </c>
      <c r="AJ929">
        <v>990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>
      <c r="A930">
        <f>ROW(Source!A477)</f>
        <v>477</v>
      </c>
      <c r="B930">
        <v>22722817</v>
      </c>
      <c r="C930">
        <v>22722811</v>
      </c>
      <c r="D930">
        <v>9447024</v>
      </c>
      <c r="E930">
        <v>1</v>
      </c>
      <c r="F930">
        <v>1</v>
      </c>
      <c r="G930">
        <v>1</v>
      </c>
      <c r="H930">
        <v>1</v>
      </c>
      <c r="I930" t="s">
        <v>1229</v>
      </c>
      <c r="J930" t="s">
        <v>3</v>
      </c>
      <c r="K930" t="s">
        <v>1230</v>
      </c>
      <c r="L930">
        <v>1369</v>
      </c>
      <c r="N930">
        <v>1013</v>
      </c>
      <c r="O930" t="s">
        <v>784</v>
      </c>
      <c r="P930" t="s">
        <v>784</v>
      </c>
      <c r="Q930">
        <v>1</v>
      </c>
      <c r="X930">
        <v>6.5</v>
      </c>
      <c r="Y930">
        <v>0</v>
      </c>
      <c r="Z930">
        <v>0</v>
      </c>
      <c r="AA930">
        <v>0</v>
      </c>
      <c r="AB930">
        <v>14.09</v>
      </c>
      <c r="AC930">
        <v>0</v>
      </c>
      <c r="AD930">
        <v>1</v>
      </c>
      <c r="AE930">
        <v>1</v>
      </c>
      <c r="AF930" t="s">
        <v>667</v>
      </c>
      <c r="AG930">
        <v>5.2</v>
      </c>
      <c r="AH930">
        <v>2</v>
      </c>
      <c r="AI930">
        <v>22722813</v>
      </c>
      <c r="AJ930">
        <v>991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>
      <c r="A931">
        <f>ROW(Source!A477)</f>
        <v>477</v>
      </c>
      <c r="B931">
        <v>22722818</v>
      </c>
      <c r="C931">
        <v>22722811</v>
      </c>
      <c r="D931">
        <v>9650574</v>
      </c>
      <c r="E931">
        <v>1</v>
      </c>
      <c r="F931">
        <v>1</v>
      </c>
      <c r="G931">
        <v>1</v>
      </c>
      <c r="H931">
        <v>1</v>
      </c>
      <c r="I931" t="s">
        <v>1231</v>
      </c>
      <c r="J931" t="s">
        <v>3</v>
      </c>
      <c r="K931" t="s">
        <v>1232</v>
      </c>
      <c r="L931">
        <v>1369</v>
      </c>
      <c r="N931">
        <v>1013</v>
      </c>
      <c r="O931" t="s">
        <v>784</v>
      </c>
      <c r="P931" t="s">
        <v>784</v>
      </c>
      <c r="Q931">
        <v>1</v>
      </c>
      <c r="X931">
        <v>2.6</v>
      </c>
      <c r="Y931">
        <v>0</v>
      </c>
      <c r="Z931">
        <v>0</v>
      </c>
      <c r="AA931">
        <v>0</v>
      </c>
      <c r="AB931">
        <v>16.93</v>
      </c>
      <c r="AC931">
        <v>0</v>
      </c>
      <c r="AD931">
        <v>1</v>
      </c>
      <c r="AE931">
        <v>1</v>
      </c>
      <c r="AF931" t="s">
        <v>667</v>
      </c>
      <c r="AG931">
        <v>2.08</v>
      </c>
      <c r="AH931">
        <v>2</v>
      </c>
      <c r="AI931">
        <v>22722814</v>
      </c>
      <c r="AJ931">
        <v>992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>
      <c r="A932">
        <f>ROW(Source!A477)</f>
        <v>477</v>
      </c>
      <c r="B932">
        <v>22722819</v>
      </c>
      <c r="C932">
        <v>22722811</v>
      </c>
      <c r="D932">
        <v>9438103</v>
      </c>
      <c r="E932">
        <v>1</v>
      </c>
      <c r="F932">
        <v>1</v>
      </c>
      <c r="G932">
        <v>1</v>
      </c>
      <c r="H932">
        <v>1</v>
      </c>
      <c r="I932" t="s">
        <v>1233</v>
      </c>
      <c r="J932" t="s">
        <v>3</v>
      </c>
      <c r="K932" t="s">
        <v>1234</v>
      </c>
      <c r="L932">
        <v>1369</v>
      </c>
      <c r="N932">
        <v>1013</v>
      </c>
      <c r="O932" t="s">
        <v>784</v>
      </c>
      <c r="P932" t="s">
        <v>784</v>
      </c>
      <c r="Q932">
        <v>1</v>
      </c>
      <c r="X932">
        <v>10.4</v>
      </c>
      <c r="Y932">
        <v>0</v>
      </c>
      <c r="Z932">
        <v>0</v>
      </c>
      <c r="AA932">
        <v>0</v>
      </c>
      <c r="AB932">
        <v>10.210000000000001</v>
      </c>
      <c r="AC932">
        <v>0</v>
      </c>
      <c r="AD932">
        <v>1</v>
      </c>
      <c r="AE932">
        <v>1</v>
      </c>
      <c r="AF932" t="s">
        <v>667</v>
      </c>
      <c r="AG932">
        <v>8.32</v>
      </c>
      <c r="AH932">
        <v>2</v>
      </c>
      <c r="AI932">
        <v>22722815</v>
      </c>
      <c r="AJ932">
        <v>993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>
      <c r="A933">
        <f>ROW(Source!A478)</f>
        <v>478</v>
      </c>
      <c r="B933">
        <v>22722826</v>
      </c>
      <c r="C933">
        <v>22722820</v>
      </c>
      <c r="D933">
        <v>9650460</v>
      </c>
      <c r="E933">
        <v>1</v>
      </c>
      <c r="F933">
        <v>1</v>
      </c>
      <c r="G933">
        <v>1</v>
      </c>
      <c r="H933">
        <v>1</v>
      </c>
      <c r="I933" t="s">
        <v>1225</v>
      </c>
      <c r="J933" t="s">
        <v>3</v>
      </c>
      <c r="K933" t="s">
        <v>1226</v>
      </c>
      <c r="L933">
        <v>1369</v>
      </c>
      <c r="N933">
        <v>1013</v>
      </c>
      <c r="O933" t="s">
        <v>784</v>
      </c>
      <c r="P933" t="s">
        <v>784</v>
      </c>
      <c r="Q933">
        <v>1</v>
      </c>
      <c r="X933">
        <v>98.7</v>
      </c>
      <c r="Y933">
        <v>0</v>
      </c>
      <c r="Z933">
        <v>0</v>
      </c>
      <c r="AA933">
        <v>0</v>
      </c>
      <c r="AB933">
        <v>12.92</v>
      </c>
      <c r="AC933">
        <v>0</v>
      </c>
      <c r="AD933">
        <v>1</v>
      </c>
      <c r="AE933">
        <v>1</v>
      </c>
      <c r="AF933" t="s">
        <v>667</v>
      </c>
      <c r="AG933">
        <v>78.960000000000008</v>
      </c>
      <c r="AH933">
        <v>2</v>
      </c>
      <c r="AI933">
        <v>22722821</v>
      </c>
      <c r="AJ933">
        <v>994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>
      <c r="A934">
        <f>ROW(Source!A478)</f>
        <v>478</v>
      </c>
      <c r="B934">
        <v>22722827</v>
      </c>
      <c r="C934">
        <v>22722820</v>
      </c>
      <c r="D934">
        <v>9438100</v>
      </c>
      <c r="E934">
        <v>1</v>
      </c>
      <c r="F934">
        <v>1</v>
      </c>
      <c r="G934">
        <v>1</v>
      </c>
      <c r="H934">
        <v>1</v>
      </c>
      <c r="I934" t="s">
        <v>1227</v>
      </c>
      <c r="J934" t="s">
        <v>3</v>
      </c>
      <c r="K934" t="s">
        <v>1228</v>
      </c>
      <c r="L934">
        <v>1369</v>
      </c>
      <c r="N934">
        <v>1013</v>
      </c>
      <c r="O934" t="s">
        <v>784</v>
      </c>
      <c r="P934" t="s">
        <v>784</v>
      </c>
      <c r="Q934">
        <v>1</v>
      </c>
      <c r="X934">
        <v>65.8</v>
      </c>
      <c r="Y934">
        <v>0</v>
      </c>
      <c r="Z934">
        <v>0</v>
      </c>
      <c r="AA934">
        <v>0</v>
      </c>
      <c r="AB934">
        <v>15.49</v>
      </c>
      <c r="AC934">
        <v>0</v>
      </c>
      <c r="AD934">
        <v>1</v>
      </c>
      <c r="AE934">
        <v>1</v>
      </c>
      <c r="AF934" t="s">
        <v>667</v>
      </c>
      <c r="AG934">
        <v>52.64</v>
      </c>
      <c r="AH934">
        <v>2</v>
      </c>
      <c r="AI934">
        <v>22722822</v>
      </c>
      <c r="AJ934">
        <v>995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>
      <c r="A935">
        <f>ROW(Source!A478)</f>
        <v>478</v>
      </c>
      <c r="B935">
        <v>22722828</v>
      </c>
      <c r="C935">
        <v>22722820</v>
      </c>
      <c r="D935">
        <v>9447024</v>
      </c>
      <c r="E935">
        <v>1</v>
      </c>
      <c r="F935">
        <v>1</v>
      </c>
      <c r="G935">
        <v>1</v>
      </c>
      <c r="H935">
        <v>1</v>
      </c>
      <c r="I935" t="s">
        <v>1229</v>
      </c>
      <c r="J935" t="s">
        <v>3</v>
      </c>
      <c r="K935" t="s">
        <v>1230</v>
      </c>
      <c r="L935">
        <v>1369</v>
      </c>
      <c r="N935">
        <v>1013</v>
      </c>
      <c r="O935" t="s">
        <v>784</v>
      </c>
      <c r="P935" t="s">
        <v>784</v>
      </c>
      <c r="Q935">
        <v>1</v>
      </c>
      <c r="X935">
        <v>65.8</v>
      </c>
      <c r="Y935">
        <v>0</v>
      </c>
      <c r="Z935">
        <v>0</v>
      </c>
      <c r="AA935">
        <v>0</v>
      </c>
      <c r="AB935">
        <v>14.09</v>
      </c>
      <c r="AC935">
        <v>0</v>
      </c>
      <c r="AD935">
        <v>1</v>
      </c>
      <c r="AE935">
        <v>1</v>
      </c>
      <c r="AF935" t="s">
        <v>667</v>
      </c>
      <c r="AG935">
        <v>52.64</v>
      </c>
      <c r="AH935">
        <v>2</v>
      </c>
      <c r="AI935">
        <v>22722823</v>
      </c>
      <c r="AJ935">
        <v>996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>
      <c r="A936">
        <f>ROW(Source!A478)</f>
        <v>478</v>
      </c>
      <c r="B936">
        <v>22722829</v>
      </c>
      <c r="C936">
        <v>22722820</v>
      </c>
      <c r="D936">
        <v>9650574</v>
      </c>
      <c r="E936">
        <v>1</v>
      </c>
      <c r="F936">
        <v>1</v>
      </c>
      <c r="G936">
        <v>1</v>
      </c>
      <c r="H936">
        <v>1</v>
      </c>
      <c r="I936" t="s">
        <v>1231</v>
      </c>
      <c r="J936" t="s">
        <v>3</v>
      </c>
      <c r="K936" t="s">
        <v>1232</v>
      </c>
      <c r="L936">
        <v>1369</v>
      </c>
      <c r="N936">
        <v>1013</v>
      </c>
      <c r="O936" t="s">
        <v>784</v>
      </c>
      <c r="P936" t="s">
        <v>784</v>
      </c>
      <c r="Q936">
        <v>1</v>
      </c>
      <c r="X936">
        <v>32.9</v>
      </c>
      <c r="Y936">
        <v>0</v>
      </c>
      <c r="Z936">
        <v>0</v>
      </c>
      <c r="AA936">
        <v>0</v>
      </c>
      <c r="AB936">
        <v>16.93</v>
      </c>
      <c r="AC936">
        <v>0</v>
      </c>
      <c r="AD936">
        <v>1</v>
      </c>
      <c r="AE936">
        <v>1</v>
      </c>
      <c r="AF936" t="s">
        <v>667</v>
      </c>
      <c r="AG936">
        <v>26.32</v>
      </c>
      <c r="AH936">
        <v>2</v>
      </c>
      <c r="AI936">
        <v>22722824</v>
      </c>
      <c r="AJ936">
        <v>997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>
      <c r="A937">
        <f>ROW(Source!A478)</f>
        <v>478</v>
      </c>
      <c r="B937">
        <v>22722830</v>
      </c>
      <c r="C937">
        <v>22722820</v>
      </c>
      <c r="D937">
        <v>9438103</v>
      </c>
      <c r="E937">
        <v>1</v>
      </c>
      <c r="F937">
        <v>1</v>
      </c>
      <c r="G937">
        <v>1</v>
      </c>
      <c r="H937">
        <v>1</v>
      </c>
      <c r="I937" t="s">
        <v>1233</v>
      </c>
      <c r="J937" t="s">
        <v>3</v>
      </c>
      <c r="K937" t="s">
        <v>1234</v>
      </c>
      <c r="L937">
        <v>1369</v>
      </c>
      <c r="N937">
        <v>1013</v>
      </c>
      <c r="O937" t="s">
        <v>784</v>
      </c>
      <c r="P937" t="s">
        <v>784</v>
      </c>
      <c r="Q937">
        <v>1</v>
      </c>
      <c r="X937">
        <v>65.8</v>
      </c>
      <c r="Y937">
        <v>0</v>
      </c>
      <c r="Z937">
        <v>0</v>
      </c>
      <c r="AA937">
        <v>0</v>
      </c>
      <c r="AB937">
        <v>10.210000000000001</v>
      </c>
      <c r="AC937">
        <v>0</v>
      </c>
      <c r="AD937">
        <v>1</v>
      </c>
      <c r="AE937">
        <v>1</v>
      </c>
      <c r="AF937" t="s">
        <v>667</v>
      </c>
      <c r="AG937">
        <v>52.64</v>
      </c>
      <c r="AH937">
        <v>2</v>
      </c>
      <c r="AI937">
        <v>22722825</v>
      </c>
      <c r="AJ937">
        <v>998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>
      <c r="A938">
        <f>ROW(Source!A479)</f>
        <v>479</v>
      </c>
      <c r="B938">
        <v>22722837</v>
      </c>
      <c r="C938">
        <v>22722831</v>
      </c>
      <c r="D938">
        <v>9650460</v>
      </c>
      <c r="E938">
        <v>1</v>
      </c>
      <c r="F938">
        <v>1</v>
      </c>
      <c r="G938">
        <v>1</v>
      </c>
      <c r="H938">
        <v>1</v>
      </c>
      <c r="I938" t="s">
        <v>1225</v>
      </c>
      <c r="J938" t="s">
        <v>3</v>
      </c>
      <c r="K938" t="s">
        <v>1226</v>
      </c>
      <c r="L938">
        <v>1369</v>
      </c>
      <c r="N938">
        <v>1013</v>
      </c>
      <c r="O938" t="s">
        <v>784</v>
      </c>
      <c r="P938" t="s">
        <v>784</v>
      </c>
      <c r="Q938">
        <v>1</v>
      </c>
      <c r="X938">
        <v>7.8</v>
      </c>
      <c r="Y938">
        <v>0</v>
      </c>
      <c r="Z938">
        <v>0</v>
      </c>
      <c r="AA938">
        <v>0</v>
      </c>
      <c r="AB938">
        <v>12.92</v>
      </c>
      <c r="AC938">
        <v>0</v>
      </c>
      <c r="AD938">
        <v>1</v>
      </c>
      <c r="AE938">
        <v>1</v>
      </c>
      <c r="AF938" t="s">
        <v>667</v>
      </c>
      <c r="AG938">
        <v>6.24</v>
      </c>
      <c r="AH938">
        <v>2</v>
      </c>
      <c r="AI938">
        <v>22722832</v>
      </c>
      <c r="AJ938">
        <v>999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>
      <c r="A939">
        <f>ROW(Source!A479)</f>
        <v>479</v>
      </c>
      <c r="B939">
        <v>22722838</v>
      </c>
      <c r="C939">
        <v>22722831</v>
      </c>
      <c r="D939">
        <v>9438100</v>
      </c>
      <c r="E939">
        <v>1</v>
      </c>
      <c r="F939">
        <v>1</v>
      </c>
      <c r="G939">
        <v>1</v>
      </c>
      <c r="H939">
        <v>1</v>
      </c>
      <c r="I939" t="s">
        <v>1227</v>
      </c>
      <c r="J939" t="s">
        <v>3</v>
      </c>
      <c r="K939" t="s">
        <v>1228</v>
      </c>
      <c r="L939">
        <v>1369</v>
      </c>
      <c r="N939">
        <v>1013</v>
      </c>
      <c r="O939" t="s">
        <v>784</v>
      </c>
      <c r="P939" t="s">
        <v>784</v>
      </c>
      <c r="Q939">
        <v>1</v>
      </c>
      <c r="X939">
        <v>5.2</v>
      </c>
      <c r="Y939">
        <v>0</v>
      </c>
      <c r="Z939">
        <v>0</v>
      </c>
      <c r="AA939">
        <v>0</v>
      </c>
      <c r="AB939">
        <v>15.49</v>
      </c>
      <c r="AC939">
        <v>0</v>
      </c>
      <c r="AD939">
        <v>1</v>
      </c>
      <c r="AE939">
        <v>1</v>
      </c>
      <c r="AF939" t="s">
        <v>667</v>
      </c>
      <c r="AG939">
        <v>4.16</v>
      </c>
      <c r="AH939">
        <v>2</v>
      </c>
      <c r="AI939">
        <v>22722833</v>
      </c>
      <c r="AJ939">
        <v>1000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>
      <c r="A940">
        <f>ROW(Source!A479)</f>
        <v>479</v>
      </c>
      <c r="B940">
        <v>22722839</v>
      </c>
      <c r="C940">
        <v>22722831</v>
      </c>
      <c r="D940">
        <v>9447024</v>
      </c>
      <c r="E940">
        <v>1</v>
      </c>
      <c r="F940">
        <v>1</v>
      </c>
      <c r="G940">
        <v>1</v>
      </c>
      <c r="H940">
        <v>1</v>
      </c>
      <c r="I940" t="s">
        <v>1229</v>
      </c>
      <c r="J940" t="s">
        <v>3</v>
      </c>
      <c r="K940" t="s">
        <v>1230</v>
      </c>
      <c r="L940">
        <v>1369</v>
      </c>
      <c r="N940">
        <v>1013</v>
      </c>
      <c r="O940" t="s">
        <v>784</v>
      </c>
      <c r="P940" t="s">
        <v>784</v>
      </c>
      <c r="Q940">
        <v>1</v>
      </c>
      <c r="X940">
        <v>5.2</v>
      </c>
      <c r="Y940">
        <v>0</v>
      </c>
      <c r="Z940">
        <v>0</v>
      </c>
      <c r="AA940">
        <v>0</v>
      </c>
      <c r="AB940">
        <v>14.09</v>
      </c>
      <c r="AC940">
        <v>0</v>
      </c>
      <c r="AD940">
        <v>1</v>
      </c>
      <c r="AE940">
        <v>1</v>
      </c>
      <c r="AF940" t="s">
        <v>667</v>
      </c>
      <c r="AG940">
        <v>4.16</v>
      </c>
      <c r="AH940">
        <v>2</v>
      </c>
      <c r="AI940">
        <v>22722834</v>
      </c>
      <c r="AJ940">
        <v>1001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>
      <c r="A941">
        <f>ROW(Source!A479)</f>
        <v>479</v>
      </c>
      <c r="B941">
        <v>22722840</v>
      </c>
      <c r="C941">
        <v>22722831</v>
      </c>
      <c r="D941">
        <v>9650574</v>
      </c>
      <c r="E941">
        <v>1</v>
      </c>
      <c r="F941">
        <v>1</v>
      </c>
      <c r="G941">
        <v>1</v>
      </c>
      <c r="H941">
        <v>1</v>
      </c>
      <c r="I941" t="s">
        <v>1231</v>
      </c>
      <c r="J941" t="s">
        <v>3</v>
      </c>
      <c r="K941" t="s">
        <v>1232</v>
      </c>
      <c r="L941">
        <v>1369</v>
      </c>
      <c r="N941">
        <v>1013</v>
      </c>
      <c r="O941" t="s">
        <v>784</v>
      </c>
      <c r="P941" t="s">
        <v>784</v>
      </c>
      <c r="Q941">
        <v>1</v>
      </c>
      <c r="X941">
        <v>2.6</v>
      </c>
      <c r="Y941">
        <v>0</v>
      </c>
      <c r="Z941">
        <v>0</v>
      </c>
      <c r="AA941">
        <v>0</v>
      </c>
      <c r="AB941">
        <v>16.93</v>
      </c>
      <c r="AC941">
        <v>0</v>
      </c>
      <c r="AD941">
        <v>1</v>
      </c>
      <c r="AE941">
        <v>1</v>
      </c>
      <c r="AF941" t="s">
        <v>667</v>
      </c>
      <c r="AG941">
        <v>2.08</v>
      </c>
      <c r="AH941">
        <v>2</v>
      </c>
      <c r="AI941">
        <v>22722835</v>
      </c>
      <c r="AJ941">
        <v>1002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>
      <c r="A942">
        <f>ROW(Source!A479)</f>
        <v>479</v>
      </c>
      <c r="B942">
        <v>22722841</v>
      </c>
      <c r="C942">
        <v>22722831</v>
      </c>
      <c r="D942">
        <v>9438103</v>
      </c>
      <c r="E942">
        <v>1</v>
      </c>
      <c r="F942">
        <v>1</v>
      </c>
      <c r="G942">
        <v>1</v>
      </c>
      <c r="H942">
        <v>1</v>
      </c>
      <c r="I942" t="s">
        <v>1233</v>
      </c>
      <c r="J942" t="s">
        <v>3</v>
      </c>
      <c r="K942" t="s">
        <v>1234</v>
      </c>
      <c r="L942">
        <v>1369</v>
      </c>
      <c r="N942">
        <v>1013</v>
      </c>
      <c r="O942" t="s">
        <v>784</v>
      </c>
      <c r="P942" t="s">
        <v>784</v>
      </c>
      <c r="Q942">
        <v>1</v>
      </c>
      <c r="X942">
        <v>5.2</v>
      </c>
      <c r="Y942">
        <v>0</v>
      </c>
      <c r="Z942">
        <v>0</v>
      </c>
      <c r="AA942">
        <v>0</v>
      </c>
      <c r="AB942">
        <v>10.210000000000001</v>
      </c>
      <c r="AC942">
        <v>0</v>
      </c>
      <c r="AD942">
        <v>1</v>
      </c>
      <c r="AE942">
        <v>1</v>
      </c>
      <c r="AF942" t="s">
        <v>667</v>
      </c>
      <c r="AG942">
        <v>4.16</v>
      </c>
      <c r="AH942">
        <v>2</v>
      </c>
      <c r="AI942">
        <v>22722836</v>
      </c>
      <c r="AJ942">
        <v>1003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>
      <c r="A943">
        <f>ROW(Source!A480)</f>
        <v>480</v>
      </c>
      <c r="B943">
        <v>22722848</v>
      </c>
      <c r="C943">
        <v>22722842</v>
      </c>
      <c r="D943">
        <v>9650460</v>
      </c>
      <c r="E943">
        <v>1</v>
      </c>
      <c r="F943">
        <v>1</v>
      </c>
      <c r="G943">
        <v>1</v>
      </c>
      <c r="H943">
        <v>1</v>
      </c>
      <c r="I943" t="s">
        <v>1225</v>
      </c>
      <c r="J943" t="s">
        <v>3</v>
      </c>
      <c r="K943" t="s">
        <v>1226</v>
      </c>
      <c r="L943">
        <v>1369</v>
      </c>
      <c r="N943">
        <v>1013</v>
      </c>
      <c r="O943" t="s">
        <v>784</v>
      </c>
      <c r="P943" t="s">
        <v>784</v>
      </c>
      <c r="Q943">
        <v>1</v>
      </c>
      <c r="X943">
        <v>1.68</v>
      </c>
      <c r="Y943">
        <v>0</v>
      </c>
      <c r="Z943">
        <v>0</v>
      </c>
      <c r="AA943">
        <v>0</v>
      </c>
      <c r="AB943">
        <v>12.92</v>
      </c>
      <c r="AC943">
        <v>0</v>
      </c>
      <c r="AD943">
        <v>1</v>
      </c>
      <c r="AE943">
        <v>1</v>
      </c>
      <c r="AF943" t="s">
        <v>667</v>
      </c>
      <c r="AG943">
        <v>1.3440000000000001</v>
      </c>
      <c r="AH943">
        <v>2</v>
      </c>
      <c r="AI943">
        <v>22722843</v>
      </c>
      <c r="AJ943">
        <v>1004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>
      <c r="A944">
        <f>ROW(Source!A480)</f>
        <v>480</v>
      </c>
      <c r="B944">
        <v>22722849</v>
      </c>
      <c r="C944">
        <v>22722842</v>
      </c>
      <c r="D944">
        <v>9438100</v>
      </c>
      <c r="E944">
        <v>1</v>
      </c>
      <c r="F944">
        <v>1</v>
      </c>
      <c r="G944">
        <v>1</v>
      </c>
      <c r="H944">
        <v>1</v>
      </c>
      <c r="I944" t="s">
        <v>1227</v>
      </c>
      <c r="J944" t="s">
        <v>3</v>
      </c>
      <c r="K944" t="s">
        <v>1228</v>
      </c>
      <c r="L944">
        <v>1369</v>
      </c>
      <c r="N944">
        <v>1013</v>
      </c>
      <c r="O944" t="s">
        <v>784</v>
      </c>
      <c r="P944" t="s">
        <v>784</v>
      </c>
      <c r="Q944">
        <v>1</v>
      </c>
      <c r="X944">
        <v>1.1200000000000001</v>
      </c>
      <c r="Y944">
        <v>0</v>
      </c>
      <c r="Z944">
        <v>0</v>
      </c>
      <c r="AA944">
        <v>0</v>
      </c>
      <c r="AB944">
        <v>15.49</v>
      </c>
      <c r="AC944">
        <v>0</v>
      </c>
      <c r="AD944">
        <v>1</v>
      </c>
      <c r="AE944">
        <v>1</v>
      </c>
      <c r="AF944" t="s">
        <v>667</v>
      </c>
      <c r="AG944">
        <v>0.89600000000000013</v>
      </c>
      <c r="AH944">
        <v>2</v>
      </c>
      <c r="AI944">
        <v>22722844</v>
      </c>
      <c r="AJ944">
        <v>1005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>
      <c r="A945">
        <f>ROW(Source!A480)</f>
        <v>480</v>
      </c>
      <c r="B945">
        <v>22722850</v>
      </c>
      <c r="C945">
        <v>22722842</v>
      </c>
      <c r="D945">
        <v>9447024</v>
      </c>
      <c r="E945">
        <v>1</v>
      </c>
      <c r="F945">
        <v>1</v>
      </c>
      <c r="G945">
        <v>1</v>
      </c>
      <c r="H945">
        <v>1</v>
      </c>
      <c r="I945" t="s">
        <v>1229</v>
      </c>
      <c r="J945" t="s">
        <v>3</v>
      </c>
      <c r="K945" t="s">
        <v>1230</v>
      </c>
      <c r="L945">
        <v>1369</v>
      </c>
      <c r="N945">
        <v>1013</v>
      </c>
      <c r="O945" t="s">
        <v>784</v>
      </c>
      <c r="P945" t="s">
        <v>784</v>
      </c>
      <c r="Q945">
        <v>1</v>
      </c>
      <c r="X945">
        <v>1.1200000000000001</v>
      </c>
      <c r="Y945">
        <v>0</v>
      </c>
      <c r="Z945">
        <v>0</v>
      </c>
      <c r="AA945">
        <v>0</v>
      </c>
      <c r="AB945">
        <v>14.09</v>
      </c>
      <c r="AC945">
        <v>0</v>
      </c>
      <c r="AD945">
        <v>1</v>
      </c>
      <c r="AE945">
        <v>1</v>
      </c>
      <c r="AF945" t="s">
        <v>667</v>
      </c>
      <c r="AG945">
        <v>0.89600000000000013</v>
      </c>
      <c r="AH945">
        <v>2</v>
      </c>
      <c r="AI945">
        <v>22722845</v>
      </c>
      <c r="AJ945">
        <v>1006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>
      <c r="A946">
        <f>ROW(Source!A480)</f>
        <v>480</v>
      </c>
      <c r="B946">
        <v>22722851</v>
      </c>
      <c r="C946">
        <v>22722842</v>
      </c>
      <c r="D946">
        <v>9650574</v>
      </c>
      <c r="E946">
        <v>1</v>
      </c>
      <c r="F946">
        <v>1</v>
      </c>
      <c r="G946">
        <v>1</v>
      </c>
      <c r="H946">
        <v>1</v>
      </c>
      <c r="I946" t="s">
        <v>1231</v>
      </c>
      <c r="J946" t="s">
        <v>3</v>
      </c>
      <c r="K946" t="s">
        <v>1232</v>
      </c>
      <c r="L946">
        <v>1369</v>
      </c>
      <c r="N946">
        <v>1013</v>
      </c>
      <c r="O946" t="s">
        <v>784</v>
      </c>
      <c r="P946" t="s">
        <v>784</v>
      </c>
      <c r="Q946">
        <v>1</v>
      </c>
      <c r="X946">
        <v>0.56000000000000005</v>
      </c>
      <c r="Y946">
        <v>0</v>
      </c>
      <c r="Z946">
        <v>0</v>
      </c>
      <c r="AA946">
        <v>0</v>
      </c>
      <c r="AB946">
        <v>16.93</v>
      </c>
      <c r="AC946">
        <v>0</v>
      </c>
      <c r="AD946">
        <v>1</v>
      </c>
      <c r="AE946">
        <v>1</v>
      </c>
      <c r="AF946" t="s">
        <v>667</v>
      </c>
      <c r="AG946">
        <v>0.44800000000000006</v>
      </c>
      <c r="AH946">
        <v>2</v>
      </c>
      <c r="AI946">
        <v>22722846</v>
      </c>
      <c r="AJ946">
        <v>1007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>
      <c r="A947">
        <f>ROW(Source!A480)</f>
        <v>480</v>
      </c>
      <c r="B947">
        <v>22722852</v>
      </c>
      <c r="C947">
        <v>22722842</v>
      </c>
      <c r="D947">
        <v>9438103</v>
      </c>
      <c r="E947">
        <v>1</v>
      </c>
      <c r="F947">
        <v>1</v>
      </c>
      <c r="G947">
        <v>1</v>
      </c>
      <c r="H947">
        <v>1</v>
      </c>
      <c r="I947" t="s">
        <v>1233</v>
      </c>
      <c r="J947" t="s">
        <v>3</v>
      </c>
      <c r="K947" t="s">
        <v>1234</v>
      </c>
      <c r="L947">
        <v>1369</v>
      </c>
      <c r="N947">
        <v>1013</v>
      </c>
      <c r="O947" t="s">
        <v>784</v>
      </c>
      <c r="P947" t="s">
        <v>784</v>
      </c>
      <c r="Q947">
        <v>1</v>
      </c>
      <c r="X947">
        <v>1.1200000000000001</v>
      </c>
      <c r="Y947">
        <v>0</v>
      </c>
      <c r="Z947">
        <v>0</v>
      </c>
      <c r="AA947">
        <v>0</v>
      </c>
      <c r="AB947">
        <v>10.210000000000001</v>
      </c>
      <c r="AC947">
        <v>0</v>
      </c>
      <c r="AD947">
        <v>1</v>
      </c>
      <c r="AE947">
        <v>1</v>
      </c>
      <c r="AF947" t="s">
        <v>667</v>
      </c>
      <c r="AG947">
        <v>0.89600000000000013</v>
      </c>
      <c r="AH947">
        <v>2</v>
      </c>
      <c r="AI947">
        <v>22722847</v>
      </c>
      <c r="AJ947">
        <v>1008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>
      <c r="A948">
        <f>ROW(Source!A481)</f>
        <v>481</v>
      </c>
      <c r="B948">
        <v>22722858</v>
      </c>
      <c r="C948">
        <v>22722853</v>
      </c>
      <c r="D948">
        <v>9438100</v>
      </c>
      <c r="E948">
        <v>1</v>
      </c>
      <c r="F948">
        <v>1</v>
      </c>
      <c r="G948">
        <v>1</v>
      </c>
      <c r="H948">
        <v>1</v>
      </c>
      <c r="I948" t="s">
        <v>1227</v>
      </c>
      <c r="J948" t="s">
        <v>3</v>
      </c>
      <c r="K948" t="s">
        <v>1228</v>
      </c>
      <c r="L948">
        <v>1369</v>
      </c>
      <c r="N948">
        <v>1013</v>
      </c>
      <c r="O948" t="s">
        <v>784</v>
      </c>
      <c r="P948" t="s">
        <v>784</v>
      </c>
      <c r="Q948">
        <v>1</v>
      </c>
      <c r="X948">
        <v>17.75</v>
      </c>
      <c r="Y948">
        <v>0</v>
      </c>
      <c r="Z948">
        <v>0</v>
      </c>
      <c r="AA948">
        <v>0</v>
      </c>
      <c r="AB948">
        <v>15.49</v>
      </c>
      <c r="AC948">
        <v>0</v>
      </c>
      <c r="AD948">
        <v>1</v>
      </c>
      <c r="AE948">
        <v>1</v>
      </c>
      <c r="AF948" t="s">
        <v>667</v>
      </c>
      <c r="AG948">
        <v>14.200000000000001</v>
      </c>
      <c r="AH948">
        <v>2</v>
      </c>
      <c r="AI948">
        <v>22722854</v>
      </c>
      <c r="AJ948">
        <v>1009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>
      <c r="A949">
        <f>ROW(Source!A481)</f>
        <v>481</v>
      </c>
      <c r="B949">
        <v>22722859</v>
      </c>
      <c r="C949">
        <v>22722853</v>
      </c>
      <c r="D949">
        <v>9447024</v>
      </c>
      <c r="E949">
        <v>1</v>
      </c>
      <c r="F949">
        <v>1</v>
      </c>
      <c r="G949">
        <v>1</v>
      </c>
      <c r="H949">
        <v>1</v>
      </c>
      <c r="I949" t="s">
        <v>1229</v>
      </c>
      <c r="J949" t="s">
        <v>3</v>
      </c>
      <c r="K949" t="s">
        <v>1230</v>
      </c>
      <c r="L949">
        <v>1369</v>
      </c>
      <c r="N949">
        <v>1013</v>
      </c>
      <c r="O949" t="s">
        <v>784</v>
      </c>
      <c r="P949" t="s">
        <v>784</v>
      </c>
      <c r="Q949">
        <v>1</v>
      </c>
      <c r="X949">
        <v>17.75</v>
      </c>
      <c r="Y949">
        <v>0</v>
      </c>
      <c r="Z949">
        <v>0</v>
      </c>
      <c r="AA949">
        <v>0</v>
      </c>
      <c r="AB949">
        <v>14.09</v>
      </c>
      <c r="AC949">
        <v>0</v>
      </c>
      <c r="AD949">
        <v>1</v>
      </c>
      <c r="AE949">
        <v>1</v>
      </c>
      <c r="AF949" t="s">
        <v>667</v>
      </c>
      <c r="AG949">
        <v>14.200000000000001</v>
      </c>
      <c r="AH949">
        <v>2</v>
      </c>
      <c r="AI949">
        <v>22722855</v>
      </c>
      <c r="AJ949">
        <v>1010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>
      <c r="A950">
        <f>ROW(Source!A481)</f>
        <v>481</v>
      </c>
      <c r="B950">
        <v>22722860</v>
      </c>
      <c r="C950">
        <v>22722853</v>
      </c>
      <c r="D950">
        <v>9650574</v>
      </c>
      <c r="E950">
        <v>1</v>
      </c>
      <c r="F950">
        <v>1</v>
      </c>
      <c r="G950">
        <v>1</v>
      </c>
      <c r="H950">
        <v>1</v>
      </c>
      <c r="I950" t="s">
        <v>1231</v>
      </c>
      <c r="J950" t="s">
        <v>3</v>
      </c>
      <c r="K950" t="s">
        <v>1232</v>
      </c>
      <c r="L950">
        <v>1369</v>
      </c>
      <c r="N950">
        <v>1013</v>
      </c>
      <c r="O950" t="s">
        <v>784</v>
      </c>
      <c r="P950" t="s">
        <v>784</v>
      </c>
      <c r="Q950">
        <v>1</v>
      </c>
      <c r="X950">
        <v>7.1</v>
      </c>
      <c r="Y950">
        <v>0</v>
      </c>
      <c r="Z950">
        <v>0</v>
      </c>
      <c r="AA950">
        <v>0</v>
      </c>
      <c r="AB950">
        <v>16.93</v>
      </c>
      <c r="AC950">
        <v>0</v>
      </c>
      <c r="AD950">
        <v>1</v>
      </c>
      <c r="AE950">
        <v>1</v>
      </c>
      <c r="AF950" t="s">
        <v>667</v>
      </c>
      <c r="AG950">
        <v>5.68</v>
      </c>
      <c r="AH950">
        <v>2</v>
      </c>
      <c r="AI950">
        <v>22722856</v>
      </c>
      <c r="AJ950">
        <v>1011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>
      <c r="A951">
        <f>ROW(Source!A481)</f>
        <v>481</v>
      </c>
      <c r="B951">
        <v>22722861</v>
      </c>
      <c r="C951">
        <v>22722853</v>
      </c>
      <c r="D951">
        <v>9438103</v>
      </c>
      <c r="E951">
        <v>1</v>
      </c>
      <c r="F951">
        <v>1</v>
      </c>
      <c r="G951">
        <v>1</v>
      </c>
      <c r="H951">
        <v>1</v>
      </c>
      <c r="I951" t="s">
        <v>1233</v>
      </c>
      <c r="J951" t="s">
        <v>3</v>
      </c>
      <c r="K951" t="s">
        <v>1234</v>
      </c>
      <c r="L951">
        <v>1369</v>
      </c>
      <c r="N951">
        <v>1013</v>
      </c>
      <c r="O951" t="s">
        <v>784</v>
      </c>
      <c r="P951" t="s">
        <v>784</v>
      </c>
      <c r="Q951">
        <v>1</v>
      </c>
      <c r="X951">
        <v>28.4</v>
      </c>
      <c r="Y951">
        <v>0</v>
      </c>
      <c r="Z951">
        <v>0</v>
      </c>
      <c r="AA951">
        <v>0</v>
      </c>
      <c r="AB951">
        <v>10.210000000000001</v>
      </c>
      <c r="AC951">
        <v>0</v>
      </c>
      <c r="AD951">
        <v>1</v>
      </c>
      <c r="AE951">
        <v>1</v>
      </c>
      <c r="AF951" t="s">
        <v>667</v>
      </c>
      <c r="AG951">
        <v>22.72</v>
      </c>
      <c r="AH951">
        <v>2</v>
      </c>
      <c r="AI951">
        <v>22722857</v>
      </c>
      <c r="AJ951">
        <v>1012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leonov</cp:lastModifiedBy>
  <cp:lastPrinted>2013-10-03T07:37:25Z</cp:lastPrinted>
  <dcterms:created xsi:type="dcterms:W3CDTF">2013-09-26T06:25:31Z</dcterms:created>
  <dcterms:modified xsi:type="dcterms:W3CDTF">2013-12-26T09:39:44Z</dcterms:modified>
</cp:coreProperties>
</file>