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O103" i="2"/>
  <c r="AO77" l="1"/>
  <c r="AN77"/>
  <c r="AO75"/>
  <c r="AN75"/>
  <c r="AO67"/>
  <c r="AN67"/>
  <c r="AO63"/>
  <c r="AN63"/>
  <c r="AO61"/>
  <c r="AN61"/>
  <c r="AN58"/>
  <c r="AF52"/>
  <c r="AF51"/>
  <c r="AF50"/>
  <c r="AF42"/>
  <c r="AE42"/>
  <c r="H42"/>
  <c r="AF41"/>
  <c r="AF40"/>
  <c r="AF39"/>
  <c r="AE39"/>
  <c r="H39"/>
  <c r="AF38"/>
  <c r="AG35"/>
  <c r="AF35"/>
  <c r="AE35"/>
  <c r="H35"/>
  <c r="AF34"/>
  <c r="AB34"/>
  <c r="AF33"/>
  <c r="H33"/>
  <c r="AF31"/>
  <c r="AF30"/>
  <c r="AF27"/>
  <c r="AF26"/>
  <c r="AE26"/>
  <c r="AF25"/>
  <c r="AF23"/>
  <c r="Z23"/>
  <c r="V23"/>
  <c r="AF22"/>
  <c r="Y22"/>
  <c r="AO58"/>
  <c r="AF18"/>
  <c r="AF12"/>
  <c r="AE12"/>
</calcChain>
</file>

<file path=xl/sharedStrings.xml><?xml version="1.0" encoding="utf-8"?>
<sst xmlns="http://schemas.openxmlformats.org/spreadsheetml/2006/main" count="591" uniqueCount="152">
  <si>
    <t>м3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</si>
  <si>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</si>
  <si>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</si>
  <si>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</si>
  <si>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</si>
  <si>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</si>
  <si>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</si>
  <si>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</si>
  <si>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</si>
  <si>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</si>
  <si>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</si>
  <si>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</si>
  <si>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</si>
  <si>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</si>
  <si>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</si>
  <si>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</si>
  <si>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</si>
  <si>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</si>
  <si>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</si>
  <si>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</si>
  <si>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</si>
  <si>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</si>
  <si>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</si>
  <si>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</si>
  <si>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</si>
  <si>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</si>
  <si>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</si>
  <si>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</si>
  <si>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</si>
  <si>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</si>
  <si>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</si>
  <si>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</si>
  <si>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</si>
  <si>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</si>
  <si>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</si>
  <si>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</si>
  <si>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</si>
  <si>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</si>
  <si>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</si>
  <si>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</si>
  <si>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</si>
  <si>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</si>
  <si>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</si>
  <si>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</si>
  <si>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</si>
  <si>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</si>
  <si>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</si>
  <si>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</si>
  <si>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</si>
  <si>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</si>
  <si>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</si>
  <si>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</si>
  <si>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</si>
  <si>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</si>
  <si>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</si>
  <si>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</si>
  <si>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</si>
  <si>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</si>
  <si>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</si>
  <si>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</si>
  <si>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</si>
  <si>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</si>
  <si>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</si>
  <si>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</si>
  <si>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</si>
  <si>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</si>
  <si>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</si>
  <si>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</si>
  <si>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</si>
  <si>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</si>
  <si>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</si>
  <si>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</si>
  <si>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</si>
  <si>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</si>
  <si>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</si>
  <si>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</si>
  <si>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</si>
  <si>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</si>
  <si>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</si>
  <si>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</si>
  <si>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</si>
  <si>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</si>
  <si>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</si>
  <si>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</si>
  <si>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</si>
  <si>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</si>
  <si>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</si>
  <si>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</si>
  <si>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</si>
  <si>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</si>
  <si>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</si>
  <si>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</si>
  <si>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</si>
  <si>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</si>
  <si>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</si>
  <si>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</si>
  <si>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</si>
  <si>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</si>
  <si>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</si>
  <si>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</si>
  <si>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</si>
  <si>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</si>
  <si>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</si>
  <si>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</si>
  <si>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</si>
  <si>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</si>
  <si>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</si>
  <si>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</si>
  <si>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</si>
  <si>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</si>
  <si>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</si>
  <si>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</si>
  <si>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</si>
  <si>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</si>
  <si>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</si>
  <si>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</si>
  <si>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</si>
  <si>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</si>
  <si>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</si>
  <si>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</si>
  <si>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</si>
  <si>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</si>
  <si>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</si>
  <si>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</si>
  <si>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</si>
  <si>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</si>
  <si>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</si>
  <si>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Стойка портала ВС 1-1</t>
  </si>
  <si>
    <t>Стойка портала ВС 2</t>
  </si>
  <si>
    <t>Стойка портала ВС 2-1</t>
  </si>
  <si>
    <t>Стойка портала ВС 3</t>
  </si>
  <si>
    <t>Стойка портала ВС 3-1</t>
  </si>
  <si>
    <t>Стойка портала ВС 3-2</t>
  </si>
  <si>
    <t>Стойка портала ВС 3-3</t>
  </si>
  <si>
    <t>Стойка портала ВС 3-4</t>
  </si>
  <si>
    <t>Стойка портала ВС 3-5</t>
  </si>
  <si>
    <t>Стойка портала ВС 3-6</t>
  </si>
  <si>
    <t>Стойка портала ВС 3-7</t>
  </si>
  <si>
    <t>Стойка портала ВС 3-8</t>
  </si>
  <si>
    <t>Стойка портала ВС 3-9</t>
  </si>
  <si>
    <t>Стойка портала ВС 3А</t>
  </si>
  <si>
    <r>
      <t>СЦП140-280-4550</t>
    </r>
    <r>
      <rPr>
        <sz val="14"/>
        <rFont val="Calibri"/>
        <family val="2"/>
        <charset val="204"/>
      </rPr>
      <t>W</t>
    </r>
    <r>
      <rPr>
        <sz val="14"/>
        <rFont val="Times New Roman"/>
        <family val="1"/>
        <charset val="204"/>
      </rPr>
      <t>8 с/с</t>
    </r>
  </si>
  <si>
    <r>
      <t xml:space="preserve">СЦП140-280-4900 </t>
    </r>
    <r>
      <rPr>
        <sz val="14"/>
        <rFont val="Calibri"/>
        <family val="2"/>
        <charset val="204"/>
      </rPr>
      <t>W</t>
    </r>
    <r>
      <rPr>
        <sz val="14"/>
        <rFont val="Times New Roman"/>
        <family val="1"/>
        <charset val="204"/>
      </rPr>
      <t>8 с/с</t>
    </r>
  </si>
  <si>
    <r>
      <t xml:space="preserve">СЦП140-280 </t>
    </r>
    <r>
      <rPr>
        <sz val="14"/>
        <rFont val="Calibri"/>
        <family val="2"/>
        <charset val="204"/>
      </rPr>
      <t>W</t>
    </r>
    <r>
      <rPr>
        <sz val="14"/>
        <rFont val="Times New Roman"/>
        <family val="1"/>
        <charset val="204"/>
      </rPr>
      <t>8 с/с</t>
    </r>
    <r>
      <rPr>
        <sz val="14"/>
        <rFont val="Calibri"/>
        <family val="2"/>
        <charset val="204"/>
      </rPr>
      <t>V</t>
    </r>
    <r>
      <rPr>
        <sz val="14"/>
        <rFont val="Times New Roman"/>
        <family val="1"/>
        <charset val="204"/>
      </rPr>
      <t>=1,22</t>
    </r>
  </si>
  <si>
    <r>
      <t>СЦП 195-310-4860</t>
    </r>
    <r>
      <rPr>
        <sz val="14"/>
        <rFont val="Calibri"/>
        <family val="2"/>
        <charset val="204"/>
      </rPr>
      <t>W</t>
    </r>
    <r>
      <rPr>
        <sz val="14"/>
        <rFont val="Times New Roman"/>
        <family val="1"/>
        <charset val="204"/>
      </rPr>
      <t>8 с/с</t>
    </r>
  </si>
  <si>
    <r>
      <t>СЦП 220-350-8700</t>
    </r>
    <r>
      <rPr>
        <sz val="14"/>
        <rFont val="Calibri"/>
        <family val="2"/>
        <charset val="204"/>
      </rPr>
      <t>W</t>
    </r>
    <r>
      <rPr>
        <sz val="14"/>
        <rFont val="Times New Roman"/>
        <family val="1"/>
        <charset val="204"/>
      </rPr>
      <t>8 с/с</t>
    </r>
  </si>
  <si>
    <r>
      <t>СЦП 220-350-4800</t>
    </r>
    <r>
      <rPr>
        <sz val="14"/>
        <rFont val="Calibri"/>
        <family val="2"/>
        <charset val="204"/>
      </rPr>
      <t>W</t>
    </r>
    <r>
      <rPr>
        <sz val="14"/>
        <rFont val="Times New Roman"/>
        <family val="1"/>
        <charset val="204"/>
      </rPr>
      <t>8 с/с</t>
    </r>
  </si>
  <si>
    <t>Начало:  с момента подписания договора, окончание: 30.06.2012 года, согласно заявок</t>
  </si>
  <si>
    <t>Ед.изм.</t>
  </si>
  <si>
    <t xml:space="preserve">  цена 1 шт</t>
  </si>
  <si>
    <t>шт</t>
  </si>
  <si>
    <t>к договору №_____________________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</si>
</sst>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4" fontId="9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3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3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6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textRotation="90" wrapText="1"/>
    </xf>
    <xf numFmtId="2" fontId="8" fillId="3" borderId="16" xfId="0" applyNumberFormat="1" applyFont="1" applyFill="1" applyBorder="1" applyAlignment="1">
      <alignment horizontal="center" vertical="top" wrapText="1"/>
    </xf>
    <xf numFmtId="0" fontId="8" fillId="0" borderId="16" xfId="0" applyFont="1" applyBorder="1" applyAlignment="1">
      <alignment wrapText="1"/>
    </xf>
    <xf numFmtId="0" fontId="8" fillId="3" borderId="16" xfId="0" applyFont="1" applyFill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8" fillId="2" borderId="16" xfId="0" applyFont="1" applyFill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8" fillId="0" borderId="16" xfId="0" applyFont="1" applyBorder="1" applyAlignment="1">
      <alignment horizontal="center" textRotation="90" wrapText="1"/>
    </xf>
    <xf numFmtId="0" fontId="8" fillId="0" borderId="22" xfId="0" applyFont="1" applyBorder="1" applyAlignment="1">
      <alignment wrapText="1"/>
    </xf>
    <xf numFmtId="0" fontId="8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wrapText="1"/>
    </xf>
    <xf numFmtId="0" fontId="8" fillId="0" borderId="18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0" borderId="12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18"/>
  <sheetViews>
    <sheetView tabSelected="1" zoomScale="70" zoomScaleNormal="70" workbookViewId="0">
      <selection activeCell="AU86" sqref="AU86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3" width="14.140625" style="2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26"/>
      <c r="AR1" s="19"/>
      <c r="AS1" s="58" t="s">
        <v>118</v>
      </c>
      <c r="AT1" s="58"/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26"/>
      <c r="AR2" s="19"/>
      <c r="AS2" s="58" t="s">
        <v>151</v>
      </c>
      <c r="AT2" s="58"/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6"/>
      <c r="AR3" s="19"/>
      <c r="AS3" s="58" t="s">
        <v>119</v>
      </c>
      <c r="AT3" s="58"/>
    </row>
    <row r="4" spans="1:47" ht="27" customHeight="1">
      <c r="A4" s="19"/>
      <c r="B4" s="48" t="s">
        <v>117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s="7" customFormat="1" ht="18" customHeight="1" thickBot="1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8"/>
      <c r="AR5" s="19"/>
      <c r="AS5" s="19"/>
      <c r="AT5" s="19"/>
      <c r="AU5" s="9"/>
    </row>
    <row r="6" spans="1:47" s="3" customFormat="1" ht="25.5" customHeight="1">
      <c r="A6" s="67" t="s">
        <v>42</v>
      </c>
      <c r="B6" s="65" t="s">
        <v>126</v>
      </c>
      <c r="C6" s="70" t="s">
        <v>40</v>
      </c>
      <c r="D6" s="41"/>
      <c r="E6" s="41"/>
      <c r="F6" s="41"/>
      <c r="G6" s="37" t="s">
        <v>39</v>
      </c>
      <c r="H6" s="37" t="s">
        <v>38</v>
      </c>
      <c r="I6" s="37" t="s">
        <v>37</v>
      </c>
      <c r="J6" s="37" t="s">
        <v>36</v>
      </c>
      <c r="K6" s="37" t="s">
        <v>35</v>
      </c>
      <c r="L6" s="37" t="s">
        <v>34</v>
      </c>
      <c r="M6" s="37" t="s">
        <v>33</v>
      </c>
      <c r="N6" s="37" t="s">
        <v>32</v>
      </c>
      <c r="O6" s="37" t="s">
        <v>31</v>
      </c>
      <c r="P6" s="37" t="s">
        <v>30</v>
      </c>
      <c r="Q6" s="37" t="s">
        <v>29</v>
      </c>
      <c r="R6" s="37" t="s">
        <v>28</v>
      </c>
      <c r="S6" s="37" t="s">
        <v>27</v>
      </c>
      <c r="T6" s="37" t="s">
        <v>26</v>
      </c>
      <c r="U6" s="37"/>
      <c r="V6" s="37" t="s">
        <v>25</v>
      </c>
      <c r="W6" s="37" t="s">
        <v>24</v>
      </c>
      <c r="X6" s="37" t="s">
        <v>23</v>
      </c>
      <c r="Y6" s="37" t="s">
        <v>22</v>
      </c>
      <c r="Z6" s="37" t="s">
        <v>21</v>
      </c>
      <c r="AA6" s="37" t="s">
        <v>20</v>
      </c>
      <c r="AB6" s="37" t="s">
        <v>19</v>
      </c>
      <c r="AC6" s="37" t="s">
        <v>18</v>
      </c>
      <c r="AD6" s="37" t="s">
        <v>17</v>
      </c>
      <c r="AE6" s="37" t="s">
        <v>16</v>
      </c>
      <c r="AF6" s="37" t="s">
        <v>15</v>
      </c>
      <c r="AG6" s="37" t="s">
        <v>14</v>
      </c>
      <c r="AH6" s="37" t="s">
        <v>13</v>
      </c>
      <c r="AI6" s="37" t="s">
        <v>12</v>
      </c>
      <c r="AJ6" s="37" t="s">
        <v>11</v>
      </c>
      <c r="AK6" s="37" t="s">
        <v>10</v>
      </c>
      <c r="AL6" s="37" t="s">
        <v>9</v>
      </c>
      <c r="AM6" s="37" t="s">
        <v>8</v>
      </c>
      <c r="AN6" s="60"/>
      <c r="AO6" s="65" t="s">
        <v>41</v>
      </c>
      <c r="AP6" s="62"/>
      <c r="AQ6" s="88" t="s">
        <v>148</v>
      </c>
      <c r="AR6" s="40" t="s">
        <v>123</v>
      </c>
      <c r="AS6" s="93"/>
      <c r="AT6" s="90" t="s">
        <v>124</v>
      </c>
      <c r="AU6" s="10"/>
    </row>
    <row r="7" spans="1:47" ht="75.75" customHeight="1" thickBot="1">
      <c r="A7" s="68"/>
      <c r="B7" s="80"/>
      <c r="C7" s="71" t="s">
        <v>6</v>
      </c>
      <c r="D7" s="31" t="s">
        <v>5</v>
      </c>
      <c r="E7" s="31" t="s">
        <v>4</v>
      </c>
      <c r="F7" s="31" t="s">
        <v>3</v>
      </c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61" t="s">
        <v>2</v>
      </c>
      <c r="AO7" s="66"/>
      <c r="AP7" s="63"/>
      <c r="AQ7" s="89"/>
      <c r="AR7" s="94"/>
      <c r="AS7" s="43"/>
      <c r="AT7" s="91"/>
    </row>
    <row r="8" spans="1:47" ht="19.5" hidden="1" customHeight="1">
      <c r="A8" s="68"/>
      <c r="B8" s="81"/>
      <c r="C8" s="7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0"/>
      <c r="AO8" s="64"/>
      <c r="AP8" s="30"/>
      <c r="AQ8" s="30"/>
      <c r="AR8" s="92" t="s">
        <v>43</v>
      </c>
      <c r="AS8" s="92"/>
      <c r="AT8" s="42"/>
    </row>
    <row r="9" spans="1:47" ht="15.75" hidden="1" customHeight="1">
      <c r="A9" s="68"/>
      <c r="B9" s="81"/>
      <c r="C9" s="7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0"/>
      <c r="AO9" s="30"/>
      <c r="AP9" s="30"/>
      <c r="AQ9" s="30"/>
      <c r="AR9" s="32" t="s">
        <v>44</v>
      </c>
      <c r="AS9" s="32"/>
      <c r="AT9" s="42"/>
    </row>
    <row r="10" spans="1:47" s="6" customFormat="1" ht="20.25" hidden="1" customHeight="1">
      <c r="A10" s="68"/>
      <c r="B10" s="81"/>
      <c r="C10" s="72"/>
      <c r="D10" s="22"/>
      <c r="E10" s="22"/>
      <c r="F10" s="22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32" t="s">
        <v>45</v>
      </c>
      <c r="AS10" s="32"/>
      <c r="AT10" s="42"/>
      <c r="AU10" s="12"/>
    </row>
    <row r="11" spans="1:47" s="6" customFormat="1" ht="28.5" hidden="1" customHeight="1">
      <c r="A11" s="68"/>
      <c r="B11" s="81"/>
      <c r="C11" s="72"/>
      <c r="D11" s="22"/>
      <c r="E11" s="22"/>
      <c r="F11" s="22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32" t="s">
        <v>46</v>
      </c>
      <c r="AS11" s="32"/>
      <c r="AT11" s="42"/>
      <c r="AU11" s="12"/>
    </row>
    <row r="12" spans="1:47" s="6" customFormat="1" ht="27" hidden="1" customHeight="1">
      <c r="A12" s="68"/>
      <c r="B12" s="81"/>
      <c r="C12" s="72"/>
      <c r="D12" s="22"/>
      <c r="E12" s="22"/>
      <c r="F12" s="22"/>
      <c r="G12" s="22"/>
      <c r="H12" s="23">
        <v>66.36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>
        <v>2975</v>
      </c>
      <c r="V12" s="23"/>
      <c r="W12" s="23"/>
      <c r="X12" s="23"/>
      <c r="Y12" s="23"/>
      <c r="Z12" s="23">
        <v>655.11800000000005</v>
      </c>
      <c r="AA12" s="23"/>
      <c r="AB12" s="23"/>
      <c r="AC12" s="23"/>
      <c r="AD12" s="23"/>
      <c r="AE12" s="23">
        <f>0.95+0.151+31.053+75.117+0.247+1.91+1.18+0.024+0.008+0.271</f>
        <v>110.911</v>
      </c>
      <c r="AF12" s="23">
        <f>0.017+7.626</f>
        <v>7.6429999999999998</v>
      </c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32" t="s">
        <v>47</v>
      </c>
      <c r="AS12" s="32"/>
      <c r="AT12" s="42"/>
      <c r="AU12" s="12"/>
    </row>
    <row r="13" spans="1:47" ht="20.25" hidden="1" customHeight="1">
      <c r="A13" s="68"/>
      <c r="B13" s="81"/>
      <c r="C13" s="73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2" t="s">
        <v>48</v>
      </c>
      <c r="AS13" s="32"/>
      <c r="AT13" s="42"/>
    </row>
    <row r="14" spans="1:47" ht="20.25" hidden="1" customHeight="1">
      <c r="A14" s="68"/>
      <c r="B14" s="81"/>
      <c r="C14" s="73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>
        <v>770</v>
      </c>
      <c r="AP14" s="30"/>
      <c r="AQ14" s="30"/>
      <c r="AR14" s="32" t="s">
        <v>49</v>
      </c>
      <c r="AS14" s="32"/>
      <c r="AT14" s="42"/>
    </row>
    <row r="15" spans="1:47" ht="20.25" hidden="1" customHeight="1">
      <c r="A15" s="68"/>
      <c r="B15" s="81"/>
      <c r="C15" s="73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>
        <v>110</v>
      </c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2" t="s">
        <v>50</v>
      </c>
      <c r="AS15" s="32"/>
      <c r="AT15" s="42"/>
    </row>
    <row r="16" spans="1:47" ht="20.25" hidden="1" customHeight="1">
      <c r="A16" s="68"/>
      <c r="B16" s="81"/>
      <c r="C16" s="7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2" t="s">
        <v>51</v>
      </c>
      <c r="AS16" s="32"/>
      <c r="AT16" s="42"/>
    </row>
    <row r="17" spans="1:47" ht="20.25" hidden="1" customHeight="1">
      <c r="A17" s="68"/>
      <c r="B17" s="81"/>
      <c r="C17" s="73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2" t="s">
        <v>52</v>
      </c>
      <c r="AS17" s="32"/>
      <c r="AT17" s="42"/>
    </row>
    <row r="18" spans="1:47" ht="20.25" hidden="1" customHeight="1">
      <c r="A18" s="68"/>
      <c r="B18" s="81"/>
      <c r="C18" s="7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>
        <v>32.57</v>
      </c>
      <c r="Z18" s="30">
        <v>21.66</v>
      </c>
      <c r="AA18" s="30"/>
      <c r="AB18" s="30"/>
      <c r="AC18" s="30"/>
      <c r="AD18" s="30"/>
      <c r="AE18" s="30">
        <v>2.1</v>
      </c>
      <c r="AF18" s="30">
        <f>2+4.4+1.429</f>
        <v>7.8289999999999997</v>
      </c>
      <c r="AG18" s="30"/>
      <c r="AH18" s="30"/>
      <c r="AI18" s="30"/>
      <c r="AJ18" s="30"/>
      <c r="AK18" s="30"/>
      <c r="AL18" s="30"/>
      <c r="AM18" s="30"/>
      <c r="AN18" s="30"/>
      <c r="AO18" s="30">
        <v>111</v>
      </c>
      <c r="AP18" s="30"/>
      <c r="AQ18" s="30"/>
      <c r="AR18" s="32" t="s">
        <v>53</v>
      </c>
      <c r="AS18" s="32"/>
      <c r="AT18" s="42"/>
    </row>
    <row r="19" spans="1:47" ht="20.25" hidden="1" customHeight="1">
      <c r="A19" s="68"/>
      <c r="B19" s="81"/>
      <c r="C19" s="73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>
        <v>180</v>
      </c>
      <c r="AP19" s="30"/>
      <c r="AQ19" s="30"/>
      <c r="AR19" s="32" t="s">
        <v>54</v>
      </c>
      <c r="AS19" s="32"/>
      <c r="AT19" s="42"/>
    </row>
    <row r="20" spans="1:47" s="6" customFormat="1" ht="20.25" hidden="1" customHeight="1">
      <c r="A20" s="68"/>
      <c r="B20" s="81"/>
      <c r="C20" s="74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32" t="s">
        <v>55</v>
      </c>
      <c r="AS20" s="32"/>
      <c r="AT20" s="42"/>
      <c r="AU20" s="12"/>
    </row>
    <row r="21" spans="1:47" s="6" customFormat="1" ht="20.25" hidden="1" customHeight="1">
      <c r="A21" s="68"/>
      <c r="B21" s="81"/>
      <c r="C21" s="74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32" t="s">
        <v>56</v>
      </c>
      <c r="AS21" s="32"/>
      <c r="AT21" s="42"/>
      <c r="AU21" s="12"/>
    </row>
    <row r="22" spans="1:47" s="6" customFormat="1" ht="20.25" hidden="1" customHeight="1">
      <c r="A22" s="68"/>
      <c r="B22" s="81"/>
      <c r="C22" s="74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>
        <v>2.5430000000000001</v>
      </c>
      <c r="W22" s="23"/>
      <c r="X22" s="23"/>
      <c r="Y22" s="23">
        <f>463.473+1.39</f>
        <v>464.863</v>
      </c>
      <c r="Z22" s="23"/>
      <c r="AA22" s="23"/>
      <c r="AB22" s="23"/>
      <c r="AC22" s="23"/>
      <c r="AD22" s="23"/>
      <c r="AE22" s="23">
        <v>28.65</v>
      </c>
      <c r="AF22" s="23">
        <f>4.28+6.418</f>
        <v>10.698</v>
      </c>
      <c r="AG22" s="23"/>
      <c r="AH22" s="23"/>
      <c r="AI22" s="23"/>
      <c r="AJ22" s="23"/>
      <c r="AK22" s="23"/>
      <c r="AL22" s="23"/>
      <c r="AM22" s="23"/>
      <c r="AN22" s="23"/>
      <c r="AO22" s="23">
        <v>1040</v>
      </c>
      <c r="AP22" s="23"/>
      <c r="AQ22" s="23"/>
      <c r="AR22" s="32" t="s">
        <v>57</v>
      </c>
      <c r="AS22" s="32"/>
      <c r="AT22" s="42"/>
      <c r="AU22" s="12"/>
    </row>
    <row r="23" spans="1:47" s="6" customFormat="1" ht="20.25" hidden="1" customHeight="1">
      <c r="A23" s="68"/>
      <c r="B23" s="81"/>
      <c r="C23" s="74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30">
        <f>0.503+0.833</f>
        <v>1.3360000000000001</v>
      </c>
      <c r="W23" s="23"/>
      <c r="X23" s="23"/>
      <c r="Y23" s="23"/>
      <c r="Z23" s="23">
        <f>6.357+12.772</f>
        <v>19.129000000000001</v>
      </c>
      <c r="AA23" s="23"/>
      <c r="AB23" s="23"/>
      <c r="AC23" s="23"/>
      <c r="AD23" s="23"/>
      <c r="AE23" s="23"/>
      <c r="AF23" s="23">
        <f>0.008+0.023+0.008+0.061</f>
        <v>0.1</v>
      </c>
      <c r="AG23" s="23"/>
      <c r="AH23" s="23"/>
      <c r="AI23" s="23"/>
      <c r="AJ23" s="23"/>
      <c r="AK23" s="23"/>
      <c r="AL23" s="23"/>
      <c r="AM23" s="23"/>
      <c r="AN23" s="23"/>
      <c r="AO23" s="23">
        <v>79</v>
      </c>
      <c r="AP23" s="23"/>
      <c r="AQ23" s="23"/>
      <c r="AR23" s="32" t="s">
        <v>58</v>
      </c>
      <c r="AS23" s="32"/>
      <c r="AT23" s="42"/>
      <c r="AU23" s="12"/>
    </row>
    <row r="24" spans="1:47" s="6" customFormat="1" ht="15" hidden="1" customHeight="1">
      <c r="A24" s="68"/>
      <c r="B24" s="81"/>
      <c r="C24" s="74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32" t="s">
        <v>59</v>
      </c>
      <c r="AS24" s="32"/>
      <c r="AT24" s="42"/>
      <c r="AU24" s="12"/>
    </row>
    <row r="25" spans="1:47" s="6" customFormat="1" ht="30" hidden="1" customHeight="1">
      <c r="A25" s="68"/>
      <c r="B25" s="81"/>
      <c r="C25" s="74"/>
      <c r="D25" s="23"/>
      <c r="E25" s="23"/>
      <c r="F25" s="23"/>
      <c r="G25" s="23"/>
      <c r="H25" s="23"/>
      <c r="I25" s="23"/>
      <c r="J25" s="23"/>
      <c r="K25" s="23">
        <v>101.5</v>
      </c>
      <c r="L25" s="23"/>
      <c r="M25" s="23">
        <v>71</v>
      </c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>
        <v>29.376000000000001</v>
      </c>
      <c r="AA25" s="23"/>
      <c r="AB25" s="23">
        <v>69.319999999999993</v>
      </c>
      <c r="AC25" s="23"/>
      <c r="AD25" s="23"/>
      <c r="AE25" s="23">
        <v>210.02</v>
      </c>
      <c r="AF25" s="23">
        <f>0.438+8.717+25.596+1.665</f>
        <v>36.415999999999997</v>
      </c>
      <c r="AG25" s="23">
        <v>0.45300000000000001</v>
      </c>
      <c r="AH25" s="23"/>
      <c r="AI25" s="23"/>
      <c r="AJ25" s="23"/>
      <c r="AK25" s="23"/>
      <c r="AL25" s="23"/>
      <c r="AM25" s="23"/>
      <c r="AN25" s="23"/>
      <c r="AO25" s="23">
        <v>548.1</v>
      </c>
      <c r="AP25" s="23"/>
      <c r="AQ25" s="23"/>
      <c r="AR25" s="32" t="s">
        <v>60</v>
      </c>
      <c r="AS25" s="32"/>
      <c r="AT25" s="42"/>
      <c r="AU25" s="12"/>
    </row>
    <row r="26" spans="1:47" s="6" customFormat="1" ht="15" hidden="1" customHeight="1">
      <c r="A26" s="68"/>
      <c r="B26" s="81"/>
      <c r="C26" s="74"/>
      <c r="D26" s="23"/>
      <c r="E26" s="23"/>
      <c r="F26" s="23"/>
      <c r="G26" s="23"/>
      <c r="H26" s="23"/>
      <c r="I26" s="23"/>
      <c r="J26" s="23"/>
      <c r="K26" s="23">
        <v>136.38</v>
      </c>
      <c r="L26" s="23"/>
      <c r="M26" s="23">
        <v>32.82</v>
      </c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>
        <v>9.34</v>
      </c>
      <c r="AA26" s="23"/>
      <c r="AB26" s="23">
        <v>49.53</v>
      </c>
      <c r="AC26" s="23"/>
      <c r="AD26" s="23"/>
      <c r="AE26" s="23">
        <f>0.004+0.056+5.22</f>
        <v>5.28</v>
      </c>
      <c r="AF26" s="23">
        <f>0.857+0.268+0.298+1.221+0.789</f>
        <v>3.4329999999999998</v>
      </c>
      <c r="AG26" s="23">
        <v>0.26100000000000001</v>
      </c>
      <c r="AH26" s="23"/>
      <c r="AI26" s="23"/>
      <c r="AJ26" s="23"/>
      <c r="AK26" s="23"/>
      <c r="AL26" s="23"/>
      <c r="AM26" s="23"/>
      <c r="AN26" s="23"/>
      <c r="AO26" s="23">
        <v>559.1</v>
      </c>
      <c r="AP26" s="23"/>
      <c r="AQ26" s="23"/>
      <c r="AR26" s="32" t="s">
        <v>61</v>
      </c>
      <c r="AS26" s="32"/>
      <c r="AT26" s="42"/>
      <c r="AU26" s="12"/>
    </row>
    <row r="27" spans="1:47" s="6" customFormat="1" ht="15" hidden="1" customHeight="1">
      <c r="A27" s="68"/>
      <c r="B27" s="81"/>
      <c r="C27" s="74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>
        <v>5.26</v>
      </c>
      <c r="W27" s="23"/>
      <c r="X27" s="23"/>
      <c r="Y27" s="23"/>
      <c r="Z27" s="23"/>
      <c r="AA27" s="23"/>
      <c r="AB27" s="23"/>
      <c r="AC27" s="23"/>
      <c r="AD27" s="23"/>
      <c r="AE27" s="23"/>
      <c r="AF27" s="23">
        <f>0.045+2.147+0.742</f>
        <v>2.9340000000000002</v>
      </c>
      <c r="AG27" s="23"/>
      <c r="AH27" s="23"/>
      <c r="AI27" s="23"/>
      <c r="AJ27" s="23"/>
      <c r="AK27" s="23"/>
      <c r="AL27" s="23"/>
      <c r="AM27" s="23"/>
      <c r="AN27" s="23"/>
      <c r="AO27" s="23">
        <v>36.799999999999997</v>
      </c>
      <c r="AP27" s="23"/>
      <c r="AQ27" s="23"/>
      <c r="AR27" s="32" t="s">
        <v>62</v>
      </c>
      <c r="AS27" s="32"/>
      <c r="AT27" s="42"/>
      <c r="AU27" s="12"/>
    </row>
    <row r="28" spans="1:47" ht="20.25" hidden="1" customHeight="1">
      <c r="A28" s="68"/>
      <c r="B28" s="81"/>
      <c r="C28" s="73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2" t="s">
        <v>63</v>
      </c>
      <c r="AS28" s="32"/>
      <c r="AT28" s="42"/>
    </row>
    <row r="29" spans="1:47" s="6" customFormat="1" ht="20.25" hidden="1" customHeight="1">
      <c r="A29" s="68"/>
      <c r="B29" s="81"/>
      <c r="C29" s="74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>
        <v>39.613999999999997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>
        <v>200</v>
      </c>
      <c r="AP29" s="23"/>
      <c r="AQ29" s="23"/>
      <c r="AR29" s="32" t="s">
        <v>64</v>
      </c>
      <c r="AS29" s="32"/>
      <c r="AT29" s="42"/>
      <c r="AU29" s="12"/>
    </row>
    <row r="30" spans="1:47" s="6" customFormat="1" ht="20.25" hidden="1" customHeight="1">
      <c r="A30" s="68"/>
      <c r="B30" s="81"/>
      <c r="C30" s="74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>
        <f>0.88+0.621</f>
        <v>1.5009999999999999</v>
      </c>
      <c r="AG30" s="23"/>
      <c r="AH30" s="23"/>
      <c r="AI30" s="23"/>
      <c r="AJ30" s="23"/>
      <c r="AK30" s="23"/>
      <c r="AL30" s="23"/>
      <c r="AM30" s="23"/>
      <c r="AN30" s="23"/>
      <c r="AO30" s="23">
        <v>280.60000000000002</v>
      </c>
      <c r="AP30" s="23"/>
      <c r="AQ30" s="23"/>
      <c r="AR30" s="32" t="s">
        <v>65</v>
      </c>
      <c r="AS30" s="32"/>
      <c r="AT30" s="42"/>
      <c r="AU30" s="12"/>
    </row>
    <row r="31" spans="1:47" s="6" customFormat="1" ht="20.25" hidden="1" customHeight="1">
      <c r="A31" s="68"/>
      <c r="B31" s="81"/>
      <c r="C31" s="74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>
        <v>6.25</v>
      </c>
      <c r="W31" s="23"/>
      <c r="X31" s="23"/>
      <c r="Y31" s="23"/>
      <c r="Z31" s="23">
        <v>28.173999999999999</v>
      </c>
      <c r="AA31" s="23"/>
      <c r="AB31" s="23">
        <v>22.891999999999999</v>
      </c>
      <c r="AC31" s="23"/>
      <c r="AD31" s="23"/>
      <c r="AE31" s="23">
        <v>56.722999999999999</v>
      </c>
      <c r="AF31" s="23">
        <f>0.404+14.596</f>
        <v>15</v>
      </c>
      <c r="AG31" s="23">
        <v>2.1709999999999998</v>
      </c>
      <c r="AH31" s="23"/>
      <c r="AI31" s="23"/>
      <c r="AJ31" s="23"/>
      <c r="AK31" s="23"/>
      <c r="AL31" s="23"/>
      <c r="AM31" s="23"/>
      <c r="AN31" s="23"/>
      <c r="AO31" s="23">
        <v>674</v>
      </c>
      <c r="AP31" s="23"/>
      <c r="AQ31" s="23"/>
      <c r="AR31" s="32" t="s">
        <v>66</v>
      </c>
      <c r="AS31" s="32"/>
      <c r="AT31" s="42"/>
      <c r="AU31" s="12"/>
    </row>
    <row r="32" spans="1:47" s="6" customFormat="1" ht="20.25" hidden="1" customHeight="1">
      <c r="A32" s="68"/>
      <c r="B32" s="81"/>
      <c r="C32" s="74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32" t="s">
        <v>67</v>
      </c>
      <c r="AS32" s="32"/>
      <c r="AT32" s="42"/>
      <c r="AU32" s="12"/>
    </row>
    <row r="33" spans="1:47" s="6" customFormat="1" ht="20.25" hidden="1" customHeight="1">
      <c r="A33" s="68"/>
      <c r="B33" s="81"/>
      <c r="C33" s="74"/>
      <c r="D33" s="23"/>
      <c r="E33" s="23"/>
      <c r="F33" s="23"/>
      <c r="G33" s="23"/>
      <c r="H33" s="23">
        <f>28.4+57.3</f>
        <v>85.7</v>
      </c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>
        <v>33.5</v>
      </c>
      <c r="AC33" s="23">
        <v>7.8959999999999999</v>
      </c>
      <c r="AD33" s="23"/>
      <c r="AE33" s="23"/>
      <c r="AF33" s="23">
        <f>2.486+1.436</f>
        <v>3.9220000000000002</v>
      </c>
      <c r="AG33" s="23"/>
      <c r="AH33" s="23"/>
      <c r="AI33" s="23"/>
      <c r="AJ33" s="23"/>
      <c r="AK33" s="23"/>
      <c r="AL33" s="23"/>
      <c r="AM33" s="23"/>
      <c r="AN33" s="23"/>
      <c r="AO33" s="23">
        <v>185.3</v>
      </c>
      <c r="AP33" s="23"/>
      <c r="AQ33" s="23"/>
      <c r="AR33" s="32" t="s">
        <v>68</v>
      </c>
      <c r="AS33" s="32"/>
      <c r="AT33" s="42"/>
      <c r="AU33" s="12"/>
    </row>
    <row r="34" spans="1:47" s="6" customFormat="1" ht="20.25" hidden="1" customHeight="1">
      <c r="A34" s="68"/>
      <c r="B34" s="81"/>
      <c r="C34" s="74"/>
      <c r="D34" s="23"/>
      <c r="E34" s="23"/>
      <c r="F34" s="23"/>
      <c r="G34" s="23"/>
      <c r="H34" s="23">
        <v>177.9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>
        <v>0.48499999999999999</v>
      </c>
      <c r="W34" s="23"/>
      <c r="X34" s="23"/>
      <c r="Y34" s="23">
        <v>50.759</v>
      </c>
      <c r="Z34" s="23"/>
      <c r="AA34" s="23"/>
      <c r="AB34" s="23">
        <f>29.074+0.72166</f>
        <v>29.795660000000002</v>
      </c>
      <c r="AC34" s="23">
        <v>20.167000000000002</v>
      </c>
      <c r="AD34" s="23"/>
      <c r="AE34" s="23"/>
      <c r="AF34" s="23">
        <f>1.988+1.323+0.281+0.24+2.007</f>
        <v>5.8390000000000004</v>
      </c>
      <c r="AG34" s="23">
        <v>0.45200000000000001</v>
      </c>
      <c r="AH34" s="23"/>
      <c r="AI34" s="23"/>
      <c r="AJ34" s="23"/>
      <c r="AK34" s="23"/>
      <c r="AL34" s="23"/>
      <c r="AM34" s="23"/>
      <c r="AN34" s="23"/>
      <c r="AO34" s="23">
        <v>756</v>
      </c>
      <c r="AP34" s="23"/>
      <c r="AQ34" s="23"/>
      <c r="AR34" s="32" t="s">
        <v>69</v>
      </c>
      <c r="AS34" s="32"/>
      <c r="AT34" s="42"/>
      <c r="AU34" s="12"/>
    </row>
    <row r="35" spans="1:47" s="6" customFormat="1" ht="20.25" hidden="1" customHeight="1">
      <c r="A35" s="68"/>
      <c r="B35" s="81"/>
      <c r="C35" s="74"/>
      <c r="D35" s="23"/>
      <c r="E35" s="23"/>
      <c r="F35" s="23"/>
      <c r="G35" s="23"/>
      <c r="H35" s="23">
        <f>105.23+12.59</f>
        <v>117.82</v>
      </c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>
        <v>29.481000000000002</v>
      </c>
      <c r="Z35" s="23"/>
      <c r="AA35" s="23"/>
      <c r="AB35" s="23">
        <v>26.34</v>
      </c>
      <c r="AC35" s="23">
        <v>12.625999999999999</v>
      </c>
      <c r="AD35" s="23"/>
      <c r="AE35" s="23">
        <f>1.721+0.076+0.171</f>
        <v>1.968</v>
      </c>
      <c r="AF35" s="23">
        <f>5.711+0.157+0.441+1.701</f>
        <v>8.01</v>
      </c>
      <c r="AG35" s="23">
        <f>1.728+0.76</f>
        <v>2.488</v>
      </c>
      <c r="AH35" s="23"/>
      <c r="AI35" s="23"/>
      <c r="AJ35" s="23"/>
      <c r="AK35" s="23"/>
      <c r="AL35" s="23"/>
      <c r="AM35" s="23"/>
      <c r="AN35" s="23"/>
      <c r="AO35" s="23">
        <v>500.6</v>
      </c>
      <c r="AP35" s="23"/>
      <c r="AQ35" s="23"/>
      <c r="AR35" s="32" t="s">
        <v>70</v>
      </c>
      <c r="AS35" s="32"/>
      <c r="AT35" s="42"/>
      <c r="AU35" s="12"/>
    </row>
    <row r="36" spans="1:47" s="6" customFormat="1" ht="15.75" hidden="1" customHeight="1">
      <c r="A36" s="68"/>
      <c r="B36" s="81"/>
      <c r="C36" s="74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32" t="s">
        <v>71</v>
      </c>
      <c r="AS36" s="32"/>
      <c r="AT36" s="42"/>
      <c r="AU36" s="12"/>
    </row>
    <row r="37" spans="1:47" s="6" customFormat="1" ht="20.25" hidden="1" customHeight="1">
      <c r="A37" s="68"/>
      <c r="B37" s="81"/>
      <c r="C37" s="74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32" t="s">
        <v>72</v>
      </c>
      <c r="AS37" s="32"/>
      <c r="AT37" s="42"/>
      <c r="AU37" s="12"/>
    </row>
    <row r="38" spans="1:47" s="6" customFormat="1" ht="20.25" hidden="1" customHeight="1">
      <c r="A38" s="68"/>
      <c r="B38" s="81"/>
      <c r="C38" s="74"/>
      <c r="D38" s="23"/>
      <c r="E38" s="23"/>
      <c r="F38" s="23"/>
      <c r="G38" s="23"/>
      <c r="H38" s="23">
        <v>890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>
        <v>76.58</v>
      </c>
      <c r="Z38" s="23"/>
      <c r="AA38" s="23"/>
      <c r="AB38" s="23">
        <v>293</v>
      </c>
      <c r="AC38" s="23"/>
      <c r="AD38" s="23"/>
      <c r="AE38" s="23">
        <v>35.921999999999997</v>
      </c>
      <c r="AF38" s="23">
        <f>1.202+1.24+0.528</f>
        <v>2.97</v>
      </c>
      <c r="AG38" s="23"/>
      <c r="AH38" s="23"/>
      <c r="AI38" s="23"/>
      <c r="AJ38" s="23"/>
      <c r="AK38" s="23"/>
      <c r="AL38" s="23"/>
      <c r="AM38" s="23"/>
      <c r="AN38" s="23"/>
      <c r="AO38" s="23">
        <v>220</v>
      </c>
      <c r="AP38" s="23"/>
      <c r="AQ38" s="23"/>
      <c r="AR38" s="32" t="s">
        <v>73</v>
      </c>
      <c r="AS38" s="32"/>
      <c r="AT38" s="42"/>
      <c r="AU38" s="12"/>
    </row>
    <row r="39" spans="1:47" s="6" customFormat="1" ht="32.25" hidden="1" customHeight="1">
      <c r="A39" s="68"/>
      <c r="B39" s="81"/>
      <c r="C39" s="74"/>
      <c r="D39" s="23"/>
      <c r="E39" s="23"/>
      <c r="F39" s="23"/>
      <c r="G39" s="23"/>
      <c r="H39" s="23">
        <f>17.9+66.3+94.22</f>
        <v>178.42</v>
      </c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>
        <v>75.355999999999995</v>
      </c>
      <c r="AC39" s="23">
        <v>11.6</v>
      </c>
      <c r="AD39" s="23"/>
      <c r="AE39" s="23">
        <f>2.42+0.394</f>
        <v>2.8140000000000001</v>
      </c>
      <c r="AF39" s="23">
        <f>3.05+0.605</f>
        <v>3.6549999999999998</v>
      </c>
      <c r="AG39" s="23"/>
      <c r="AH39" s="23"/>
      <c r="AI39" s="23"/>
      <c r="AJ39" s="23"/>
      <c r="AK39" s="23"/>
      <c r="AL39" s="23"/>
      <c r="AM39" s="23"/>
      <c r="AN39" s="23"/>
      <c r="AO39" s="23">
        <v>520</v>
      </c>
      <c r="AP39" s="23"/>
      <c r="AQ39" s="23"/>
      <c r="AR39" s="32" t="s">
        <v>74</v>
      </c>
      <c r="AS39" s="32"/>
      <c r="AT39" s="42"/>
      <c r="AU39" s="12"/>
    </row>
    <row r="40" spans="1:47" s="6" customFormat="1" ht="29.25" hidden="1" customHeight="1">
      <c r="A40" s="68"/>
      <c r="B40" s="81"/>
      <c r="C40" s="74"/>
      <c r="D40" s="23"/>
      <c r="E40" s="23"/>
      <c r="F40" s="23"/>
      <c r="G40" s="23"/>
      <c r="H40" s="23">
        <v>283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>
        <v>34.834000000000003</v>
      </c>
      <c r="Z40" s="23"/>
      <c r="AA40" s="23"/>
      <c r="AB40" s="23">
        <v>41.228999999999999</v>
      </c>
      <c r="AC40" s="23">
        <v>25.88</v>
      </c>
      <c r="AD40" s="23"/>
      <c r="AE40" s="23">
        <v>4.319</v>
      </c>
      <c r="AF40" s="23">
        <f>2.138+3.102+0.17+0.963</f>
        <v>6.3730000000000002</v>
      </c>
      <c r="AG40" s="23">
        <v>1.266</v>
      </c>
      <c r="AH40" s="23"/>
      <c r="AI40" s="23"/>
      <c r="AJ40" s="23"/>
      <c r="AK40" s="23"/>
      <c r="AL40" s="23"/>
      <c r="AM40" s="23"/>
      <c r="AN40" s="23"/>
      <c r="AO40" s="23">
        <v>240</v>
      </c>
      <c r="AP40" s="23"/>
      <c r="AQ40" s="23"/>
      <c r="AR40" s="32" t="s">
        <v>75</v>
      </c>
      <c r="AS40" s="32"/>
      <c r="AT40" s="42"/>
      <c r="AU40" s="12"/>
    </row>
    <row r="41" spans="1:47" ht="20.25" hidden="1" customHeight="1">
      <c r="A41" s="68"/>
      <c r="B41" s="81"/>
      <c r="C41" s="73"/>
      <c r="D41" s="30"/>
      <c r="E41" s="30"/>
      <c r="F41" s="30"/>
      <c r="G41" s="30"/>
      <c r="H41" s="30">
        <v>248.92</v>
      </c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>
        <v>0.96799999999999997</v>
      </c>
      <c r="W41" s="30"/>
      <c r="X41" s="30"/>
      <c r="Y41" s="30">
        <v>324.64999999999998</v>
      </c>
      <c r="Z41" s="30"/>
      <c r="AA41" s="30"/>
      <c r="AB41" s="30"/>
      <c r="AC41" s="30">
        <v>15.247999999999999</v>
      </c>
      <c r="AD41" s="30"/>
      <c r="AE41" s="30">
        <v>49.96</v>
      </c>
      <c r="AF41" s="30">
        <f>2264.4+2.578</f>
        <v>2266.9780000000001</v>
      </c>
      <c r="AG41" s="30">
        <v>7.5819999999999999</v>
      </c>
      <c r="AH41" s="30"/>
      <c r="AI41" s="30"/>
      <c r="AJ41" s="30"/>
      <c r="AK41" s="30"/>
      <c r="AL41" s="30"/>
      <c r="AM41" s="30"/>
      <c r="AN41" s="30"/>
      <c r="AO41" s="30">
        <v>1236</v>
      </c>
      <c r="AP41" s="30"/>
      <c r="AQ41" s="30"/>
      <c r="AR41" s="32" t="s">
        <v>76</v>
      </c>
      <c r="AS41" s="32"/>
      <c r="AT41" s="42"/>
    </row>
    <row r="42" spans="1:47" ht="20.25" hidden="1" customHeight="1">
      <c r="A42" s="68"/>
      <c r="B42" s="81"/>
      <c r="C42" s="73"/>
      <c r="D42" s="30"/>
      <c r="E42" s="30"/>
      <c r="F42" s="30"/>
      <c r="G42" s="30"/>
      <c r="H42" s="30">
        <f>152.5+1.8</f>
        <v>154.30000000000001</v>
      </c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>
        <v>52.29</v>
      </c>
      <c r="AC42" s="30"/>
      <c r="AD42" s="30"/>
      <c r="AE42" s="30">
        <f>3.779+0.634+0.034+3</f>
        <v>7.4470000000000001</v>
      </c>
      <c r="AF42" s="30">
        <f>0.745+0.675</f>
        <v>1.42</v>
      </c>
      <c r="AG42" s="30">
        <v>0.09</v>
      </c>
      <c r="AH42" s="30"/>
      <c r="AI42" s="30"/>
      <c r="AJ42" s="30"/>
      <c r="AK42" s="30"/>
      <c r="AL42" s="30"/>
      <c r="AM42" s="30"/>
      <c r="AN42" s="30"/>
      <c r="AO42" s="30">
        <v>393.1</v>
      </c>
      <c r="AP42" s="30"/>
      <c r="AQ42" s="30"/>
      <c r="AR42" s="32" t="s">
        <v>77</v>
      </c>
      <c r="AS42" s="32"/>
      <c r="AT42" s="42"/>
    </row>
    <row r="43" spans="1:47" ht="20.25" hidden="1" customHeight="1">
      <c r="A43" s="68"/>
      <c r="B43" s="81"/>
      <c r="C43" s="73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2" t="s">
        <v>78</v>
      </c>
      <c r="AS43" s="32"/>
      <c r="AT43" s="42"/>
    </row>
    <row r="44" spans="1:47" ht="20.25" hidden="1" customHeight="1">
      <c r="A44" s="68"/>
      <c r="B44" s="81"/>
      <c r="C44" s="73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>
        <v>376</v>
      </c>
      <c r="AP44" s="30"/>
      <c r="AQ44" s="30"/>
      <c r="AR44" s="32" t="s">
        <v>79</v>
      </c>
      <c r="AS44" s="32"/>
      <c r="AT44" s="42"/>
    </row>
    <row r="45" spans="1:47" ht="20.25" hidden="1" customHeight="1">
      <c r="A45" s="68"/>
      <c r="B45" s="81"/>
      <c r="C45" s="73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>
        <v>954.1</v>
      </c>
      <c r="AP45" s="30"/>
      <c r="AQ45" s="30"/>
      <c r="AR45" s="32" t="s">
        <v>80</v>
      </c>
      <c r="AS45" s="32"/>
      <c r="AT45" s="42"/>
    </row>
    <row r="46" spans="1:47" ht="20.25" hidden="1" customHeight="1">
      <c r="A46" s="68"/>
      <c r="B46" s="81"/>
      <c r="C46" s="73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>
        <v>696</v>
      </c>
      <c r="AP46" s="30"/>
      <c r="AQ46" s="30"/>
      <c r="AR46" s="32" t="s">
        <v>81</v>
      </c>
      <c r="AS46" s="32"/>
      <c r="AT46" s="42"/>
    </row>
    <row r="47" spans="1:47" ht="20.25" hidden="1" customHeight="1">
      <c r="A47" s="68"/>
      <c r="B47" s="81"/>
      <c r="C47" s="73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>
        <v>968</v>
      </c>
      <c r="AP47" s="30"/>
      <c r="AQ47" s="30"/>
      <c r="AR47" s="32" t="s">
        <v>82</v>
      </c>
      <c r="AS47" s="32"/>
      <c r="AT47" s="42"/>
    </row>
    <row r="48" spans="1:47" ht="20.25" hidden="1" customHeight="1">
      <c r="A48" s="68"/>
      <c r="B48" s="81"/>
      <c r="C48" s="75"/>
      <c r="D48" s="34"/>
      <c r="E48" s="34"/>
      <c r="F48" s="34"/>
      <c r="G48" s="34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2" t="s">
        <v>83</v>
      </c>
      <c r="AS48" s="32"/>
      <c r="AT48" s="42"/>
    </row>
    <row r="49" spans="1:47" ht="20.25" hidden="1" customHeight="1">
      <c r="A49" s="68"/>
      <c r="B49" s="81"/>
      <c r="C49" s="73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>
        <v>7.9139999999999997</v>
      </c>
      <c r="AG49" s="30"/>
      <c r="AH49" s="30">
        <v>4.6719999999999997</v>
      </c>
      <c r="AI49" s="30"/>
      <c r="AJ49" s="30"/>
      <c r="AK49" s="30"/>
      <c r="AL49" s="30"/>
      <c r="AM49" s="30"/>
      <c r="AN49" s="30"/>
      <c r="AO49" s="30">
        <v>30</v>
      </c>
      <c r="AP49" s="30"/>
      <c r="AQ49" s="30"/>
      <c r="AR49" s="32" t="s">
        <v>84</v>
      </c>
      <c r="AS49" s="32"/>
      <c r="AT49" s="42"/>
    </row>
    <row r="50" spans="1:47" ht="20.25" hidden="1" customHeight="1">
      <c r="A50" s="68"/>
      <c r="B50" s="81"/>
      <c r="C50" s="73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>
        <v>0.35399999999999998</v>
      </c>
      <c r="AF50" s="30">
        <f>6.096+1.555+0.055+2.038</f>
        <v>9.7439999999999998</v>
      </c>
      <c r="AG50" s="30"/>
      <c r="AH50" s="30"/>
      <c r="AI50" s="30"/>
      <c r="AJ50" s="30"/>
      <c r="AK50" s="30"/>
      <c r="AL50" s="30"/>
      <c r="AM50" s="30"/>
      <c r="AN50" s="30"/>
      <c r="AO50" s="30">
        <v>338.13</v>
      </c>
      <c r="AP50" s="30"/>
      <c r="AQ50" s="30"/>
      <c r="AR50" s="32" t="s">
        <v>85</v>
      </c>
      <c r="AS50" s="32"/>
      <c r="AT50" s="42"/>
    </row>
    <row r="51" spans="1:47" ht="20.25" hidden="1" customHeight="1">
      <c r="A51" s="68"/>
      <c r="B51" s="81"/>
      <c r="C51" s="73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>
        <v>0.9</v>
      </c>
      <c r="AF51" s="30">
        <f>0.155+4.13+21.047</f>
        <v>25.332000000000001</v>
      </c>
      <c r="AG51" s="30"/>
      <c r="AH51" s="30"/>
      <c r="AI51" s="30"/>
      <c r="AJ51" s="30"/>
      <c r="AK51" s="30"/>
      <c r="AL51" s="30"/>
      <c r="AM51" s="30"/>
      <c r="AN51" s="30"/>
      <c r="AO51" s="30">
        <v>377.4</v>
      </c>
      <c r="AP51" s="30"/>
      <c r="AQ51" s="30"/>
      <c r="AR51" s="32" t="s">
        <v>86</v>
      </c>
      <c r="AS51" s="32"/>
      <c r="AT51" s="42"/>
    </row>
    <row r="52" spans="1:47" ht="20.25" hidden="1" customHeight="1">
      <c r="A52" s="68"/>
      <c r="B52" s="81"/>
      <c r="C52" s="73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>
        <f>2.531+12.394+1.223</f>
        <v>16.148</v>
      </c>
      <c r="AG52" s="30"/>
      <c r="AH52" s="30"/>
      <c r="AI52" s="30"/>
      <c r="AJ52" s="30"/>
      <c r="AK52" s="30"/>
      <c r="AL52" s="30"/>
      <c r="AM52" s="30"/>
      <c r="AN52" s="30"/>
      <c r="AO52" s="30">
        <v>108.426</v>
      </c>
      <c r="AP52" s="30"/>
      <c r="AQ52" s="30"/>
      <c r="AR52" s="32" t="s">
        <v>87</v>
      </c>
      <c r="AS52" s="32"/>
      <c r="AT52" s="42"/>
    </row>
    <row r="53" spans="1:47" ht="20.25" hidden="1" customHeight="1">
      <c r="A53" s="68"/>
      <c r="B53" s="81"/>
      <c r="C53" s="73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>
        <v>0.27900000000000003</v>
      </c>
      <c r="AG53" s="30"/>
      <c r="AH53" s="30"/>
      <c r="AI53" s="30"/>
      <c r="AJ53" s="30"/>
      <c r="AK53" s="30"/>
      <c r="AL53" s="30"/>
      <c r="AM53" s="30"/>
      <c r="AN53" s="30"/>
      <c r="AO53" s="30">
        <v>13.055999999999999</v>
      </c>
      <c r="AP53" s="30"/>
      <c r="AQ53" s="30"/>
      <c r="AR53" s="32" t="s">
        <v>88</v>
      </c>
      <c r="AS53" s="32"/>
      <c r="AT53" s="42"/>
    </row>
    <row r="54" spans="1:47" ht="20.25" hidden="1" customHeight="1">
      <c r="A54" s="68"/>
      <c r="B54" s="81"/>
      <c r="C54" s="75"/>
      <c r="D54" s="34"/>
      <c r="E54" s="34"/>
      <c r="F54" s="34"/>
      <c r="G54" s="34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>
        <v>126</v>
      </c>
      <c r="AP54" s="30"/>
      <c r="AQ54" s="30"/>
      <c r="AR54" s="32" t="s">
        <v>89</v>
      </c>
      <c r="AS54" s="32"/>
      <c r="AT54" s="42"/>
    </row>
    <row r="55" spans="1:47" ht="20.25" hidden="1" customHeight="1">
      <c r="A55" s="68"/>
      <c r="B55" s="81"/>
      <c r="C55" s="75"/>
      <c r="D55" s="34"/>
      <c r="E55" s="34"/>
      <c r="F55" s="34"/>
      <c r="G55" s="34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>
        <v>82.263999999999996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>
        <v>147.9</v>
      </c>
      <c r="AP55" s="30"/>
      <c r="AQ55" s="30"/>
      <c r="AR55" s="32" t="s">
        <v>90</v>
      </c>
      <c r="AS55" s="32"/>
      <c r="AT55" s="42"/>
    </row>
    <row r="56" spans="1:47" ht="20.25" hidden="1" customHeight="1">
      <c r="A56" s="68"/>
      <c r="B56" s="81"/>
      <c r="C56" s="75"/>
      <c r="D56" s="34"/>
      <c r="E56" s="34"/>
      <c r="F56" s="34"/>
      <c r="G56" s="34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2" t="s">
        <v>91</v>
      </c>
      <c r="AS56" s="32"/>
      <c r="AT56" s="42"/>
    </row>
    <row r="57" spans="1:47" ht="20.25" hidden="1" customHeight="1">
      <c r="A57" s="68"/>
      <c r="B57" s="81"/>
      <c r="C57" s="75"/>
      <c r="D57" s="34"/>
      <c r="E57" s="34"/>
      <c r="F57" s="34"/>
      <c r="G57" s="34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2" t="s">
        <v>92</v>
      </c>
      <c r="AS57" s="32"/>
      <c r="AT57" s="42"/>
    </row>
    <row r="58" spans="1:47" s="3" customFormat="1" ht="20.25" hidden="1" customHeight="1">
      <c r="A58" s="68"/>
      <c r="B58" s="81"/>
      <c r="C58" s="76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>
        <f>SUM(AN5:AN56)</f>
        <v>0</v>
      </c>
      <c r="AO58" s="24">
        <f>SUM(AO5:AO56)</f>
        <v>12664.611999999999</v>
      </c>
      <c r="AP58" s="24"/>
      <c r="AQ58" s="24"/>
      <c r="AR58" s="32" t="s">
        <v>93</v>
      </c>
      <c r="AS58" s="32"/>
      <c r="AT58" s="42"/>
      <c r="AU58" s="10"/>
    </row>
    <row r="59" spans="1:47" ht="20.25" hidden="1" customHeight="1">
      <c r="A59" s="68"/>
      <c r="B59" s="81"/>
      <c r="C59" s="73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2" t="s">
        <v>94</v>
      </c>
      <c r="AS59" s="32"/>
      <c r="AT59" s="42"/>
    </row>
    <row r="60" spans="1:47" ht="20.25" hidden="1" customHeight="1">
      <c r="A60" s="68"/>
      <c r="B60" s="81"/>
      <c r="C60" s="73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2" t="s">
        <v>95</v>
      </c>
      <c r="AS60" s="32"/>
      <c r="AT60" s="42"/>
    </row>
    <row r="61" spans="1:47" s="4" customFormat="1" ht="20.25" hidden="1" customHeight="1">
      <c r="A61" s="68"/>
      <c r="B61" s="81"/>
      <c r="C61" s="76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>
        <f>SUM(AN59:AN60)</f>
        <v>0</v>
      </c>
      <c r="AO61" s="24">
        <f>SUM(AO59:AO60)</f>
        <v>0</v>
      </c>
      <c r="AP61" s="24"/>
      <c r="AQ61" s="24"/>
      <c r="AR61" s="32" t="s">
        <v>96</v>
      </c>
      <c r="AS61" s="32"/>
      <c r="AT61" s="42"/>
      <c r="AU61" s="13"/>
    </row>
    <row r="62" spans="1:47" ht="20.25" hidden="1" customHeight="1">
      <c r="A62" s="68"/>
      <c r="B62" s="81"/>
      <c r="C62" s="73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2" t="s">
        <v>97</v>
      </c>
      <c r="AS62" s="32"/>
      <c r="AT62" s="42"/>
    </row>
    <row r="63" spans="1:47" s="4" customFormat="1" ht="20.25" hidden="1" customHeight="1">
      <c r="A63" s="68"/>
      <c r="B63" s="81"/>
      <c r="C63" s="76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>
        <f>AN62</f>
        <v>0</v>
      </c>
      <c r="AO63" s="24">
        <f>AO62</f>
        <v>0</v>
      </c>
      <c r="AP63" s="24"/>
      <c r="AQ63" s="24"/>
      <c r="AR63" s="32" t="s">
        <v>98</v>
      </c>
      <c r="AS63" s="32"/>
      <c r="AT63" s="42"/>
      <c r="AU63" s="13"/>
    </row>
    <row r="64" spans="1:47" ht="20.25" hidden="1" customHeight="1">
      <c r="A64" s="68"/>
      <c r="B64" s="81"/>
      <c r="C64" s="73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2" t="s">
        <v>99</v>
      </c>
      <c r="AS64" s="32"/>
      <c r="AT64" s="42"/>
    </row>
    <row r="65" spans="1:47" ht="20.25" hidden="1" customHeight="1">
      <c r="A65" s="68"/>
      <c r="B65" s="81"/>
      <c r="C65" s="73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2" t="s">
        <v>100</v>
      </c>
      <c r="AS65" s="32"/>
      <c r="AT65" s="42"/>
    </row>
    <row r="66" spans="1:47" ht="20.25" hidden="1" customHeight="1">
      <c r="A66" s="68"/>
      <c r="B66" s="81"/>
      <c r="C66" s="73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2" t="s">
        <v>101</v>
      </c>
      <c r="AS66" s="32"/>
      <c r="AT66" s="42"/>
    </row>
    <row r="67" spans="1:47" s="4" customFormat="1" ht="20.25" hidden="1" customHeight="1">
      <c r="A67" s="68"/>
      <c r="B67" s="81"/>
      <c r="C67" s="76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>
        <f>SUM(AN64:AN66)</f>
        <v>0</v>
      </c>
      <c r="AO67" s="24">
        <f>SUM(AO64:AO66)</f>
        <v>0</v>
      </c>
      <c r="AP67" s="24"/>
      <c r="AQ67" s="24"/>
      <c r="AR67" s="32" t="s">
        <v>102</v>
      </c>
      <c r="AS67" s="32"/>
      <c r="AT67" s="42"/>
      <c r="AU67" s="13"/>
    </row>
    <row r="68" spans="1:47" s="3" customFormat="1" ht="25.5" hidden="1" customHeight="1">
      <c r="A68" s="68"/>
      <c r="B68" s="81"/>
      <c r="C68" s="77" t="s">
        <v>40</v>
      </c>
      <c r="D68" s="38"/>
      <c r="E68" s="38"/>
      <c r="F68" s="38"/>
      <c r="G68" s="36" t="s">
        <v>39</v>
      </c>
      <c r="H68" s="36" t="s">
        <v>38</v>
      </c>
      <c r="I68" s="36" t="s">
        <v>37</v>
      </c>
      <c r="J68" s="36" t="s">
        <v>36</v>
      </c>
      <c r="K68" s="36" t="s">
        <v>35</v>
      </c>
      <c r="L68" s="36" t="s">
        <v>34</v>
      </c>
      <c r="M68" s="36" t="s">
        <v>33</v>
      </c>
      <c r="N68" s="36" t="s">
        <v>32</v>
      </c>
      <c r="O68" s="36" t="s">
        <v>31</v>
      </c>
      <c r="P68" s="36" t="s">
        <v>30</v>
      </c>
      <c r="Q68" s="36" t="s">
        <v>29</v>
      </c>
      <c r="R68" s="36" t="s">
        <v>28</v>
      </c>
      <c r="S68" s="36" t="s">
        <v>27</v>
      </c>
      <c r="T68" s="36" t="s">
        <v>26</v>
      </c>
      <c r="U68" s="36"/>
      <c r="V68" s="36" t="s">
        <v>25</v>
      </c>
      <c r="W68" s="36" t="s">
        <v>24</v>
      </c>
      <c r="X68" s="36" t="s">
        <v>23</v>
      </c>
      <c r="Y68" s="36" t="s">
        <v>22</v>
      </c>
      <c r="Z68" s="36" t="s">
        <v>21</v>
      </c>
      <c r="AA68" s="36" t="s">
        <v>20</v>
      </c>
      <c r="AB68" s="36" t="s">
        <v>19</v>
      </c>
      <c r="AC68" s="36" t="s">
        <v>18</v>
      </c>
      <c r="AD68" s="36" t="s">
        <v>17</v>
      </c>
      <c r="AE68" s="36" t="s">
        <v>16</v>
      </c>
      <c r="AF68" s="36" t="s">
        <v>15</v>
      </c>
      <c r="AG68" s="36" t="s">
        <v>14</v>
      </c>
      <c r="AH68" s="36" t="s">
        <v>13</v>
      </c>
      <c r="AI68" s="36" t="s">
        <v>12</v>
      </c>
      <c r="AJ68" s="36" t="s">
        <v>11</v>
      </c>
      <c r="AK68" s="36" t="s">
        <v>10</v>
      </c>
      <c r="AL68" s="36" t="s">
        <v>9</v>
      </c>
      <c r="AM68" s="36" t="s">
        <v>8</v>
      </c>
      <c r="AN68" s="38"/>
      <c r="AO68" s="38"/>
      <c r="AP68" s="38"/>
      <c r="AQ68" s="34"/>
      <c r="AR68" s="32" t="s">
        <v>103</v>
      </c>
      <c r="AS68" s="32"/>
      <c r="AT68" s="42"/>
      <c r="AU68" s="10"/>
    </row>
    <row r="69" spans="1:47" ht="57.75" hidden="1" customHeight="1">
      <c r="A69" s="68"/>
      <c r="B69" s="81"/>
      <c r="C69" s="78" t="s">
        <v>6</v>
      </c>
      <c r="D69" s="36" t="s">
        <v>5</v>
      </c>
      <c r="E69" s="36" t="s">
        <v>4</v>
      </c>
      <c r="F69" s="36" t="s">
        <v>3</v>
      </c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0" t="s">
        <v>2</v>
      </c>
      <c r="AO69" s="30" t="s">
        <v>1</v>
      </c>
      <c r="AP69" s="30"/>
      <c r="AQ69" s="30"/>
      <c r="AR69" s="32" t="s">
        <v>104</v>
      </c>
      <c r="AS69" s="32"/>
      <c r="AT69" s="42"/>
    </row>
    <row r="70" spans="1:47" ht="13.5" hidden="1" customHeight="1">
      <c r="A70" s="68"/>
      <c r="B70" s="81"/>
      <c r="C70" s="78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4" t="s">
        <v>0</v>
      </c>
      <c r="AO70" s="34" t="s">
        <v>0</v>
      </c>
      <c r="AP70" s="34"/>
      <c r="AQ70" s="34"/>
      <c r="AR70" s="32" t="s">
        <v>105</v>
      </c>
      <c r="AS70" s="32"/>
      <c r="AT70" s="42"/>
    </row>
    <row r="71" spans="1:47" s="5" customFormat="1" ht="20.25" hidden="1" customHeight="1">
      <c r="A71" s="68"/>
      <c r="B71" s="81"/>
      <c r="C71" s="74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32" t="s">
        <v>106</v>
      </c>
      <c r="AS71" s="32"/>
      <c r="AT71" s="42"/>
      <c r="AU71" s="14"/>
    </row>
    <row r="72" spans="1:47" ht="19.5" hidden="1" customHeight="1">
      <c r="A72" s="68"/>
      <c r="B72" s="81"/>
      <c r="C72" s="73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2" t="s">
        <v>107</v>
      </c>
      <c r="AS72" s="32"/>
      <c r="AT72" s="42"/>
    </row>
    <row r="73" spans="1:47" ht="24" hidden="1" customHeight="1">
      <c r="A73" s="68"/>
      <c r="B73" s="81"/>
      <c r="C73" s="73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2" t="s">
        <v>108</v>
      </c>
      <c r="AS73" s="32"/>
      <c r="AT73" s="42"/>
    </row>
    <row r="74" spans="1:47" ht="24" hidden="1" customHeight="1">
      <c r="A74" s="68"/>
      <c r="B74" s="81"/>
      <c r="C74" s="73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2" t="s">
        <v>109</v>
      </c>
      <c r="AS74" s="32"/>
      <c r="AT74" s="42"/>
    </row>
    <row r="75" spans="1:47" s="4" customFormat="1" ht="20.25" hidden="1" customHeight="1">
      <c r="A75" s="68"/>
      <c r="B75" s="81"/>
      <c r="C75" s="76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>
        <f>SUM(AN72:AN74)</f>
        <v>0</v>
      </c>
      <c r="AO75" s="24">
        <f>SUM(AO72:AO74)</f>
        <v>0</v>
      </c>
      <c r="AP75" s="24"/>
      <c r="AQ75" s="24"/>
      <c r="AR75" s="32" t="s">
        <v>110</v>
      </c>
      <c r="AS75" s="32"/>
      <c r="AT75" s="42"/>
      <c r="AU75" s="13"/>
    </row>
    <row r="76" spans="1:47" ht="20.25" hidden="1" customHeight="1">
      <c r="A76" s="68"/>
      <c r="B76" s="81"/>
      <c r="C76" s="73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2" t="s">
        <v>111</v>
      </c>
      <c r="AS76" s="32"/>
      <c r="AT76" s="42"/>
    </row>
    <row r="77" spans="1:47" s="4" customFormat="1" ht="20.25" hidden="1" customHeight="1">
      <c r="A77" s="68"/>
      <c r="B77" s="81"/>
      <c r="C77" s="76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>
        <f>AN76</f>
        <v>0</v>
      </c>
      <c r="AO77" s="24">
        <f>AO76</f>
        <v>0</v>
      </c>
      <c r="AP77" s="24"/>
      <c r="AQ77" s="24"/>
      <c r="AR77" s="32" t="s">
        <v>112</v>
      </c>
      <c r="AS77" s="32"/>
      <c r="AT77" s="42"/>
      <c r="AU77" s="13"/>
    </row>
    <row r="78" spans="1:47" ht="15" hidden="1" customHeight="1">
      <c r="A78" s="68"/>
      <c r="B78" s="81"/>
      <c r="C78" s="73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2" t="s">
        <v>113</v>
      </c>
      <c r="AS78" s="32"/>
      <c r="AT78" s="42"/>
    </row>
    <row r="79" spans="1:47" ht="15" hidden="1" customHeight="1">
      <c r="A79" s="68"/>
      <c r="B79" s="81"/>
      <c r="C79" s="73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2" t="s">
        <v>114</v>
      </c>
      <c r="AS79" s="32"/>
      <c r="AT79" s="42"/>
    </row>
    <row r="80" spans="1:47" ht="15" hidden="1" customHeight="1">
      <c r="A80" s="68"/>
      <c r="B80" s="81"/>
      <c r="C80" s="73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44"/>
      <c r="AP80" s="30"/>
      <c r="AQ80" s="44"/>
      <c r="AR80" s="45" t="s">
        <v>115</v>
      </c>
      <c r="AS80" s="45"/>
      <c r="AT80" s="42"/>
    </row>
    <row r="81" spans="1:47" ht="36.75" customHeight="1" thickBot="1">
      <c r="A81" s="69"/>
      <c r="B81" s="82"/>
      <c r="C81" s="79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83"/>
      <c r="AO81" s="84"/>
      <c r="AP81" s="85"/>
      <c r="AQ81" s="84"/>
      <c r="AR81" s="86" t="s">
        <v>149</v>
      </c>
      <c r="AS81" s="86" t="s">
        <v>116</v>
      </c>
      <c r="AT81" s="87"/>
    </row>
    <row r="82" spans="1:47" s="8" customFormat="1" ht="18.75" customHeight="1">
      <c r="A82" s="59">
        <v>1</v>
      </c>
      <c r="B82" s="59">
        <v>2</v>
      </c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>
        <v>4</v>
      </c>
      <c r="AP82" s="59"/>
      <c r="AQ82" s="59">
        <v>5</v>
      </c>
      <c r="AR82" s="59">
        <v>6</v>
      </c>
      <c r="AS82" s="59">
        <v>7</v>
      </c>
      <c r="AT82" s="59">
        <v>8</v>
      </c>
      <c r="AU82" s="15"/>
    </row>
    <row r="83" spans="1:47" s="8" customFormat="1" ht="30.75" customHeight="1">
      <c r="A83" s="29">
        <v>1</v>
      </c>
      <c r="B83" s="46" t="s">
        <v>127</v>
      </c>
      <c r="C83" s="47">
        <v>2</v>
      </c>
      <c r="D83" s="46" t="s">
        <v>127</v>
      </c>
      <c r="E83" s="47">
        <v>2</v>
      </c>
      <c r="F83" s="46" t="s">
        <v>127</v>
      </c>
      <c r="G83" s="47">
        <v>2</v>
      </c>
      <c r="H83" s="46" t="s">
        <v>127</v>
      </c>
      <c r="I83" s="47">
        <v>2</v>
      </c>
      <c r="J83" s="46" t="s">
        <v>127</v>
      </c>
      <c r="K83" s="47">
        <v>2</v>
      </c>
      <c r="L83" s="46" t="s">
        <v>127</v>
      </c>
      <c r="M83" s="47">
        <v>2</v>
      </c>
      <c r="N83" s="46" t="s">
        <v>127</v>
      </c>
      <c r="O83" s="47">
        <v>2</v>
      </c>
      <c r="P83" s="46" t="s">
        <v>127</v>
      </c>
      <c r="Q83" s="47">
        <v>2</v>
      </c>
      <c r="R83" s="46" t="s">
        <v>127</v>
      </c>
      <c r="S83" s="47">
        <v>2</v>
      </c>
      <c r="T83" s="46" t="s">
        <v>127</v>
      </c>
      <c r="U83" s="47">
        <v>2</v>
      </c>
      <c r="V83" s="46" t="s">
        <v>127</v>
      </c>
      <c r="W83" s="47">
        <v>2</v>
      </c>
      <c r="X83" s="46" t="s">
        <v>127</v>
      </c>
      <c r="Y83" s="47">
        <v>2</v>
      </c>
      <c r="Z83" s="46" t="s">
        <v>127</v>
      </c>
      <c r="AA83" s="47">
        <v>2</v>
      </c>
      <c r="AB83" s="46" t="s">
        <v>127</v>
      </c>
      <c r="AC83" s="47">
        <v>2</v>
      </c>
      <c r="AD83" s="46" t="s">
        <v>127</v>
      </c>
      <c r="AE83" s="47">
        <v>2</v>
      </c>
      <c r="AF83" s="46" t="s">
        <v>127</v>
      </c>
      <c r="AG83" s="47">
        <v>2</v>
      </c>
      <c r="AH83" s="46" t="s">
        <v>127</v>
      </c>
      <c r="AI83" s="47">
        <v>2</v>
      </c>
      <c r="AJ83" s="46" t="s">
        <v>127</v>
      </c>
      <c r="AK83" s="47">
        <v>2</v>
      </c>
      <c r="AL83" s="46" t="s">
        <v>127</v>
      </c>
      <c r="AM83" s="47">
        <v>2</v>
      </c>
      <c r="AN83" s="46" t="s">
        <v>127</v>
      </c>
      <c r="AO83" s="47">
        <v>2</v>
      </c>
      <c r="AP83" s="29"/>
      <c r="AQ83" s="29" t="s">
        <v>150</v>
      </c>
      <c r="AR83" s="29"/>
      <c r="AS83" s="29"/>
      <c r="AT83" s="50" t="s">
        <v>147</v>
      </c>
      <c r="AU83" s="15"/>
    </row>
    <row r="84" spans="1:47" s="8" customFormat="1" ht="30.75" customHeight="1">
      <c r="A84" s="29">
        <v>2</v>
      </c>
      <c r="B84" s="46" t="s">
        <v>128</v>
      </c>
      <c r="C84" s="47">
        <v>8</v>
      </c>
      <c r="D84" s="46" t="s">
        <v>128</v>
      </c>
      <c r="E84" s="47">
        <v>8</v>
      </c>
      <c r="F84" s="46" t="s">
        <v>128</v>
      </c>
      <c r="G84" s="47">
        <v>8</v>
      </c>
      <c r="H84" s="46" t="s">
        <v>128</v>
      </c>
      <c r="I84" s="47">
        <v>8</v>
      </c>
      <c r="J84" s="46" t="s">
        <v>128</v>
      </c>
      <c r="K84" s="47">
        <v>8</v>
      </c>
      <c r="L84" s="46" t="s">
        <v>128</v>
      </c>
      <c r="M84" s="47">
        <v>8</v>
      </c>
      <c r="N84" s="46" t="s">
        <v>128</v>
      </c>
      <c r="O84" s="47">
        <v>8</v>
      </c>
      <c r="P84" s="46" t="s">
        <v>128</v>
      </c>
      <c r="Q84" s="47">
        <v>8</v>
      </c>
      <c r="R84" s="46" t="s">
        <v>128</v>
      </c>
      <c r="S84" s="47">
        <v>8</v>
      </c>
      <c r="T84" s="46" t="s">
        <v>128</v>
      </c>
      <c r="U84" s="47">
        <v>8</v>
      </c>
      <c r="V84" s="46" t="s">
        <v>128</v>
      </c>
      <c r="W84" s="47">
        <v>8</v>
      </c>
      <c r="X84" s="46" t="s">
        <v>128</v>
      </c>
      <c r="Y84" s="47">
        <v>8</v>
      </c>
      <c r="Z84" s="46" t="s">
        <v>128</v>
      </c>
      <c r="AA84" s="47">
        <v>8</v>
      </c>
      <c r="AB84" s="46" t="s">
        <v>128</v>
      </c>
      <c r="AC84" s="47">
        <v>8</v>
      </c>
      <c r="AD84" s="46" t="s">
        <v>128</v>
      </c>
      <c r="AE84" s="47">
        <v>8</v>
      </c>
      <c r="AF84" s="46" t="s">
        <v>128</v>
      </c>
      <c r="AG84" s="47">
        <v>8</v>
      </c>
      <c r="AH84" s="46" t="s">
        <v>128</v>
      </c>
      <c r="AI84" s="47">
        <v>8</v>
      </c>
      <c r="AJ84" s="46" t="s">
        <v>128</v>
      </c>
      <c r="AK84" s="47">
        <v>8</v>
      </c>
      <c r="AL84" s="46" t="s">
        <v>128</v>
      </c>
      <c r="AM84" s="47">
        <v>8</v>
      </c>
      <c r="AN84" s="46" t="s">
        <v>128</v>
      </c>
      <c r="AO84" s="47">
        <v>8</v>
      </c>
      <c r="AP84" s="29"/>
      <c r="AQ84" s="29" t="s">
        <v>150</v>
      </c>
      <c r="AR84" s="29"/>
      <c r="AS84" s="29"/>
      <c r="AT84" s="51"/>
      <c r="AU84" s="15"/>
    </row>
    <row r="85" spans="1:47" s="8" customFormat="1" ht="30.75" customHeight="1">
      <c r="A85" s="29">
        <v>3</v>
      </c>
      <c r="B85" s="46" t="s">
        <v>129</v>
      </c>
      <c r="C85" s="47">
        <v>14</v>
      </c>
      <c r="D85" s="46" t="s">
        <v>129</v>
      </c>
      <c r="E85" s="47">
        <v>14</v>
      </c>
      <c r="F85" s="46" t="s">
        <v>129</v>
      </c>
      <c r="G85" s="47">
        <v>14</v>
      </c>
      <c r="H85" s="46" t="s">
        <v>129</v>
      </c>
      <c r="I85" s="47">
        <v>14</v>
      </c>
      <c r="J85" s="46" t="s">
        <v>129</v>
      </c>
      <c r="K85" s="47">
        <v>14</v>
      </c>
      <c r="L85" s="46" t="s">
        <v>129</v>
      </c>
      <c r="M85" s="47">
        <v>14</v>
      </c>
      <c r="N85" s="46" t="s">
        <v>129</v>
      </c>
      <c r="O85" s="47">
        <v>14</v>
      </c>
      <c r="P85" s="46" t="s">
        <v>129</v>
      </c>
      <c r="Q85" s="47">
        <v>14</v>
      </c>
      <c r="R85" s="46" t="s">
        <v>129</v>
      </c>
      <c r="S85" s="47">
        <v>14</v>
      </c>
      <c r="T85" s="46" t="s">
        <v>129</v>
      </c>
      <c r="U85" s="47">
        <v>14</v>
      </c>
      <c r="V85" s="46" t="s">
        <v>129</v>
      </c>
      <c r="W85" s="47">
        <v>14</v>
      </c>
      <c r="X85" s="46" t="s">
        <v>129</v>
      </c>
      <c r="Y85" s="47">
        <v>14</v>
      </c>
      <c r="Z85" s="46" t="s">
        <v>129</v>
      </c>
      <c r="AA85" s="47">
        <v>14</v>
      </c>
      <c r="AB85" s="46" t="s">
        <v>129</v>
      </c>
      <c r="AC85" s="47">
        <v>14</v>
      </c>
      <c r="AD85" s="46" t="s">
        <v>129</v>
      </c>
      <c r="AE85" s="47">
        <v>14</v>
      </c>
      <c r="AF85" s="46" t="s">
        <v>129</v>
      </c>
      <c r="AG85" s="47">
        <v>14</v>
      </c>
      <c r="AH85" s="46" t="s">
        <v>129</v>
      </c>
      <c r="AI85" s="47">
        <v>14</v>
      </c>
      <c r="AJ85" s="46" t="s">
        <v>129</v>
      </c>
      <c r="AK85" s="47">
        <v>14</v>
      </c>
      <c r="AL85" s="46" t="s">
        <v>129</v>
      </c>
      <c r="AM85" s="47">
        <v>14</v>
      </c>
      <c r="AN85" s="46" t="s">
        <v>129</v>
      </c>
      <c r="AO85" s="47">
        <v>14</v>
      </c>
      <c r="AP85" s="29"/>
      <c r="AQ85" s="29" t="s">
        <v>150</v>
      </c>
      <c r="AR85" s="29"/>
      <c r="AS85" s="29"/>
      <c r="AT85" s="51"/>
      <c r="AU85" s="15"/>
    </row>
    <row r="86" spans="1:47" s="8" customFormat="1" ht="30.75" customHeight="1">
      <c r="A86" s="29">
        <v>4</v>
      </c>
      <c r="B86" s="46" t="s">
        <v>130</v>
      </c>
      <c r="C86" s="47">
        <v>3</v>
      </c>
      <c r="D86" s="46" t="s">
        <v>130</v>
      </c>
      <c r="E86" s="47">
        <v>3</v>
      </c>
      <c r="F86" s="46" t="s">
        <v>130</v>
      </c>
      <c r="G86" s="47">
        <v>3</v>
      </c>
      <c r="H86" s="46" t="s">
        <v>130</v>
      </c>
      <c r="I86" s="47">
        <v>3</v>
      </c>
      <c r="J86" s="46" t="s">
        <v>130</v>
      </c>
      <c r="K86" s="47">
        <v>3</v>
      </c>
      <c r="L86" s="46" t="s">
        <v>130</v>
      </c>
      <c r="M86" s="47">
        <v>3</v>
      </c>
      <c r="N86" s="46" t="s">
        <v>130</v>
      </c>
      <c r="O86" s="47">
        <v>3</v>
      </c>
      <c r="P86" s="46" t="s">
        <v>130</v>
      </c>
      <c r="Q86" s="47">
        <v>3</v>
      </c>
      <c r="R86" s="46" t="s">
        <v>130</v>
      </c>
      <c r="S86" s="47">
        <v>3</v>
      </c>
      <c r="T86" s="46" t="s">
        <v>130</v>
      </c>
      <c r="U86" s="47">
        <v>3</v>
      </c>
      <c r="V86" s="46" t="s">
        <v>130</v>
      </c>
      <c r="W86" s="47">
        <v>3</v>
      </c>
      <c r="X86" s="46" t="s">
        <v>130</v>
      </c>
      <c r="Y86" s="47">
        <v>3</v>
      </c>
      <c r="Z86" s="46" t="s">
        <v>130</v>
      </c>
      <c r="AA86" s="47">
        <v>3</v>
      </c>
      <c r="AB86" s="46" t="s">
        <v>130</v>
      </c>
      <c r="AC86" s="47">
        <v>3</v>
      </c>
      <c r="AD86" s="46" t="s">
        <v>130</v>
      </c>
      <c r="AE86" s="47">
        <v>3</v>
      </c>
      <c r="AF86" s="46" t="s">
        <v>130</v>
      </c>
      <c r="AG86" s="47">
        <v>3</v>
      </c>
      <c r="AH86" s="46" t="s">
        <v>130</v>
      </c>
      <c r="AI86" s="47">
        <v>3</v>
      </c>
      <c r="AJ86" s="46" t="s">
        <v>130</v>
      </c>
      <c r="AK86" s="47">
        <v>3</v>
      </c>
      <c r="AL86" s="46" t="s">
        <v>130</v>
      </c>
      <c r="AM86" s="47">
        <v>3</v>
      </c>
      <c r="AN86" s="46" t="s">
        <v>130</v>
      </c>
      <c r="AO86" s="47">
        <v>3</v>
      </c>
      <c r="AP86" s="29"/>
      <c r="AQ86" s="29" t="s">
        <v>150</v>
      </c>
      <c r="AR86" s="29"/>
      <c r="AS86" s="29"/>
      <c r="AT86" s="51"/>
      <c r="AU86" s="15"/>
    </row>
    <row r="87" spans="1:47" s="8" customFormat="1" ht="30.75" customHeight="1">
      <c r="A87" s="29">
        <v>5</v>
      </c>
      <c r="B87" s="46" t="s">
        <v>131</v>
      </c>
      <c r="C87" s="47">
        <v>10</v>
      </c>
      <c r="D87" s="46" t="s">
        <v>131</v>
      </c>
      <c r="E87" s="47">
        <v>10</v>
      </c>
      <c r="F87" s="46" t="s">
        <v>131</v>
      </c>
      <c r="G87" s="47">
        <v>10</v>
      </c>
      <c r="H87" s="46" t="s">
        <v>131</v>
      </c>
      <c r="I87" s="47">
        <v>10</v>
      </c>
      <c r="J87" s="46" t="s">
        <v>131</v>
      </c>
      <c r="K87" s="47">
        <v>10</v>
      </c>
      <c r="L87" s="46" t="s">
        <v>131</v>
      </c>
      <c r="M87" s="47">
        <v>10</v>
      </c>
      <c r="N87" s="46" t="s">
        <v>131</v>
      </c>
      <c r="O87" s="47">
        <v>10</v>
      </c>
      <c r="P87" s="46" t="s">
        <v>131</v>
      </c>
      <c r="Q87" s="47">
        <v>10</v>
      </c>
      <c r="R87" s="46" t="s">
        <v>131</v>
      </c>
      <c r="S87" s="47">
        <v>10</v>
      </c>
      <c r="T87" s="46" t="s">
        <v>131</v>
      </c>
      <c r="U87" s="47">
        <v>10</v>
      </c>
      <c r="V87" s="46" t="s">
        <v>131</v>
      </c>
      <c r="W87" s="47">
        <v>10</v>
      </c>
      <c r="X87" s="46" t="s">
        <v>131</v>
      </c>
      <c r="Y87" s="47">
        <v>10</v>
      </c>
      <c r="Z87" s="46" t="s">
        <v>131</v>
      </c>
      <c r="AA87" s="47">
        <v>10</v>
      </c>
      <c r="AB87" s="46" t="s">
        <v>131</v>
      </c>
      <c r="AC87" s="47">
        <v>10</v>
      </c>
      <c r="AD87" s="46" t="s">
        <v>131</v>
      </c>
      <c r="AE87" s="47">
        <v>10</v>
      </c>
      <c r="AF87" s="46" t="s">
        <v>131</v>
      </c>
      <c r="AG87" s="47">
        <v>10</v>
      </c>
      <c r="AH87" s="46" t="s">
        <v>131</v>
      </c>
      <c r="AI87" s="47">
        <v>10</v>
      </c>
      <c r="AJ87" s="46" t="s">
        <v>131</v>
      </c>
      <c r="AK87" s="47">
        <v>10</v>
      </c>
      <c r="AL87" s="46" t="s">
        <v>131</v>
      </c>
      <c r="AM87" s="47">
        <v>10</v>
      </c>
      <c r="AN87" s="46" t="s">
        <v>131</v>
      </c>
      <c r="AO87" s="47">
        <v>10</v>
      </c>
      <c r="AP87" s="29"/>
      <c r="AQ87" s="29" t="s">
        <v>150</v>
      </c>
      <c r="AR87" s="29"/>
      <c r="AS87" s="29"/>
      <c r="AT87" s="51"/>
      <c r="AU87" s="15"/>
    </row>
    <row r="88" spans="1:47" s="8" customFormat="1" ht="30.75" customHeight="1">
      <c r="A88" s="29">
        <v>6</v>
      </c>
      <c r="B88" s="46" t="s">
        <v>132</v>
      </c>
      <c r="C88" s="47">
        <v>12</v>
      </c>
      <c r="D88" s="46" t="s">
        <v>132</v>
      </c>
      <c r="E88" s="47">
        <v>12</v>
      </c>
      <c r="F88" s="46" t="s">
        <v>132</v>
      </c>
      <c r="G88" s="47">
        <v>12</v>
      </c>
      <c r="H88" s="46" t="s">
        <v>132</v>
      </c>
      <c r="I88" s="47">
        <v>12</v>
      </c>
      <c r="J88" s="46" t="s">
        <v>132</v>
      </c>
      <c r="K88" s="47">
        <v>12</v>
      </c>
      <c r="L88" s="46" t="s">
        <v>132</v>
      </c>
      <c r="M88" s="47">
        <v>12</v>
      </c>
      <c r="N88" s="46" t="s">
        <v>132</v>
      </c>
      <c r="O88" s="47">
        <v>12</v>
      </c>
      <c r="P88" s="46" t="s">
        <v>132</v>
      </c>
      <c r="Q88" s="47">
        <v>12</v>
      </c>
      <c r="R88" s="46" t="s">
        <v>132</v>
      </c>
      <c r="S88" s="47">
        <v>12</v>
      </c>
      <c r="T88" s="46" t="s">
        <v>132</v>
      </c>
      <c r="U88" s="47">
        <v>12</v>
      </c>
      <c r="V88" s="46" t="s">
        <v>132</v>
      </c>
      <c r="W88" s="47">
        <v>12</v>
      </c>
      <c r="X88" s="46" t="s">
        <v>132</v>
      </c>
      <c r="Y88" s="47">
        <v>12</v>
      </c>
      <c r="Z88" s="46" t="s">
        <v>132</v>
      </c>
      <c r="AA88" s="47">
        <v>12</v>
      </c>
      <c r="AB88" s="46" t="s">
        <v>132</v>
      </c>
      <c r="AC88" s="47">
        <v>12</v>
      </c>
      <c r="AD88" s="46" t="s">
        <v>132</v>
      </c>
      <c r="AE88" s="47">
        <v>12</v>
      </c>
      <c r="AF88" s="46" t="s">
        <v>132</v>
      </c>
      <c r="AG88" s="47">
        <v>12</v>
      </c>
      <c r="AH88" s="46" t="s">
        <v>132</v>
      </c>
      <c r="AI88" s="47">
        <v>12</v>
      </c>
      <c r="AJ88" s="46" t="s">
        <v>132</v>
      </c>
      <c r="AK88" s="47">
        <v>12</v>
      </c>
      <c r="AL88" s="46" t="s">
        <v>132</v>
      </c>
      <c r="AM88" s="47">
        <v>12</v>
      </c>
      <c r="AN88" s="46" t="s">
        <v>132</v>
      </c>
      <c r="AO88" s="47">
        <v>12</v>
      </c>
      <c r="AP88" s="29"/>
      <c r="AQ88" s="29" t="s">
        <v>150</v>
      </c>
      <c r="AR88" s="29"/>
      <c r="AS88" s="29"/>
      <c r="AT88" s="51"/>
      <c r="AU88" s="15"/>
    </row>
    <row r="89" spans="1:47" s="8" customFormat="1" ht="30.75" customHeight="1">
      <c r="A89" s="29">
        <v>7</v>
      </c>
      <c r="B89" s="46" t="s">
        <v>133</v>
      </c>
      <c r="C89" s="47">
        <v>6</v>
      </c>
      <c r="D89" s="46" t="s">
        <v>133</v>
      </c>
      <c r="E89" s="47">
        <v>6</v>
      </c>
      <c r="F89" s="46" t="s">
        <v>133</v>
      </c>
      <c r="G89" s="47">
        <v>6</v>
      </c>
      <c r="H89" s="46" t="s">
        <v>133</v>
      </c>
      <c r="I89" s="47">
        <v>6</v>
      </c>
      <c r="J89" s="46" t="s">
        <v>133</v>
      </c>
      <c r="K89" s="47">
        <v>6</v>
      </c>
      <c r="L89" s="46" t="s">
        <v>133</v>
      </c>
      <c r="M89" s="47">
        <v>6</v>
      </c>
      <c r="N89" s="46" t="s">
        <v>133</v>
      </c>
      <c r="O89" s="47">
        <v>6</v>
      </c>
      <c r="P89" s="46" t="s">
        <v>133</v>
      </c>
      <c r="Q89" s="47">
        <v>6</v>
      </c>
      <c r="R89" s="46" t="s">
        <v>133</v>
      </c>
      <c r="S89" s="47">
        <v>6</v>
      </c>
      <c r="T89" s="46" t="s">
        <v>133</v>
      </c>
      <c r="U89" s="47">
        <v>6</v>
      </c>
      <c r="V89" s="46" t="s">
        <v>133</v>
      </c>
      <c r="W89" s="47">
        <v>6</v>
      </c>
      <c r="X89" s="46" t="s">
        <v>133</v>
      </c>
      <c r="Y89" s="47">
        <v>6</v>
      </c>
      <c r="Z89" s="46" t="s">
        <v>133</v>
      </c>
      <c r="AA89" s="47">
        <v>6</v>
      </c>
      <c r="AB89" s="46" t="s">
        <v>133</v>
      </c>
      <c r="AC89" s="47">
        <v>6</v>
      </c>
      <c r="AD89" s="46" t="s">
        <v>133</v>
      </c>
      <c r="AE89" s="47">
        <v>6</v>
      </c>
      <c r="AF89" s="46" t="s">
        <v>133</v>
      </c>
      <c r="AG89" s="47">
        <v>6</v>
      </c>
      <c r="AH89" s="46" t="s">
        <v>133</v>
      </c>
      <c r="AI89" s="47">
        <v>6</v>
      </c>
      <c r="AJ89" s="46" t="s">
        <v>133</v>
      </c>
      <c r="AK89" s="47">
        <v>6</v>
      </c>
      <c r="AL89" s="46" t="s">
        <v>133</v>
      </c>
      <c r="AM89" s="47">
        <v>6</v>
      </c>
      <c r="AN89" s="46" t="s">
        <v>133</v>
      </c>
      <c r="AO89" s="47">
        <v>6</v>
      </c>
      <c r="AP89" s="29"/>
      <c r="AQ89" s="29" t="s">
        <v>150</v>
      </c>
      <c r="AR89" s="29"/>
      <c r="AS89" s="29"/>
      <c r="AT89" s="51"/>
      <c r="AU89" s="15"/>
    </row>
    <row r="90" spans="1:47" s="8" customFormat="1" ht="30.75" customHeight="1">
      <c r="A90" s="29">
        <v>8</v>
      </c>
      <c r="B90" s="46" t="s">
        <v>134</v>
      </c>
      <c r="C90" s="47">
        <v>1</v>
      </c>
      <c r="D90" s="46" t="s">
        <v>134</v>
      </c>
      <c r="E90" s="47">
        <v>1</v>
      </c>
      <c r="F90" s="46" t="s">
        <v>134</v>
      </c>
      <c r="G90" s="47">
        <v>1</v>
      </c>
      <c r="H90" s="46" t="s">
        <v>134</v>
      </c>
      <c r="I90" s="47">
        <v>1</v>
      </c>
      <c r="J90" s="46" t="s">
        <v>134</v>
      </c>
      <c r="K90" s="47">
        <v>1</v>
      </c>
      <c r="L90" s="46" t="s">
        <v>134</v>
      </c>
      <c r="M90" s="47">
        <v>1</v>
      </c>
      <c r="N90" s="46" t="s">
        <v>134</v>
      </c>
      <c r="O90" s="47">
        <v>1</v>
      </c>
      <c r="P90" s="46" t="s">
        <v>134</v>
      </c>
      <c r="Q90" s="47">
        <v>1</v>
      </c>
      <c r="R90" s="46" t="s">
        <v>134</v>
      </c>
      <c r="S90" s="47">
        <v>1</v>
      </c>
      <c r="T90" s="46" t="s">
        <v>134</v>
      </c>
      <c r="U90" s="47">
        <v>1</v>
      </c>
      <c r="V90" s="46" t="s">
        <v>134</v>
      </c>
      <c r="W90" s="47">
        <v>1</v>
      </c>
      <c r="X90" s="46" t="s">
        <v>134</v>
      </c>
      <c r="Y90" s="47">
        <v>1</v>
      </c>
      <c r="Z90" s="46" t="s">
        <v>134</v>
      </c>
      <c r="AA90" s="47">
        <v>1</v>
      </c>
      <c r="AB90" s="46" t="s">
        <v>134</v>
      </c>
      <c r="AC90" s="47">
        <v>1</v>
      </c>
      <c r="AD90" s="46" t="s">
        <v>134</v>
      </c>
      <c r="AE90" s="47">
        <v>1</v>
      </c>
      <c r="AF90" s="46" t="s">
        <v>134</v>
      </c>
      <c r="AG90" s="47">
        <v>1</v>
      </c>
      <c r="AH90" s="46" t="s">
        <v>134</v>
      </c>
      <c r="AI90" s="47">
        <v>1</v>
      </c>
      <c r="AJ90" s="46" t="s">
        <v>134</v>
      </c>
      <c r="AK90" s="47">
        <v>1</v>
      </c>
      <c r="AL90" s="46" t="s">
        <v>134</v>
      </c>
      <c r="AM90" s="47">
        <v>1</v>
      </c>
      <c r="AN90" s="46" t="s">
        <v>134</v>
      </c>
      <c r="AO90" s="47">
        <v>1</v>
      </c>
      <c r="AP90" s="29"/>
      <c r="AQ90" s="29" t="s">
        <v>150</v>
      </c>
      <c r="AR90" s="29"/>
      <c r="AS90" s="29"/>
      <c r="AT90" s="51"/>
      <c r="AU90" s="15"/>
    </row>
    <row r="91" spans="1:47" s="8" customFormat="1" ht="30.75" customHeight="1">
      <c r="A91" s="29">
        <v>9</v>
      </c>
      <c r="B91" s="46" t="s">
        <v>135</v>
      </c>
      <c r="C91" s="47">
        <v>1</v>
      </c>
      <c r="D91" s="46" t="s">
        <v>135</v>
      </c>
      <c r="E91" s="47">
        <v>1</v>
      </c>
      <c r="F91" s="46" t="s">
        <v>135</v>
      </c>
      <c r="G91" s="47">
        <v>1</v>
      </c>
      <c r="H91" s="46" t="s">
        <v>135</v>
      </c>
      <c r="I91" s="47">
        <v>1</v>
      </c>
      <c r="J91" s="46" t="s">
        <v>135</v>
      </c>
      <c r="K91" s="47">
        <v>1</v>
      </c>
      <c r="L91" s="46" t="s">
        <v>135</v>
      </c>
      <c r="M91" s="47">
        <v>1</v>
      </c>
      <c r="N91" s="46" t="s">
        <v>135</v>
      </c>
      <c r="O91" s="47">
        <v>1</v>
      </c>
      <c r="P91" s="46" t="s">
        <v>135</v>
      </c>
      <c r="Q91" s="47">
        <v>1</v>
      </c>
      <c r="R91" s="46" t="s">
        <v>135</v>
      </c>
      <c r="S91" s="47">
        <v>1</v>
      </c>
      <c r="T91" s="46" t="s">
        <v>135</v>
      </c>
      <c r="U91" s="47">
        <v>1</v>
      </c>
      <c r="V91" s="46" t="s">
        <v>135</v>
      </c>
      <c r="W91" s="47">
        <v>1</v>
      </c>
      <c r="X91" s="46" t="s">
        <v>135</v>
      </c>
      <c r="Y91" s="47">
        <v>1</v>
      </c>
      <c r="Z91" s="46" t="s">
        <v>135</v>
      </c>
      <c r="AA91" s="47">
        <v>1</v>
      </c>
      <c r="AB91" s="46" t="s">
        <v>135</v>
      </c>
      <c r="AC91" s="47">
        <v>1</v>
      </c>
      <c r="AD91" s="46" t="s">
        <v>135</v>
      </c>
      <c r="AE91" s="47">
        <v>1</v>
      </c>
      <c r="AF91" s="46" t="s">
        <v>135</v>
      </c>
      <c r="AG91" s="47">
        <v>1</v>
      </c>
      <c r="AH91" s="46" t="s">
        <v>135</v>
      </c>
      <c r="AI91" s="47">
        <v>1</v>
      </c>
      <c r="AJ91" s="46" t="s">
        <v>135</v>
      </c>
      <c r="AK91" s="47">
        <v>1</v>
      </c>
      <c r="AL91" s="46" t="s">
        <v>135</v>
      </c>
      <c r="AM91" s="47">
        <v>1</v>
      </c>
      <c r="AN91" s="46" t="s">
        <v>135</v>
      </c>
      <c r="AO91" s="47">
        <v>1</v>
      </c>
      <c r="AP91" s="29"/>
      <c r="AQ91" s="29" t="s">
        <v>150</v>
      </c>
      <c r="AR91" s="29"/>
      <c r="AS91" s="29"/>
      <c r="AT91" s="51"/>
      <c r="AU91" s="15"/>
    </row>
    <row r="92" spans="1:47" s="8" customFormat="1" ht="30.75" customHeight="1">
      <c r="A92" s="29">
        <v>10</v>
      </c>
      <c r="B92" s="46" t="s">
        <v>136</v>
      </c>
      <c r="C92" s="47">
        <v>3</v>
      </c>
      <c r="D92" s="46" t="s">
        <v>136</v>
      </c>
      <c r="E92" s="47">
        <v>3</v>
      </c>
      <c r="F92" s="46" t="s">
        <v>136</v>
      </c>
      <c r="G92" s="47">
        <v>3</v>
      </c>
      <c r="H92" s="46" t="s">
        <v>136</v>
      </c>
      <c r="I92" s="47">
        <v>3</v>
      </c>
      <c r="J92" s="46" t="s">
        <v>136</v>
      </c>
      <c r="K92" s="47">
        <v>3</v>
      </c>
      <c r="L92" s="46" t="s">
        <v>136</v>
      </c>
      <c r="M92" s="47">
        <v>3</v>
      </c>
      <c r="N92" s="46" t="s">
        <v>136</v>
      </c>
      <c r="O92" s="47">
        <v>3</v>
      </c>
      <c r="P92" s="46" t="s">
        <v>136</v>
      </c>
      <c r="Q92" s="47">
        <v>3</v>
      </c>
      <c r="R92" s="46" t="s">
        <v>136</v>
      </c>
      <c r="S92" s="47">
        <v>3</v>
      </c>
      <c r="T92" s="46" t="s">
        <v>136</v>
      </c>
      <c r="U92" s="47">
        <v>3</v>
      </c>
      <c r="V92" s="46" t="s">
        <v>136</v>
      </c>
      <c r="W92" s="47">
        <v>3</v>
      </c>
      <c r="X92" s="46" t="s">
        <v>136</v>
      </c>
      <c r="Y92" s="47">
        <v>3</v>
      </c>
      <c r="Z92" s="46" t="s">
        <v>136</v>
      </c>
      <c r="AA92" s="47">
        <v>3</v>
      </c>
      <c r="AB92" s="46" t="s">
        <v>136</v>
      </c>
      <c r="AC92" s="47">
        <v>3</v>
      </c>
      <c r="AD92" s="46" t="s">
        <v>136</v>
      </c>
      <c r="AE92" s="47">
        <v>3</v>
      </c>
      <c r="AF92" s="46" t="s">
        <v>136</v>
      </c>
      <c r="AG92" s="47">
        <v>3</v>
      </c>
      <c r="AH92" s="46" t="s">
        <v>136</v>
      </c>
      <c r="AI92" s="47">
        <v>3</v>
      </c>
      <c r="AJ92" s="46" t="s">
        <v>136</v>
      </c>
      <c r="AK92" s="47">
        <v>3</v>
      </c>
      <c r="AL92" s="46" t="s">
        <v>136</v>
      </c>
      <c r="AM92" s="47">
        <v>3</v>
      </c>
      <c r="AN92" s="46" t="s">
        <v>136</v>
      </c>
      <c r="AO92" s="47">
        <v>3</v>
      </c>
      <c r="AP92" s="29"/>
      <c r="AQ92" s="29" t="s">
        <v>150</v>
      </c>
      <c r="AR92" s="29"/>
      <c r="AS92" s="29"/>
      <c r="AT92" s="51"/>
      <c r="AU92" s="15"/>
    </row>
    <row r="93" spans="1:47" s="8" customFormat="1" ht="30.75" customHeight="1">
      <c r="A93" s="29">
        <v>11</v>
      </c>
      <c r="B93" s="46" t="s">
        <v>137</v>
      </c>
      <c r="C93" s="47">
        <v>4</v>
      </c>
      <c r="D93" s="46" t="s">
        <v>137</v>
      </c>
      <c r="E93" s="47">
        <v>4</v>
      </c>
      <c r="F93" s="46" t="s">
        <v>137</v>
      </c>
      <c r="G93" s="47">
        <v>4</v>
      </c>
      <c r="H93" s="46" t="s">
        <v>137</v>
      </c>
      <c r="I93" s="47">
        <v>4</v>
      </c>
      <c r="J93" s="46" t="s">
        <v>137</v>
      </c>
      <c r="K93" s="47">
        <v>4</v>
      </c>
      <c r="L93" s="46" t="s">
        <v>137</v>
      </c>
      <c r="M93" s="47">
        <v>4</v>
      </c>
      <c r="N93" s="46" t="s">
        <v>137</v>
      </c>
      <c r="O93" s="47">
        <v>4</v>
      </c>
      <c r="P93" s="46" t="s">
        <v>137</v>
      </c>
      <c r="Q93" s="47">
        <v>4</v>
      </c>
      <c r="R93" s="46" t="s">
        <v>137</v>
      </c>
      <c r="S93" s="47">
        <v>4</v>
      </c>
      <c r="T93" s="46" t="s">
        <v>137</v>
      </c>
      <c r="U93" s="47">
        <v>4</v>
      </c>
      <c r="V93" s="46" t="s">
        <v>137</v>
      </c>
      <c r="W93" s="47">
        <v>4</v>
      </c>
      <c r="X93" s="46" t="s">
        <v>137</v>
      </c>
      <c r="Y93" s="47">
        <v>4</v>
      </c>
      <c r="Z93" s="46" t="s">
        <v>137</v>
      </c>
      <c r="AA93" s="47">
        <v>4</v>
      </c>
      <c r="AB93" s="46" t="s">
        <v>137</v>
      </c>
      <c r="AC93" s="47">
        <v>4</v>
      </c>
      <c r="AD93" s="46" t="s">
        <v>137</v>
      </c>
      <c r="AE93" s="47">
        <v>4</v>
      </c>
      <c r="AF93" s="46" t="s">
        <v>137</v>
      </c>
      <c r="AG93" s="47">
        <v>4</v>
      </c>
      <c r="AH93" s="46" t="s">
        <v>137</v>
      </c>
      <c r="AI93" s="47">
        <v>4</v>
      </c>
      <c r="AJ93" s="46" t="s">
        <v>137</v>
      </c>
      <c r="AK93" s="47">
        <v>4</v>
      </c>
      <c r="AL93" s="46" t="s">
        <v>137</v>
      </c>
      <c r="AM93" s="47">
        <v>4</v>
      </c>
      <c r="AN93" s="46" t="s">
        <v>137</v>
      </c>
      <c r="AO93" s="47">
        <v>4</v>
      </c>
      <c r="AP93" s="29"/>
      <c r="AQ93" s="29" t="s">
        <v>150</v>
      </c>
      <c r="AR93" s="29"/>
      <c r="AS93" s="29"/>
      <c r="AT93" s="51"/>
      <c r="AU93" s="15"/>
    </row>
    <row r="94" spans="1:47" ht="30.75" customHeight="1">
      <c r="A94" s="29">
        <v>12</v>
      </c>
      <c r="B94" s="46" t="s">
        <v>138</v>
      </c>
      <c r="C94" s="47">
        <v>1</v>
      </c>
      <c r="D94" s="46" t="s">
        <v>138</v>
      </c>
      <c r="E94" s="47">
        <v>1</v>
      </c>
      <c r="F94" s="46" t="s">
        <v>138</v>
      </c>
      <c r="G94" s="47">
        <v>1</v>
      </c>
      <c r="H94" s="46" t="s">
        <v>138</v>
      </c>
      <c r="I94" s="47">
        <v>1</v>
      </c>
      <c r="J94" s="46" t="s">
        <v>138</v>
      </c>
      <c r="K94" s="47">
        <v>1</v>
      </c>
      <c r="L94" s="46" t="s">
        <v>138</v>
      </c>
      <c r="M94" s="47">
        <v>1</v>
      </c>
      <c r="N94" s="46" t="s">
        <v>138</v>
      </c>
      <c r="O94" s="47">
        <v>1</v>
      </c>
      <c r="P94" s="46" t="s">
        <v>138</v>
      </c>
      <c r="Q94" s="47">
        <v>1</v>
      </c>
      <c r="R94" s="46" t="s">
        <v>138</v>
      </c>
      <c r="S94" s="47">
        <v>1</v>
      </c>
      <c r="T94" s="46" t="s">
        <v>138</v>
      </c>
      <c r="U94" s="47">
        <v>1</v>
      </c>
      <c r="V94" s="46" t="s">
        <v>138</v>
      </c>
      <c r="W94" s="47">
        <v>1</v>
      </c>
      <c r="X94" s="46" t="s">
        <v>138</v>
      </c>
      <c r="Y94" s="47">
        <v>1</v>
      </c>
      <c r="Z94" s="46" t="s">
        <v>138</v>
      </c>
      <c r="AA94" s="47">
        <v>1</v>
      </c>
      <c r="AB94" s="46" t="s">
        <v>138</v>
      </c>
      <c r="AC94" s="47">
        <v>1</v>
      </c>
      <c r="AD94" s="46" t="s">
        <v>138</v>
      </c>
      <c r="AE94" s="47">
        <v>1</v>
      </c>
      <c r="AF94" s="46" t="s">
        <v>138</v>
      </c>
      <c r="AG94" s="47">
        <v>1</v>
      </c>
      <c r="AH94" s="46" t="s">
        <v>138</v>
      </c>
      <c r="AI94" s="47">
        <v>1</v>
      </c>
      <c r="AJ94" s="46" t="s">
        <v>138</v>
      </c>
      <c r="AK94" s="47">
        <v>1</v>
      </c>
      <c r="AL94" s="46" t="s">
        <v>138</v>
      </c>
      <c r="AM94" s="47">
        <v>1</v>
      </c>
      <c r="AN94" s="46" t="s">
        <v>138</v>
      </c>
      <c r="AO94" s="47">
        <v>1</v>
      </c>
      <c r="AP94" s="25"/>
      <c r="AQ94" s="29" t="s">
        <v>150</v>
      </c>
      <c r="AR94" s="25"/>
      <c r="AS94" s="25"/>
      <c r="AT94" s="51"/>
    </row>
    <row r="95" spans="1:47" ht="30.75" customHeight="1">
      <c r="A95" s="29">
        <v>13</v>
      </c>
      <c r="B95" s="46" t="s">
        <v>139</v>
      </c>
      <c r="C95" s="47">
        <v>6</v>
      </c>
      <c r="D95" s="46" t="s">
        <v>139</v>
      </c>
      <c r="E95" s="47">
        <v>6</v>
      </c>
      <c r="F95" s="46" t="s">
        <v>139</v>
      </c>
      <c r="G95" s="47">
        <v>6</v>
      </c>
      <c r="H95" s="46" t="s">
        <v>139</v>
      </c>
      <c r="I95" s="47">
        <v>6</v>
      </c>
      <c r="J95" s="46" t="s">
        <v>139</v>
      </c>
      <c r="K95" s="47">
        <v>6</v>
      </c>
      <c r="L95" s="46" t="s">
        <v>139</v>
      </c>
      <c r="M95" s="47">
        <v>6</v>
      </c>
      <c r="N95" s="46" t="s">
        <v>139</v>
      </c>
      <c r="O95" s="47">
        <v>6</v>
      </c>
      <c r="P95" s="46" t="s">
        <v>139</v>
      </c>
      <c r="Q95" s="47">
        <v>6</v>
      </c>
      <c r="R95" s="46" t="s">
        <v>139</v>
      </c>
      <c r="S95" s="47">
        <v>6</v>
      </c>
      <c r="T95" s="46" t="s">
        <v>139</v>
      </c>
      <c r="U95" s="47">
        <v>6</v>
      </c>
      <c r="V95" s="46" t="s">
        <v>139</v>
      </c>
      <c r="W95" s="47">
        <v>6</v>
      </c>
      <c r="X95" s="46" t="s">
        <v>139</v>
      </c>
      <c r="Y95" s="47">
        <v>6</v>
      </c>
      <c r="Z95" s="46" t="s">
        <v>139</v>
      </c>
      <c r="AA95" s="47">
        <v>6</v>
      </c>
      <c r="AB95" s="46" t="s">
        <v>139</v>
      </c>
      <c r="AC95" s="47">
        <v>6</v>
      </c>
      <c r="AD95" s="46" t="s">
        <v>139</v>
      </c>
      <c r="AE95" s="47">
        <v>6</v>
      </c>
      <c r="AF95" s="46" t="s">
        <v>139</v>
      </c>
      <c r="AG95" s="47">
        <v>6</v>
      </c>
      <c r="AH95" s="46" t="s">
        <v>139</v>
      </c>
      <c r="AI95" s="47">
        <v>6</v>
      </c>
      <c r="AJ95" s="46" t="s">
        <v>139</v>
      </c>
      <c r="AK95" s="47">
        <v>6</v>
      </c>
      <c r="AL95" s="46" t="s">
        <v>139</v>
      </c>
      <c r="AM95" s="47">
        <v>6</v>
      </c>
      <c r="AN95" s="46" t="s">
        <v>139</v>
      </c>
      <c r="AO95" s="47">
        <v>6</v>
      </c>
      <c r="AP95" s="25"/>
      <c r="AQ95" s="29" t="s">
        <v>150</v>
      </c>
      <c r="AR95" s="25"/>
      <c r="AS95" s="25"/>
      <c r="AT95" s="51"/>
    </row>
    <row r="96" spans="1:47" ht="30.75" customHeight="1">
      <c r="A96" s="29">
        <v>14</v>
      </c>
      <c r="B96" s="46" t="s">
        <v>140</v>
      </c>
      <c r="C96" s="47">
        <v>26</v>
      </c>
      <c r="D96" s="46" t="s">
        <v>140</v>
      </c>
      <c r="E96" s="47">
        <v>26</v>
      </c>
      <c r="F96" s="46" t="s">
        <v>140</v>
      </c>
      <c r="G96" s="47">
        <v>26</v>
      </c>
      <c r="H96" s="46" t="s">
        <v>140</v>
      </c>
      <c r="I96" s="47">
        <v>26</v>
      </c>
      <c r="J96" s="46" t="s">
        <v>140</v>
      </c>
      <c r="K96" s="47">
        <v>26</v>
      </c>
      <c r="L96" s="46" t="s">
        <v>140</v>
      </c>
      <c r="M96" s="47">
        <v>26</v>
      </c>
      <c r="N96" s="46" t="s">
        <v>140</v>
      </c>
      <c r="O96" s="47">
        <v>26</v>
      </c>
      <c r="P96" s="46" t="s">
        <v>140</v>
      </c>
      <c r="Q96" s="47">
        <v>26</v>
      </c>
      <c r="R96" s="46" t="s">
        <v>140</v>
      </c>
      <c r="S96" s="47">
        <v>26</v>
      </c>
      <c r="T96" s="46" t="s">
        <v>140</v>
      </c>
      <c r="U96" s="47">
        <v>26</v>
      </c>
      <c r="V96" s="46" t="s">
        <v>140</v>
      </c>
      <c r="W96" s="47">
        <v>26</v>
      </c>
      <c r="X96" s="46" t="s">
        <v>140</v>
      </c>
      <c r="Y96" s="47">
        <v>26</v>
      </c>
      <c r="Z96" s="46" t="s">
        <v>140</v>
      </c>
      <c r="AA96" s="47">
        <v>26</v>
      </c>
      <c r="AB96" s="46" t="s">
        <v>140</v>
      </c>
      <c r="AC96" s="47">
        <v>26</v>
      </c>
      <c r="AD96" s="46" t="s">
        <v>140</v>
      </c>
      <c r="AE96" s="47">
        <v>26</v>
      </c>
      <c r="AF96" s="46" t="s">
        <v>140</v>
      </c>
      <c r="AG96" s="47">
        <v>26</v>
      </c>
      <c r="AH96" s="46" t="s">
        <v>140</v>
      </c>
      <c r="AI96" s="47">
        <v>26</v>
      </c>
      <c r="AJ96" s="46" t="s">
        <v>140</v>
      </c>
      <c r="AK96" s="47">
        <v>26</v>
      </c>
      <c r="AL96" s="46" t="s">
        <v>140</v>
      </c>
      <c r="AM96" s="47">
        <v>26</v>
      </c>
      <c r="AN96" s="46" t="s">
        <v>140</v>
      </c>
      <c r="AO96" s="47">
        <v>26</v>
      </c>
      <c r="AP96" s="25"/>
      <c r="AQ96" s="29" t="s">
        <v>150</v>
      </c>
      <c r="AR96" s="25"/>
      <c r="AS96" s="25"/>
      <c r="AT96" s="51"/>
    </row>
    <row r="97" spans="1:47" ht="30.75" customHeight="1">
      <c r="A97" s="29">
        <v>15</v>
      </c>
      <c r="B97" s="46" t="s">
        <v>141</v>
      </c>
      <c r="C97" s="47">
        <v>12</v>
      </c>
      <c r="D97" s="46" t="s">
        <v>141</v>
      </c>
      <c r="E97" s="47">
        <v>12</v>
      </c>
      <c r="F97" s="46" t="s">
        <v>141</v>
      </c>
      <c r="G97" s="47">
        <v>12</v>
      </c>
      <c r="H97" s="46" t="s">
        <v>141</v>
      </c>
      <c r="I97" s="47">
        <v>12</v>
      </c>
      <c r="J97" s="46" t="s">
        <v>141</v>
      </c>
      <c r="K97" s="47">
        <v>12</v>
      </c>
      <c r="L97" s="46" t="s">
        <v>141</v>
      </c>
      <c r="M97" s="47">
        <v>12</v>
      </c>
      <c r="N97" s="46" t="s">
        <v>141</v>
      </c>
      <c r="O97" s="47">
        <v>12</v>
      </c>
      <c r="P97" s="46" t="s">
        <v>141</v>
      </c>
      <c r="Q97" s="47">
        <v>12</v>
      </c>
      <c r="R97" s="46" t="s">
        <v>141</v>
      </c>
      <c r="S97" s="47">
        <v>12</v>
      </c>
      <c r="T97" s="46" t="s">
        <v>141</v>
      </c>
      <c r="U97" s="47">
        <v>12</v>
      </c>
      <c r="V97" s="46" t="s">
        <v>141</v>
      </c>
      <c r="W97" s="47">
        <v>12</v>
      </c>
      <c r="X97" s="46" t="s">
        <v>141</v>
      </c>
      <c r="Y97" s="47">
        <v>12</v>
      </c>
      <c r="Z97" s="46" t="s">
        <v>141</v>
      </c>
      <c r="AA97" s="47">
        <v>12</v>
      </c>
      <c r="AB97" s="46" t="s">
        <v>141</v>
      </c>
      <c r="AC97" s="47">
        <v>12</v>
      </c>
      <c r="AD97" s="46" t="s">
        <v>141</v>
      </c>
      <c r="AE97" s="47">
        <v>12</v>
      </c>
      <c r="AF97" s="46" t="s">
        <v>141</v>
      </c>
      <c r="AG97" s="47">
        <v>12</v>
      </c>
      <c r="AH97" s="46" t="s">
        <v>141</v>
      </c>
      <c r="AI97" s="47">
        <v>12</v>
      </c>
      <c r="AJ97" s="46" t="s">
        <v>141</v>
      </c>
      <c r="AK97" s="47">
        <v>12</v>
      </c>
      <c r="AL97" s="46" t="s">
        <v>141</v>
      </c>
      <c r="AM97" s="47">
        <v>12</v>
      </c>
      <c r="AN97" s="46" t="s">
        <v>141</v>
      </c>
      <c r="AO97" s="47">
        <v>12</v>
      </c>
      <c r="AP97" s="25"/>
      <c r="AQ97" s="29" t="s">
        <v>150</v>
      </c>
      <c r="AR97" s="25"/>
      <c r="AS97" s="25"/>
      <c r="AT97" s="51"/>
    </row>
    <row r="98" spans="1:47" ht="30.75" customHeight="1">
      <c r="A98" s="29">
        <v>16</v>
      </c>
      <c r="B98" s="46" t="s">
        <v>142</v>
      </c>
      <c r="C98" s="47">
        <v>6</v>
      </c>
      <c r="D98" s="46" t="s">
        <v>142</v>
      </c>
      <c r="E98" s="47">
        <v>6</v>
      </c>
      <c r="F98" s="46" t="s">
        <v>142</v>
      </c>
      <c r="G98" s="47">
        <v>6</v>
      </c>
      <c r="H98" s="46" t="s">
        <v>142</v>
      </c>
      <c r="I98" s="47">
        <v>6</v>
      </c>
      <c r="J98" s="46" t="s">
        <v>142</v>
      </c>
      <c r="K98" s="47">
        <v>6</v>
      </c>
      <c r="L98" s="46" t="s">
        <v>142</v>
      </c>
      <c r="M98" s="47">
        <v>6</v>
      </c>
      <c r="N98" s="46" t="s">
        <v>142</v>
      </c>
      <c r="O98" s="47">
        <v>6</v>
      </c>
      <c r="P98" s="46" t="s">
        <v>142</v>
      </c>
      <c r="Q98" s="47">
        <v>6</v>
      </c>
      <c r="R98" s="46" t="s">
        <v>142</v>
      </c>
      <c r="S98" s="47">
        <v>6</v>
      </c>
      <c r="T98" s="46" t="s">
        <v>142</v>
      </c>
      <c r="U98" s="47">
        <v>6</v>
      </c>
      <c r="V98" s="46" t="s">
        <v>142</v>
      </c>
      <c r="W98" s="47">
        <v>6</v>
      </c>
      <c r="X98" s="46" t="s">
        <v>142</v>
      </c>
      <c r="Y98" s="47">
        <v>6</v>
      </c>
      <c r="Z98" s="46" t="s">
        <v>142</v>
      </c>
      <c r="AA98" s="47">
        <v>6</v>
      </c>
      <c r="AB98" s="46" t="s">
        <v>142</v>
      </c>
      <c r="AC98" s="47">
        <v>6</v>
      </c>
      <c r="AD98" s="46" t="s">
        <v>142</v>
      </c>
      <c r="AE98" s="47">
        <v>6</v>
      </c>
      <c r="AF98" s="46" t="s">
        <v>142</v>
      </c>
      <c r="AG98" s="47">
        <v>6</v>
      </c>
      <c r="AH98" s="46" t="s">
        <v>142</v>
      </c>
      <c r="AI98" s="47">
        <v>6</v>
      </c>
      <c r="AJ98" s="46" t="s">
        <v>142</v>
      </c>
      <c r="AK98" s="47">
        <v>6</v>
      </c>
      <c r="AL98" s="46" t="s">
        <v>142</v>
      </c>
      <c r="AM98" s="47">
        <v>6</v>
      </c>
      <c r="AN98" s="46" t="s">
        <v>142</v>
      </c>
      <c r="AO98" s="47">
        <v>6</v>
      </c>
      <c r="AP98" s="25"/>
      <c r="AQ98" s="29" t="s">
        <v>150</v>
      </c>
      <c r="AR98" s="25"/>
      <c r="AS98" s="25"/>
      <c r="AT98" s="51"/>
    </row>
    <row r="99" spans="1:47" ht="30.75" customHeight="1">
      <c r="A99" s="29">
        <v>17</v>
      </c>
      <c r="B99" s="46" t="s">
        <v>143</v>
      </c>
      <c r="C99" s="47">
        <v>6</v>
      </c>
      <c r="D99" s="46" t="s">
        <v>143</v>
      </c>
      <c r="E99" s="47">
        <v>6</v>
      </c>
      <c r="F99" s="46" t="s">
        <v>143</v>
      </c>
      <c r="G99" s="47">
        <v>6</v>
      </c>
      <c r="H99" s="46" t="s">
        <v>143</v>
      </c>
      <c r="I99" s="47">
        <v>6</v>
      </c>
      <c r="J99" s="46" t="s">
        <v>143</v>
      </c>
      <c r="K99" s="47">
        <v>6</v>
      </c>
      <c r="L99" s="46" t="s">
        <v>143</v>
      </c>
      <c r="M99" s="47">
        <v>6</v>
      </c>
      <c r="N99" s="46" t="s">
        <v>143</v>
      </c>
      <c r="O99" s="47">
        <v>6</v>
      </c>
      <c r="P99" s="46" t="s">
        <v>143</v>
      </c>
      <c r="Q99" s="47">
        <v>6</v>
      </c>
      <c r="R99" s="46" t="s">
        <v>143</v>
      </c>
      <c r="S99" s="47">
        <v>6</v>
      </c>
      <c r="T99" s="46" t="s">
        <v>143</v>
      </c>
      <c r="U99" s="47">
        <v>6</v>
      </c>
      <c r="V99" s="46" t="s">
        <v>143</v>
      </c>
      <c r="W99" s="47">
        <v>6</v>
      </c>
      <c r="X99" s="46" t="s">
        <v>143</v>
      </c>
      <c r="Y99" s="47">
        <v>6</v>
      </c>
      <c r="Z99" s="46" t="s">
        <v>143</v>
      </c>
      <c r="AA99" s="47">
        <v>6</v>
      </c>
      <c r="AB99" s="46" t="s">
        <v>143</v>
      </c>
      <c r="AC99" s="47">
        <v>6</v>
      </c>
      <c r="AD99" s="46" t="s">
        <v>143</v>
      </c>
      <c r="AE99" s="47">
        <v>6</v>
      </c>
      <c r="AF99" s="46" t="s">
        <v>143</v>
      </c>
      <c r="AG99" s="47">
        <v>6</v>
      </c>
      <c r="AH99" s="46" t="s">
        <v>143</v>
      </c>
      <c r="AI99" s="47">
        <v>6</v>
      </c>
      <c r="AJ99" s="46" t="s">
        <v>143</v>
      </c>
      <c r="AK99" s="47">
        <v>6</v>
      </c>
      <c r="AL99" s="46" t="s">
        <v>143</v>
      </c>
      <c r="AM99" s="47">
        <v>6</v>
      </c>
      <c r="AN99" s="46" t="s">
        <v>143</v>
      </c>
      <c r="AO99" s="47">
        <v>6</v>
      </c>
      <c r="AP99" s="25"/>
      <c r="AQ99" s="29" t="s">
        <v>150</v>
      </c>
      <c r="AR99" s="25"/>
      <c r="AS99" s="25"/>
      <c r="AT99" s="51"/>
    </row>
    <row r="100" spans="1:47" ht="30.75" customHeight="1">
      <c r="A100" s="29">
        <v>18</v>
      </c>
      <c r="B100" s="46" t="s">
        <v>144</v>
      </c>
      <c r="C100" s="47">
        <v>4</v>
      </c>
      <c r="D100" s="46" t="s">
        <v>144</v>
      </c>
      <c r="E100" s="47">
        <v>4</v>
      </c>
      <c r="F100" s="46" t="s">
        <v>144</v>
      </c>
      <c r="G100" s="47">
        <v>4</v>
      </c>
      <c r="H100" s="46" t="s">
        <v>144</v>
      </c>
      <c r="I100" s="47">
        <v>4</v>
      </c>
      <c r="J100" s="46" t="s">
        <v>144</v>
      </c>
      <c r="K100" s="47">
        <v>4</v>
      </c>
      <c r="L100" s="46" t="s">
        <v>144</v>
      </c>
      <c r="M100" s="47">
        <v>4</v>
      </c>
      <c r="N100" s="46" t="s">
        <v>144</v>
      </c>
      <c r="O100" s="47">
        <v>4</v>
      </c>
      <c r="P100" s="46" t="s">
        <v>144</v>
      </c>
      <c r="Q100" s="47">
        <v>4</v>
      </c>
      <c r="R100" s="46" t="s">
        <v>144</v>
      </c>
      <c r="S100" s="47">
        <v>4</v>
      </c>
      <c r="T100" s="46" t="s">
        <v>144</v>
      </c>
      <c r="U100" s="47">
        <v>4</v>
      </c>
      <c r="V100" s="46" t="s">
        <v>144</v>
      </c>
      <c r="W100" s="47">
        <v>4</v>
      </c>
      <c r="X100" s="46" t="s">
        <v>144</v>
      </c>
      <c r="Y100" s="47">
        <v>4</v>
      </c>
      <c r="Z100" s="46" t="s">
        <v>144</v>
      </c>
      <c r="AA100" s="47">
        <v>4</v>
      </c>
      <c r="AB100" s="46" t="s">
        <v>144</v>
      </c>
      <c r="AC100" s="47">
        <v>4</v>
      </c>
      <c r="AD100" s="46" t="s">
        <v>144</v>
      </c>
      <c r="AE100" s="47">
        <v>4</v>
      </c>
      <c r="AF100" s="46" t="s">
        <v>144</v>
      </c>
      <c r="AG100" s="47">
        <v>4</v>
      </c>
      <c r="AH100" s="46" t="s">
        <v>144</v>
      </c>
      <c r="AI100" s="47">
        <v>4</v>
      </c>
      <c r="AJ100" s="46" t="s">
        <v>144</v>
      </c>
      <c r="AK100" s="47">
        <v>4</v>
      </c>
      <c r="AL100" s="46" t="s">
        <v>144</v>
      </c>
      <c r="AM100" s="47">
        <v>4</v>
      </c>
      <c r="AN100" s="46" t="s">
        <v>144</v>
      </c>
      <c r="AO100" s="47">
        <v>4</v>
      </c>
      <c r="AP100" s="25"/>
      <c r="AQ100" s="29" t="s">
        <v>150</v>
      </c>
      <c r="AR100" s="25"/>
      <c r="AS100" s="25"/>
      <c r="AT100" s="51"/>
    </row>
    <row r="101" spans="1:47" ht="30.75" customHeight="1">
      <c r="A101" s="29">
        <v>19</v>
      </c>
      <c r="B101" s="46" t="s">
        <v>145</v>
      </c>
      <c r="C101" s="47">
        <v>4</v>
      </c>
      <c r="D101" s="46" t="s">
        <v>145</v>
      </c>
      <c r="E101" s="47">
        <v>4</v>
      </c>
      <c r="F101" s="46" t="s">
        <v>145</v>
      </c>
      <c r="G101" s="47">
        <v>4</v>
      </c>
      <c r="H101" s="46" t="s">
        <v>145</v>
      </c>
      <c r="I101" s="47">
        <v>4</v>
      </c>
      <c r="J101" s="46" t="s">
        <v>145</v>
      </c>
      <c r="K101" s="47">
        <v>4</v>
      </c>
      <c r="L101" s="46" t="s">
        <v>145</v>
      </c>
      <c r="M101" s="47">
        <v>4</v>
      </c>
      <c r="N101" s="46" t="s">
        <v>145</v>
      </c>
      <c r="O101" s="47">
        <v>4</v>
      </c>
      <c r="P101" s="46" t="s">
        <v>145</v>
      </c>
      <c r="Q101" s="47">
        <v>4</v>
      </c>
      <c r="R101" s="46" t="s">
        <v>145</v>
      </c>
      <c r="S101" s="47">
        <v>4</v>
      </c>
      <c r="T101" s="46" t="s">
        <v>145</v>
      </c>
      <c r="U101" s="47">
        <v>4</v>
      </c>
      <c r="V101" s="46" t="s">
        <v>145</v>
      </c>
      <c r="W101" s="47">
        <v>4</v>
      </c>
      <c r="X101" s="46" t="s">
        <v>145</v>
      </c>
      <c r="Y101" s="47">
        <v>4</v>
      </c>
      <c r="Z101" s="46" t="s">
        <v>145</v>
      </c>
      <c r="AA101" s="47">
        <v>4</v>
      </c>
      <c r="AB101" s="46" t="s">
        <v>145</v>
      </c>
      <c r="AC101" s="47">
        <v>4</v>
      </c>
      <c r="AD101" s="46" t="s">
        <v>145</v>
      </c>
      <c r="AE101" s="47">
        <v>4</v>
      </c>
      <c r="AF101" s="46" t="s">
        <v>145</v>
      </c>
      <c r="AG101" s="47">
        <v>4</v>
      </c>
      <c r="AH101" s="46" t="s">
        <v>145</v>
      </c>
      <c r="AI101" s="47">
        <v>4</v>
      </c>
      <c r="AJ101" s="46" t="s">
        <v>145</v>
      </c>
      <c r="AK101" s="47">
        <v>4</v>
      </c>
      <c r="AL101" s="46" t="s">
        <v>145</v>
      </c>
      <c r="AM101" s="47">
        <v>4</v>
      </c>
      <c r="AN101" s="46" t="s">
        <v>145</v>
      </c>
      <c r="AO101" s="47">
        <v>4</v>
      </c>
      <c r="AP101" s="25"/>
      <c r="AQ101" s="29" t="s">
        <v>150</v>
      </c>
      <c r="AR101" s="25"/>
      <c r="AS101" s="25"/>
      <c r="AT101" s="51"/>
    </row>
    <row r="102" spans="1:47" ht="30.75" customHeight="1">
      <c r="A102" s="29">
        <v>20</v>
      </c>
      <c r="B102" s="46" t="s">
        <v>146</v>
      </c>
      <c r="C102" s="47">
        <v>2</v>
      </c>
      <c r="D102" s="46" t="s">
        <v>146</v>
      </c>
      <c r="E102" s="47">
        <v>2</v>
      </c>
      <c r="F102" s="46" t="s">
        <v>146</v>
      </c>
      <c r="G102" s="47">
        <v>2</v>
      </c>
      <c r="H102" s="46" t="s">
        <v>146</v>
      </c>
      <c r="I102" s="47">
        <v>2</v>
      </c>
      <c r="J102" s="46" t="s">
        <v>146</v>
      </c>
      <c r="K102" s="47">
        <v>2</v>
      </c>
      <c r="L102" s="46" t="s">
        <v>146</v>
      </c>
      <c r="M102" s="47">
        <v>2</v>
      </c>
      <c r="N102" s="46" t="s">
        <v>146</v>
      </c>
      <c r="O102" s="47">
        <v>2</v>
      </c>
      <c r="P102" s="46" t="s">
        <v>146</v>
      </c>
      <c r="Q102" s="47">
        <v>2</v>
      </c>
      <c r="R102" s="46" t="s">
        <v>146</v>
      </c>
      <c r="S102" s="47">
        <v>2</v>
      </c>
      <c r="T102" s="46" t="s">
        <v>146</v>
      </c>
      <c r="U102" s="47">
        <v>2</v>
      </c>
      <c r="V102" s="46" t="s">
        <v>146</v>
      </c>
      <c r="W102" s="47">
        <v>2</v>
      </c>
      <c r="X102" s="46" t="s">
        <v>146</v>
      </c>
      <c r="Y102" s="47">
        <v>2</v>
      </c>
      <c r="Z102" s="46" t="s">
        <v>146</v>
      </c>
      <c r="AA102" s="47">
        <v>2</v>
      </c>
      <c r="AB102" s="46" t="s">
        <v>146</v>
      </c>
      <c r="AC102" s="47">
        <v>2</v>
      </c>
      <c r="AD102" s="46" t="s">
        <v>146</v>
      </c>
      <c r="AE102" s="47">
        <v>2</v>
      </c>
      <c r="AF102" s="46" t="s">
        <v>146</v>
      </c>
      <c r="AG102" s="47">
        <v>2</v>
      </c>
      <c r="AH102" s="46" t="s">
        <v>146</v>
      </c>
      <c r="AI102" s="47">
        <v>2</v>
      </c>
      <c r="AJ102" s="46" t="s">
        <v>146</v>
      </c>
      <c r="AK102" s="47">
        <v>2</v>
      </c>
      <c r="AL102" s="46" t="s">
        <v>146</v>
      </c>
      <c r="AM102" s="47">
        <v>2</v>
      </c>
      <c r="AN102" s="46" t="s">
        <v>146</v>
      </c>
      <c r="AO102" s="47">
        <v>2</v>
      </c>
      <c r="AP102" s="25"/>
      <c r="AQ102" s="29" t="s">
        <v>150</v>
      </c>
      <c r="AR102" s="25"/>
      <c r="AS102" s="25"/>
      <c r="AT102" s="52"/>
    </row>
    <row r="103" spans="1:47" ht="40.5" customHeight="1">
      <c r="A103" s="53"/>
      <c r="B103" s="54" t="s">
        <v>7</v>
      </c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5"/>
      <c r="AO103" s="56">
        <f>SUM(AO83:AO102)</f>
        <v>131</v>
      </c>
      <c r="AP103" s="53"/>
      <c r="AQ103" s="32" t="s">
        <v>150</v>
      </c>
      <c r="AR103" s="53"/>
      <c r="AS103" s="57"/>
      <c r="AT103" s="57"/>
      <c r="AU103" s="16"/>
    </row>
    <row r="104" spans="1:47" ht="18.7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26"/>
      <c r="AR104" s="19"/>
      <c r="AS104" s="19"/>
      <c r="AT104" s="19"/>
    </row>
    <row r="105" spans="1:47" ht="18.7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26"/>
      <c r="AR105" s="19"/>
      <c r="AS105" s="19"/>
      <c r="AT105" s="19"/>
    </row>
    <row r="106" spans="1:47" ht="18.75">
      <c r="A106" s="19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26"/>
      <c r="AR106" s="19"/>
      <c r="AS106" s="19"/>
      <c r="AT106" s="19"/>
    </row>
    <row r="107" spans="1:47" ht="18.75">
      <c r="A107" s="19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26"/>
      <c r="AR107" s="19"/>
      <c r="AS107" s="19"/>
      <c r="AT107" s="19"/>
    </row>
    <row r="108" spans="1:47" ht="18.75">
      <c r="A108" s="19"/>
      <c r="B108" s="35" t="s">
        <v>120</v>
      </c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26"/>
      <c r="AR108" s="35" t="s">
        <v>122</v>
      </c>
      <c r="AS108" s="35"/>
      <c r="AT108" s="35"/>
    </row>
    <row r="109" spans="1:47" ht="18.75">
      <c r="A109" s="19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26"/>
      <c r="AR109" s="35"/>
      <c r="AS109" s="35"/>
      <c r="AT109" s="35"/>
    </row>
    <row r="110" spans="1:47" ht="15" customHeight="1">
      <c r="A110" s="19"/>
      <c r="B110" s="35" t="s">
        <v>121</v>
      </c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19"/>
      <c r="AO110" s="19"/>
      <c r="AP110" s="19"/>
      <c r="AQ110" s="26"/>
      <c r="AR110" s="35" t="s">
        <v>125</v>
      </c>
      <c r="AS110" s="35"/>
      <c r="AT110" s="35"/>
    </row>
    <row r="111" spans="1:47" s="18" customFormat="1" ht="42" customHeight="1">
      <c r="A111" s="19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26"/>
      <c r="AR111" s="19"/>
      <c r="AS111" s="19"/>
      <c r="AT111" s="19"/>
      <c r="AU111" s="17"/>
    </row>
    <row r="112" spans="1:47" ht="9.75" customHeight="1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26"/>
      <c r="AR112" s="19"/>
      <c r="AS112" s="19"/>
      <c r="AT112" s="19"/>
    </row>
    <row r="113" spans="1:46" ht="7.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26"/>
      <c r="AR113" s="19"/>
      <c r="AS113" s="19"/>
      <c r="AT113" s="19"/>
    </row>
    <row r="114" spans="1:46" ht="18.75">
      <c r="A114" s="19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19"/>
      <c r="AO114" s="19"/>
      <c r="AP114" s="19"/>
      <c r="AQ114" s="26"/>
      <c r="AR114" s="35"/>
      <c r="AS114" s="35"/>
      <c r="AT114" s="35"/>
    </row>
    <row r="115" spans="1:46" ht="9.75" customHeight="1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26"/>
      <c r="AR115" s="19"/>
      <c r="AS115" s="19"/>
      <c r="AT115" s="19"/>
    </row>
    <row r="116" spans="1:46" ht="18.75">
      <c r="A116" s="19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19"/>
      <c r="AO116" s="19"/>
      <c r="AP116" s="19"/>
      <c r="AQ116" s="26"/>
      <c r="AR116" s="35"/>
      <c r="AS116" s="35"/>
      <c r="AT116" s="35"/>
    </row>
    <row r="117" spans="1:46" ht="8.25" customHeight="1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26"/>
      <c r="AR117" s="19"/>
      <c r="AS117" s="19"/>
      <c r="AT117" s="19"/>
    </row>
    <row r="118" spans="1:46" ht="20.25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18"/>
      <c r="AO118" s="18"/>
      <c r="AP118" s="18"/>
      <c r="AQ118" s="27"/>
      <c r="AR118" s="39"/>
      <c r="AS118" s="39"/>
      <c r="AT118" s="39"/>
    </row>
  </sheetData>
  <mergeCells count="99">
    <mergeCell ref="AS2:AT2"/>
    <mergeCell ref="AS1:AT1"/>
    <mergeCell ref="AS3:AT3"/>
    <mergeCell ref="AT6:AT81"/>
    <mergeCell ref="AO6:AO7"/>
    <mergeCell ref="AQ6:AQ7"/>
    <mergeCell ref="AT83:AT102"/>
    <mergeCell ref="V6:V7"/>
    <mergeCell ref="Q6:Q7"/>
    <mergeCell ref="R6:R7"/>
    <mergeCell ref="T6:T7"/>
    <mergeCell ref="AR6:AS7"/>
    <mergeCell ref="G6:G7"/>
    <mergeCell ref="H6:H7"/>
    <mergeCell ref="I6:I7"/>
    <mergeCell ref="U6:U7"/>
    <mergeCell ref="J6:J7"/>
    <mergeCell ref="K6:K7"/>
    <mergeCell ref="L6:L7"/>
    <mergeCell ref="B4:AT4"/>
    <mergeCell ref="AB6:AB7"/>
    <mergeCell ref="AC6:AC7"/>
    <mergeCell ref="AD6:AD7"/>
    <mergeCell ref="AE6:AE7"/>
    <mergeCell ref="AF6:AF7"/>
    <mergeCell ref="AJ6:AJ7"/>
    <mergeCell ref="AK6:AK7"/>
    <mergeCell ref="B6:B81"/>
    <mergeCell ref="AE68:AE70"/>
    <mergeCell ref="T68:T70"/>
    <mergeCell ref="W68:W70"/>
    <mergeCell ref="X68:X70"/>
    <mergeCell ref="Y68:Y70"/>
    <mergeCell ref="M6:M7"/>
    <mergeCell ref="N6:N7"/>
    <mergeCell ref="W6:W7"/>
    <mergeCell ref="X6:X7"/>
    <mergeCell ref="Y6:Y7"/>
    <mergeCell ref="Z6:Z7"/>
    <mergeCell ref="AJ68:AJ70"/>
    <mergeCell ref="AH6:AH7"/>
    <mergeCell ref="AD68:AD70"/>
    <mergeCell ref="Z68:Z70"/>
    <mergeCell ref="AA6:AA7"/>
    <mergeCell ref="A6:A81"/>
    <mergeCell ref="C69:C70"/>
    <mergeCell ref="D69:D70"/>
    <mergeCell ref="E69:E70"/>
    <mergeCell ref="C68:F68"/>
    <mergeCell ref="C6:F6"/>
    <mergeCell ref="B111:AP111"/>
    <mergeCell ref="R68:R70"/>
    <mergeCell ref="S68:S70"/>
    <mergeCell ref="AG68:AG70"/>
    <mergeCell ref="P68:P70"/>
    <mergeCell ref="F69:F70"/>
    <mergeCell ref="M68:M70"/>
    <mergeCell ref="N68:N70"/>
    <mergeCell ref="O68:O70"/>
    <mergeCell ref="H68:H70"/>
    <mergeCell ref="I68:I70"/>
    <mergeCell ref="U68:U70"/>
    <mergeCell ref="V68:V70"/>
    <mergeCell ref="AF68:AF70"/>
    <mergeCell ref="AK68:AK70"/>
    <mergeCell ref="AH68:AH70"/>
    <mergeCell ref="B118:AM118"/>
    <mergeCell ref="AR118:AT118"/>
    <mergeCell ref="B114:AM114"/>
    <mergeCell ref="AR114:AT114"/>
    <mergeCell ref="B116:AM116"/>
    <mergeCell ref="AR116:AT116"/>
    <mergeCell ref="S6:S7"/>
    <mergeCell ref="O6:O7"/>
    <mergeCell ref="P6:P7"/>
    <mergeCell ref="AN68:AP68"/>
    <mergeCell ref="G68:G70"/>
    <mergeCell ref="L68:L70"/>
    <mergeCell ref="AL6:AL7"/>
    <mergeCell ref="AM6:AM7"/>
    <mergeCell ref="AI68:AI70"/>
    <mergeCell ref="AM68:AM70"/>
    <mergeCell ref="AA68:AA70"/>
    <mergeCell ref="AB68:AB70"/>
    <mergeCell ref="AC68:AC70"/>
    <mergeCell ref="AI6:AI7"/>
    <mergeCell ref="AL68:AL70"/>
    <mergeCell ref="AG6:AG7"/>
    <mergeCell ref="J68:J70"/>
    <mergeCell ref="K68:K70"/>
    <mergeCell ref="Q68:Q70"/>
    <mergeCell ref="B108:AP108"/>
    <mergeCell ref="B106:AP106"/>
    <mergeCell ref="B107:AP107"/>
    <mergeCell ref="B110:AM110"/>
    <mergeCell ref="AR108:AT108"/>
    <mergeCell ref="AR109:AT109"/>
    <mergeCell ref="AR110:AT110"/>
    <mergeCell ref="B109:AP109"/>
  </mergeCells>
  <phoneticPr fontId="0" type="noConversion"/>
  <pageMargins left="0.39370078740157483" right="0.34" top="0.74803149606299213" bottom="0.55118110236220474" header="0.31496062992125984" footer="0.31496062992125984"/>
  <pageSetup paperSize="9" scale="58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2012-05-11T07:55:54Z</cp:lastPrinted>
  <dcterms:created xsi:type="dcterms:W3CDTF">2011-12-21T08:36:58Z</dcterms:created>
  <dcterms:modified xsi:type="dcterms:W3CDTF">2012-05-11T08:02:32Z</dcterms:modified>
</cp:coreProperties>
</file>