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2" windowWidth="11340" windowHeight="9228" tabRatio="866" activeTab="2"/>
  </bookViews>
  <sheets>
    <sheet name="25305" sheetId="68" r:id="rId1"/>
    <sheet name="25319" sheetId="69" r:id="rId2"/>
    <sheet name="СМР" sheetId="79" r:id="rId3"/>
    <sheet name="НМЦ договора" sheetId="80" r:id="rId4"/>
  </sheets>
  <externalReferences>
    <externalReference r:id="rId5"/>
  </externalReferences>
  <definedNames>
    <definedName name="Constr" localSheetId="0">'25305'!$A$1</definedName>
    <definedName name="Constr" localSheetId="1">'25319'!$A$1</definedName>
    <definedName name="FOT" localSheetId="0">'25305'!$B$17</definedName>
    <definedName name="FOT" localSheetId="1">'25319'!$B$20</definedName>
    <definedName name="Ind" localSheetId="0">'25305'!$D$9</definedName>
    <definedName name="Ind" localSheetId="1">'25319'!$D$9</definedName>
    <definedName name="Obj" localSheetId="0">'25305'!#REF!</definedName>
    <definedName name="Obj" localSheetId="1">'25319'!#REF!</definedName>
    <definedName name="Obosn" localSheetId="0">'25305'!$B$15</definedName>
    <definedName name="Obosn" localSheetId="1">'25319'!$B$15</definedName>
    <definedName name="SmPr" localSheetId="0">'25305'!$B$16</definedName>
    <definedName name="SmPr" localSheetId="1">'25319'!$B$16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'25305'!$26:$26</definedName>
    <definedName name="_xlnm.Print_Titles" localSheetId="1">'25319'!$29:$29</definedName>
    <definedName name="_xlnm.Print_Titles" localSheetId="2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2">СМР!$A$1:$R$24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C8" i="79" l="1"/>
  <c r="C7" i="79"/>
  <c r="G7" i="79" l="1"/>
  <c r="D8" i="79"/>
  <c r="H8" i="79" s="1"/>
  <c r="I8" i="79"/>
  <c r="R8" i="79" s="1"/>
  <c r="M8" i="79" s="1"/>
  <c r="H7" i="79"/>
  <c r="Q7" i="79" s="1"/>
  <c r="I7" i="79"/>
  <c r="E9" i="79"/>
  <c r="G8" i="79"/>
  <c r="P8" i="79" s="1"/>
  <c r="B7" i="79"/>
  <c r="R7" i="79"/>
  <c r="M7" i="79" s="1"/>
  <c r="B8" i="79"/>
  <c r="I9" i="79" l="1"/>
  <c r="D9" i="79"/>
  <c r="L7" i="79"/>
  <c r="Q8" i="79"/>
  <c r="L8" i="79" s="1"/>
  <c r="L9" i="79" s="1"/>
  <c r="C19" i="80" s="1"/>
  <c r="F8" i="79"/>
  <c r="R9" i="79"/>
  <c r="R11" i="79" s="1"/>
  <c r="R12" i="79" s="1"/>
  <c r="H9" i="79"/>
  <c r="M9" i="79"/>
  <c r="C20" i="80" s="1"/>
  <c r="K8" i="79"/>
  <c r="P7" i="79"/>
  <c r="F7" i="79"/>
  <c r="C9" i="79"/>
  <c r="B9" i="79"/>
  <c r="J8" i="79" l="1"/>
  <c r="Q9" i="79"/>
  <c r="Q11" i="79" s="1"/>
  <c r="G20" i="80"/>
  <c r="F20" i="80" s="1"/>
  <c r="D20" i="80" s="1"/>
  <c r="R13" i="79"/>
  <c r="F9" i="79"/>
  <c r="P9" i="79"/>
  <c r="P10" i="79" s="1"/>
  <c r="P11" i="79" s="1"/>
  <c r="G9" i="79"/>
  <c r="K7" i="79"/>
  <c r="G19" i="80" l="1"/>
  <c r="F19" i="80" s="1"/>
  <c r="D19" i="80" s="1"/>
  <c r="Q12" i="79"/>
  <c r="Q13" i="79" s="1"/>
  <c r="N9" i="79"/>
  <c r="J7" i="79"/>
  <c r="J9" i="79" l="1"/>
  <c r="K9" i="79"/>
  <c r="C18" i="80" s="1"/>
  <c r="C21" i="80" s="1"/>
  <c r="G18" i="80"/>
  <c r="N11" i="79"/>
  <c r="P12" i="79"/>
  <c r="G22" i="80" s="1"/>
  <c r="P13" i="79" l="1"/>
  <c r="Q15" i="79" s="1"/>
  <c r="F22" i="80"/>
  <c r="D22" i="80" s="1"/>
  <c r="N12" i="79"/>
  <c r="G21" i="80"/>
  <c r="F21" i="80" s="1"/>
  <c r="D21" i="80" s="1"/>
  <c r="F18" i="80"/>
  <c r="D18" i="80" s="1"/>
  <c r="G23" i="80" l="1"/>
  <c r="F23" i="80" s="1"/>
  <c r="D23" i="80" s="1"/>
  <c r="N13" i="79"/>
</calcChain>
</file>

<file path=xl/sharedStrings.xml><?xml version="1.0" encoding="utf-8"?>
<sst xmlns="http://schemas.openxmlformats.org/spreadsheetml/2006/main" count="488" uniqueCount="305">
  <si>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</si>
  <si>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</si>
  <si>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</si>
  <si>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</si>
  <si>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</si>
  <si>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</si>
  <si>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</si>
  <si>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</si>
  <si>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</si>
  <si>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</si>
  <si>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</si>
  <si>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</si>
  <si>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</si>
  <si>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</si>
  <si>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</si>
  <si>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</si>
  <si>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</si>
  <si>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</si>
  <si>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</si>
  <si>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</si>
  <si>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</si>
  <si>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</si>
  <si>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</si>
  <si>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Цена поставщика</t>
  </si>
  <si>
    <t>Начальник отдела капитального строительства</t>
  </si>
  <si>
    <t>шт.</t>
  </si>
  <si>
    <t>1 шт.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</si>
  <si>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</si>
  <si>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</si>
  <si>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</si>
  <si>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</si>
  <si>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</si>
  <si>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</si>
  <si>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</si>
  <si>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</si>
  <si>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</si>
  <si>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</si>
  <si>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</si>
  <si>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</si>
  <si>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</si>
  <si>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</si>
  <si>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</si>
  <si>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</si>
  <si>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</si>
  <si>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</si>
  <si>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</si>
  <si>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</si>
  <si>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</si>
  <si>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</si>
  <si>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</si>
  <si>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</si>
  <si>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</si>
  <si>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</si>
  <si>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</si>
  <si>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</si>
  <si>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</si>
  <si>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</si>
  <si>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</si>
  <si>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>Сметная стоимость строительных работ _______________________________________________________________________________________________</t>
  </si>
  <si>
    <t xml:space="preserve"> 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</si>
  <si>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</si>
  <si>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</si>
  <si>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</si>
  <si>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</si>
  <si>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</si>
  <si>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</si>
  <si>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</si>
  <si>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</si>
  <si>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</si>
  <si>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Обоснование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</si>
  <si>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</si>
  <si>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</si>
  <si>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</si>
  <si>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"______ " __________2014 г.</t>
  </si>
  <si>
    <t xml:space="preserve">Составлен(а) в базовых ценах 2001г. в редакции 2009г. </t>
  </si>
  <si>
    <t>Т/з мех. на ед.</t>
  </si>
  <si>
    <t>Т/з мех.
Всего</t>
  </si>
  <si>
    <t>100 м2</t>
  </si>
  <si>
    <t>100 шт.</t>
  </si>
  <si>
    <t>100 м</t>
  </si>
  <si>
    <t>м2</t>
  </si>
  <si>
    <t>т</t>
  </si>
  <si>
    <t>компл.</t>
  </si>
  <si>
    <t>кг</t>
  </si>
  <si>
    <t>Итого прямые затраты по смете с учетом коэффициентов к итогам</t>
  </si>
  <si>
    <t>Материалы _________________________________________________________</t>
  </si>
  <si>
    <t>ТЕР46-04-012-03</t>
  </si>
  <si>
    <t>Разборка деревянных заполнений проемов дверных</t>
  </si>
  <si>
    <t>ТЕР46-04-012-01</t>
  </si>
  <si>
    <t>Разборка деревянных заполнений проемов оконных с подоконными досками</t>
  </si>
  <si>
    <t>ТЕРр57-2-4</t>
  </si>
  <si>
    <t>1 т</t>
  </si>
  <si>
    <t>СЦП3-3-40-1</t>
  </si>
  <si>
    <t>100 м2 проемов</t>
  </si>
  <si>
    <t>ФЕР09-04-012-02</t>
  </si>
  <si>
    <t>ТЕР10-01-034-05</t>
  </si>
  <si>
    <t>ТЕР10-01-034-08</t>
  </si>
  <si>
    <t>ТЕР10-01-033-03</t>
  </si>
  <si>
    <t>ТЕР12-01-010-01</t>
  </si>
  <si>
    <t>ТЕРр61-2-7</t>
  </si>
  <si>
    <t>ТЕРр61-10-1</t>
  </si>
  <si>
    <t>ТЕР15-04-012-03</t>
  </si>
  <si>
    <t>ТСЦ-101-0415</t>
  </si>
  <si>
    <t>Краска для наружных работ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</si>
  <si>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</si>
  <si>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 отд. 078 _________________________  Т.М. Ковязина</t>
  </si>
  <si>
    <t>Составил инженер-сметчик __________________ Т.М. Шушпанова</t>
  </si>
  <si>
    <t>Ведущий инженер __________________________ В.В. Воронкова</t>
  </si>
  <si>
    <t>Н.А. Басова</t>
  </si>
  <si>
    <t xml:space="preserve">                 ФГУП "Комбинат "Электрохимприбор"</t>
  </si>
  <si>
    <t>Зам.генерального директора</t>
  </si>
  <si>
    <t>__________________</t>
  </si>
  <si>
    <t>Е.В. Гордеев</t>
  </si>
  <si>
    <t>" _____ " __________ 2014 г.</t>
  </si>
  <si>
    <t>ЛОКАЛЬНЫЙ СМЕТНЫЙ РАСЧЕТ № 25305</t>
  </si>
  <si>
    <t xml:space="preserve">Реконструкцию фасадов общежития "Дружба" (Инв.№ 6000004) </t>
  </si>
  <si>
    <t xml:space="preserve"> Раздел: архитектурно-строительный</t>
  </si>
  <si>
    <t>Основание: 24859-14-АС</t>
  </si>
  <si>
    <t>___________________________1087,441</t>
  </si>
  <si>
    <t>___________________________172,125</t>
  </si>
  <si>
    <t>_______________________________________________________________________________________________11937,94</t>
  </si>
  <si>
    <t>635,577 тыс.руб.</t>
  </si>
  <si>
    <t xml:space="preserve">                           Отделочные работы по фасаду</t>
  </si>
  <si>
    <t>ТЕРр61-20-1</t>
  </si>
  <si>
    <t>Отбивка штукатурки и штукатурка наружных прямолинейных откосов по камню и бетону цементно-известковым раствором с земли и лесов</t>
  </si>
  <si>
    <t>ТЕРр61-17-1</t>
  </si>
  <si>
    <t>Отбивка штукатурки и штукатурка наружных столбов, прямоугольных колонн и пилястр с земли и лесов по камню и бетону цементно-известковым раствором гладких толщиной слоя до 20 мм ( в т.ч. под балконами)</t>
  </si>
  <si>
    <t>ТЕРр61-22-7</t>
  </si>
  <si>
    <t>Отбивка штукатурки и штукатурка наружных прямолинейных вертикальных тяг по камню и бетону цементно-известковым раствором длиной в одном месте до 5 м с земли и лесов</t>
  </si>
  <si>
    <t>100 м2  тяг</t>
  </si>
  <si>
    <t>ТЕРр61-22-4</t>
  </si>
  <si>
    <t>Отбивка штукатурки и штукатурка наружных прямолинейных горизонтальных тяг по камню и бетону цементно-известковым раствором длиной в одном месте более 5 м с земли и лесов</t>
  </si>
  <si>
    <t>100 м2 тяг</t>
  </si>
  <si>
    <t>Отбивка штукатурки и штукатурка гладких фасадов по камню и бетону с земли и лесов цементно-известковым раствором площадью отдельных мест до 5 м2 толщиной слоя до 20 мм (крылец)</t>
  </si>
  <si>
    <t>ТЕРр61-10-2</t>
  </si>
  <si>
    <r>
      <t>Отбивка штукатурки и штукатурка гладких фасадов по камню и бетону с земли и лесов на каждые следующие 10 мм толщины слоя (крылец)</t>
    </r>
    <r>
      <rPr>
        <i/>
        <sz val="7"/>
        <rFont val="Arial"/>
        <family val="2"/>
        <charset val="204"/>
      </rPr>
      <t xml:space="preserve">
КОЭФ. К ПОЗИЦИИ:
изменение толщины слоя до 40 мм ПЗ=2 (ОЗП=2; ЭМ=2 к расх.; ЗПМ=2; МАТ=2 к расх.; ТЗ=2; ТЗМ=2)</t>
    </r>
  </si>
  <si>
    <t>ТЕР46-02-009-02</t>
  </si>
  <si>
    <t>Отбивка штукатурки с поверхностей стен фасада</t>
  </si>
  <si>
    <t>ТЕРр61-26-2</t>
  </si>
  <si>
    <t>Перетирка поверхности фасадов с земли и лесов  (ж/б архитектурные элементы: карнизы, капители)</t>
  </si>
  <si>
    <t>ТЕР15-04-006-04</t>
  </si>
  <si>
    <t>Покрытие поверхностей грунтовкой глубокого проникновения за 2 раза стен</t>
  </si>
  <si>
    <t>Покрытие поверхностей грунтовкой глубокого проникновения за 2 раза откосов</t>
  </si>
  <si>
    <t>ТСЦ-101-2786</t>
  </si>
  <si>
    <t>Грунтовка полимерная</t>
  </si>
  <si>
    <t>ТЕР15-02-002-01</t>
  </si>
  <si>
    <t>Высококачественная штукатурка фасадов цементно-известковым раствором по камню стен гладких</t>
  </si>
  <si>
    <t>Теплоизоляционная штукатурная смесь UMKA, расход сухой смеси при толщине слоя 2 см - 8 кг/м2</t>
  </si>
  <si>
    <r>
      <t>15,18</t>
    </r>
    <r>
      <rPr>
        <i/>
        <sz val="5"/>
        <rFont val="Arial"/>
        <family val="2"/>
        <charset val="204"/>
      </rPr>
      <t xml:space="preserve">
750/7/5,98/1,18</t>
    </r>
  </si>
  <si>
    <t>ТЕР15-02-036-03</t>
  </si>
  <si>
    <t>Штукатурка по сетке без устройства каркаса высококачественная стен (цоколя) толщиной слоя до 40 мм</t>
  </si>
  <si>
    <t>Теплоизоляционная штукатурная смесь UMKA, расход сухой смеси при толщине слоя 4 см - 16 кг/м2</t>
  </si>
  <si>
    <t>Отбивка штукатурки и штукатурка гладких фасадов по камню и бетону с земли и лесов цементно-известковым раствором площадью отдельных мест до 5 м2 толщиной слоя до 20 мм (приямков)</t>
  </si>
  <si>
    <t>Окраска фасадов с подготовкой поверхности акриловая (в т.ч. наружных откосов)</t>
  </si>
  <si>
    <r>
      <t>Окраска фасадов с подготовкой поверхности акриловая (вертикальные и горизонтальные тяги, архитектурные элементы, выступы, колонны и карниз)</t>
    </r>
    <r>
      <rPr>
        <i/>
        <sz val="7"/>
        <rFont val="Arial"/>
        <family val="2"/>
        <charset val="204"/>
      </rPr>
      <t xml:space="preserve">
КОЭФ. К ПОЗИЦИИ:
3.21 Окраска сложных фасадов (при площади занимаемой архитектурными деталями более 30% площади стены) ОЗП=1,25; ЭМ=1,25 к расх.; ЗПМ=1,25; МАТ=1,25 к расх.; ТЗ=1,25; ТЗМ=1,25</t>
    </r>
  </si>
  <si>
    <t>ТЕРр58-20-1</t>
  </si>
  <si>
    <t>Смена обделок из листовой стали (поясков, сандриков, отливов, карнизов) шириной до 0,4 м</t>
  </si>
  <si>
    <t>ТЕРр58-10-5</t>
  </si>
  <si>
    <t>Смена отливов (отметов) водосточных труб</t>
  </si>
  <si>
    <t>ТЕРр58-10-1</t>
  </si>
  <si>
    <t>Смена прямых звеньев водосточных труб с земли, лестниц или подмостей</t>
  </si>
  <si>
    <t>ТЕРр58-10-3</t>
  </si>
  <si>
    <t>Смена колен водосточных труб с земли, лестниц и подмостей</t>
  </si>
  <si>
    <t>ТЕРр58-10-6</t>
  </si>
  <si>
    <t>Смена воронок водосточных труб с земли, лестниц или подмостей</t>
  </si>
  <si>
    <t>ТСЦ-301-0040</t>
  </si>
  <si>
    <t>Хомуты для крепления труб</t>
  </si>
  <si>
    <t>ТСЦ-110-0182</t>
  </si>
  <si>
    <t>Штыри установочные</t>
  </si>
  <si>
    <t>ТЕРр62-35-4</t>
  </si>
  <si>
    <t>Окраска масляными составами ранее окрашенных металлических решеток и оград художественных с рельефом за 2 раза (балконных, козырьков, крылец)</t>
  </si>
  <si>
    <t>ТЕРр62-35-2</t>
  </si>
  <si>
    <t>Окраска масляными составами ранее окрашенных металлических решеток приямков, пожарной лестницы, ограждения на кровле за 2 раза</t>
  </si>
  <si>
    <t xml:space="preserve">                           Балконы</t>
  </si>
  <si>
    <t>Разборка покрытий полов цементных</t>
  </si>
  <si>
    <t>ТЕР11-01-004-03</t>
  </si>
  <si>
    <r>
      <t>Разборка гидроизоляции оклеечной рулонными материалами на резино-битумной мастике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</si>
  <si>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Устройство гидроизоляции оклеечной рулонными материалами на резино-битумной мастике, первый слой</t>
  </si>
  <si>
    <t>ТЕР11-01-004-04</t>
  </si>
  <si>
    <t>Устройство гидроизоляции оклеечной рулонными материалами на резино-битумной мастике, последующий слой</t>
  </si>
  <si>
    <t>ТЕР11-01-015-03</t>
  </si>
  <si>
    <t>Устройство покрытий цементных толщиной 20 мм</t>
  </si>
  <si>
    <t>ТЕР11-01-015-04</t>
  </si>
  <si>
    <r>
      <t>Устройство покрытий на каждые 5 мм изменения толщины покрытия добавлять или исключать к расценке 11-01-015-03</t>
    </r>
    <r>
      <rPr>
        <i/>
        <sz val="7"/>
        <rFont val="Arial"/>
        <family val="2"/>
        <charset val="204"/>
      </rPr>
      <t xml:space="preserve">
КОЭФ. К ПОЗИЦИИ:
изменение толщины слоя до 40 мм ПЗ=4 (ОЗП=4; ЭМ=4 к расх.; ЗПМ=4; МАТ=4 к расх.; ТЗ=4; ТЗМ=4)</t>
    </r>
  </si>
  <si>
    <t>ТЕР06-01-015-10</t>
  </si>
  <si>
    <t>Армирование подстилающих слоев и набетонок</t>
  </si>
  <si>
    <t>ТСЦ-204-0084</t>
  </si>
  <si>
    <t>Сетка сварная из холоднотянутой проволоки 4-5 мм</t>
  </si>
  <si>
    <t>Устройство мелких покрытий (брандмауэры, парапеты, свесы и т.п.) из листовой оцинкованной стали</t>
  </si>
  <si>
    <t xml:space="preserve">                           Двери</t>
  </si>
  <si>
    <t>ТЕР10-01-047-01 прим.</t>
  </si>
  <si>
    <t>Установка дверных блоков типа ДАГ в наружных проемах в каменных стенах площадью проема до 3 м2</t>
  </si>
  <si>
    <t>ТСЦ-203-8084 прим.</t>
  </si>
  <si>
    <t>Блоки дверные наружные или тамбурные (с заполнением панелями или другими непрозрачными материалами) по ТУ 5270-004-259311-0313</t>
  </si>
  <si>
    <t>ТЕР10-01-047-02</t>
  </si>
  <si>
    <t>Установка дверных блоков типа ДАЧ в наружных проемах в каменных стенах площадью проема более 3 м2</t>
  </si>
  <si>
    <t>Блоки дверные наружные или тамбурные с заполнением стеклопакетами, с фрамугой (со светопрозрачным заполнением верхней части и глухим заполнением нижней части полотна) по ТУ 5270-004-259311-0313</t>
  </si>
  <si>
    <t>ТСЦ-101-0893</t>
  </si>
  <si>
    <t>Скобяные изделия для блоков входных дверей в здание двупольных</t>
  </si>
  <si>
    <t>ТСЦ-101-0892</t>
  </si>
  <si>
    <t>Скобяные изделия при заполнении отдельными элементами дверей входных в здание однопольных</t>
  </si>
  <si>
    <t>ТСЦ-101-2001</t>
  </si>
  <si>
    <t>Шпингалеты дверные, оцинкованные или окрашенные</t>
  </si>
  <si>
    <r>
      <t>Установка дверного доводчика к  дверям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</si>
  <si>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ТСЦ-101-0961</t>
  </si>
  <si>
    <t>Закрыватель дверной гидравлический рычажный в алюминиевом корпусе</t>
  </si>
  <si>
    <t xml:space="preserve">                           Прочие работы</t>
  </si>
  <si>
    <t>ТЕРр62-43-1</t>
  </si>
  <si>
    <t>Защита стекол при окраске фасадов с земли и лесов</t>
  </si>
  <si>
    <t>ТЕР08-07-001-01</t>
  </si>
  <si>
    <t>Установка и разборка наружных инвентарных лесов высотой до 16 м трубчатых для кладки облицовки</t>
  </si>
  <si>
    <t>100 м2 вертик. проекции</t>
  </si>
  <si>
    <t>ФССЦпг01-01-01-041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</si>
  <si>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Свердловская область ПЗ=1,1 (ОЗП=1,1; ЭМ=1,1; ЗПМ=1,1; МАТ=1,1);
Коэффициент техн.часть п.3 ПЗ=1,025 (ОЗП=1,025; ЭМ=1,025 к расх.; ЗПМ=1,025; МАТ=1,025 к расх.; ТЗ=1,025; ТЗМ=1,025)</t>
    </r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</si>
  <si>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</si>
  <si>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 Районный к-т 4,3%  (Поз. 1-6, 8, 16, 7, 38, 9-10, 12, 14, 17-18, 20-24, 27-28, 48, 29-34, 37, 39, 41, 46, 49-51)</t>
  </si>
  <si>
    <t xml:space="preserve">   При реконструкции зданий и сооружений работы, аналогичные технологическим процессам в новом строительстве ОЗП=1,15; ЭМ=1,25; ЗПМ=1,25; ТЗ=1,15; ТЗМ=1,25  (Поз. 9-10, 12, 14, 17-18, 30-35, 37, 39, 41, 46, 49)</t>
  </si>
  <si>
    <t xml:space="preserve">   Заготовительно-складские расходы на материалы покупные ПЗ=1,02 (ОЗП=1,02; ЭМ=1,02; МАТ=1,02)  (Поз. 13, 15)</t>
  </si>
  <si>
    <t xml:space="preserve">   11.1 Условия производства работ (фасады) ОЗП=1,15; ЭМ=1,15; ЗПМ=1,15; ТЗ=1,15; ТЗМ=1,15  (Поз. 9-10, 12, 14, 17-18, 30-35, 37, 39, 41, 46, 49)</t>
  </si>
  <si>
    <t xml:space="preserve">   79% ФОТ (от 28111)  (Поз. 1-6, 8, 16)</t>
  </si>
  <si>
    <t xml:space="preserve">   80% ФОТ (от 4599)  (Поз. 27-28, 48, 29)</t>
  </si>
  <si>
    <t xml:space="preserve">   83% ФОТ (от 3989)  (Поз. 20-24)</t>
  </si>
  <si>
    <t xml:space="preserve">   90% ФОТ (от 214)  (Поз. 46)</t>
  </si>
  <si>
    <t xml:space="preserve">   105% ФОТ (от 84815)  (Поз. 9-10, 12, 14, 17-18, 35)</t>
  </si>
  <si>
    <t xml:space="preserve">   110% ФОТ (от 7764)  (Поз. 7, 38)</t>
  </si>
  <si>
    <t xml:space="preserve">   118% ФОТ (от 796)  (Поз. 39, 41)</t>
  </si>
  <si>
    <t xml:space="preserve">   120% ФОТ (от 158)  (Поз. 37)</t>
  </si>
  <si>
    <t xml:space="preserve">   122% ФОТ (от 32785)  (Поз. 49)</t>
  </si>
  <si>
    <t xml:space="preserve">   123% ФОТ (от 327)  (Поз. 30-34)</t>
  </si>
  <si>
    <t xml:space="preserve">   50% ФОТ (от 32464)  (Поз. 1-6, 8, 16, 27-28, 48)</t>
  </si>
  <si>
    <t xml:space="preserve">   55% ФОТ (от 84805)  (Поз. 9-10, 12, 14, 17-18)</t>
  </si>
  <si>
    <t xml:space="preserve">   63% ФОТ (от 796)  (Поз. 39, 41)</t>
  </si>
  <si>
    <t xml:space="preserve">   65% ФОТ (от 4157)  (Поз. 20-24, 35, 37)</t>
  </si>
  <si>
    <t xml:space="preserve">   68% ФОТ (от 246)  (Поз. 29)</t>
  </si>
  <si>
    <t xml:space="preserve">   70% ФОТ (от 7764)  (Поз. 7, 38)</t>
  </si>
  <si>
    <t xml:space="preserve">   75% ФОТ (от 327)  (Поз. 30-34)</t>
  </si>
  <si>
    <t xml:space="preserve">   80% ФОТ (от 32785)  (Поз. 49)</t>
  </si>
  <si>
    <t xml:space="preserve">   85% ФОТ (от 214)  (Поз. 46)</t>
  </si>
  <si>
    <t>11.04.2014 г.</t>
  </si>
  <si>
    <t>ЛОКАЛЬНЫЙ СМЕТНЫЙ РАСЧЕТ № 25319</t>
  </si>
  <si>
    <t>Дополнение к смете № 25305 (вариант 2)</t>
  </si>
  <si>
    <r>
      <t xml:space="preserve">Реконструкцию фасадов общежития "Дружба" (замена окон) </t>
    </r>
    <r>
      <rPr>
        <b/>
        <i/>
        <sz val="10"/>
        <rFont val="Arial"/>
        <family val="2"/>
        <charset val="204"/>
      </rPr>
      <t>Инв.№ 6000004</t>
    </r>
    <r>
      <rPr>
        <sz val="10"/>
        <rFont val="Arial"/>
        <family val="2"/>
        <charset val="204"/>
      </rPr>
      <t>.</t>
    </r>
  </si>
  <si>
    <t>Раздел: архитектурно-строительный</t>
  </si>
  <si>
    <t>___________________________1008,518</t>
  </si>
  <si>
    <t>___________________________48,687</t>
  </si>
  <si>
    <t>_______________________________________________________________________________________________3594,8</t>
  </si>
  <si>
    <t>870,344 тыс.руб.</t>
  </si>
  <si>
    <t>ТЕР09-06-001-02</t>
  </si>
  <si>
    <r>
      <t>Разборка металлических решеток</t>
    </r>
    <r>
      <rPr>
        <i/>
        <sz val="7"/>
        <rFont val="Arial"/>
        <family val="2"/>
        <charset val="204"/>
      </rPr>
      <t xml:space="preserve">
КОЭФ. К ПОЗИЦИИ:
Разборка металлических конструкций ОЗП=0,7; ЭМ=0,7 к расх.; ЗПМ=0,7; МАТ=0 к расх.; ТЗ=0,7; ТЗМ=0,7</t>
    </r>
  </si>
  <si>
    <t>Окраска масляными составами ранее окрашенных металлических решеток и оград художественных с рельефом за 2 раза (объем поверхности худ.решеток с коэф.2,5 - тех.часть п.2.61)</t>
  </si>
  <si>
    <r>
      <t>Установка существующих оконных решеток</t>
    </r>
    <r>
      <rPr>
        <i/>
        <sz val="7"/>
        <rFont val="Arial"/>
        <family val="2"/>
        <charset val="204"/>
      </rPr>
      <t xml:space="preserve">
КОЭФ. К ПОЗИЦИИ:
При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</si>
  <si>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ТЕР46-04-012-02</t>
  </si>
  <si>
    <t>Разборка деревянных заполнений проемов оконных без подоконных досок</t>
  </si>
  <si>
    <t>ТЕР10-01-034-03</t>
  </si>
  <si>
    <r>
      <t>Установка оконных блоков поворотных  с площадью проема до 2 м2 одностворчатых</t>
    </r>
    <r>
      <rPr>
        <i/>
        <sz val="7"/>
        <rFont val="Arial"/>
        <family val="2"/>
        <charset val="204"/>
      </rPr>
      <t xml:space="preserve">
КОЭФ. К ПОЗИЦИИ:
При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</si>
  <si>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Калькуляция на 2014г.</t>
  </si>
  <si>
    <t>Оконные блоки ОДРСП с форточкой размером, мм: 1760х800</t>
  </si>
  <si>
    <r>
      <t>1173,08</t>
    </r>
    <r>
      <rPr>
        <i/>
        <sz val="5"/>
        <rFont val="Arial"/>
        <family val="2"/>
        <charset val="204"/>
      </rPr>
      <t xml:space="preserve">
7015/5,98</t>
    </r>
  </si>
  <si>
    <r>
      <t>Установка оконных блоков поворотных с площадью проема до 2 м2 двухстворчатых</t>
    </r>
    <r>
      <rPr>
        <i/>
        <sz val="7"/>
        <rFont val="Arial"/>
        <family val="2"/>
        <charset val="204"/>
      </rPr>
      <t xml:space="preserve">
КОЭФ. К ПОЗИЦИИ:
При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</si>
  <si>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Оконные блоки ОДРСП с форточкой размером, мм: 1760х1320</t>
  </si>
  <si>
    <t>Оконные блоки ОДРСП размером, мм: 870х1320, 470х1320</t>
  </si>
  <si>
    <r>
      <t>1090,3</t>
    </r>
    <r>
      <rPr>
        <i/>
        <sz val="5"/>
        <rFont val="Arial"/>
        <family val="2"/>
        <charset val="204"/>
      </rPr>
      <t xml:space="preserve">
6520/5,98</t>
    </r>
  </si>
  <si>
    <t>ТЕР10-01-034-06</t>
  </si>
  <si>
    <r>
      <t>Установка оконных блоков поворотных  с площадью проема более 2 м2 двухстворчатых</t>
    </r>
    <r>
      <rPr>
        <i/>
        <sz val="7"/>
        <rFont val="Arial"/>
        <family val="2"/>
        <charset val="204"/>
      </rPr>
      <t xml:space="preserve">
КОЭФ. К ПОЗИЦИИ:
При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</si>
  <si>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Оконные блоки ОДРСП с форточкой размером, мм: 1760х600</t>
  </si>
  <si>
    <t>Оконные блоки ОДРСП размером, мм: 2600х800</t>
  </si>
  <si>
    <r>
      <t>Установка оконных блоков поворотных с площадью проема более 2 м2 трехстворчатых</t>
    </r>
    <r>
      <rPr>
        <i/>
        <sz val="7"/>
        <rFont val="Arial"/>
        <family val="2"/>
        <charset val="204"/>
      </rPr>
      <t xml:space="preserve">
КОЭФ. К ПОЗИЦИИ:
При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</si>
  <si>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Оконные блоки ОДРСП с форточкой размером, мм: 1760х2370</t>
  </si>
  <si>
    <t>Оконные блоки ОДРСП размером, мм: 1760х1770</t>
  </si>
  <si>
    <r>
      <t>Установка деревянных подоконных досок в каменных стенах высотой проема более 2 м</t>
    </r>
    <r>
      <rPr>
        <i/>
        <sz val="7"/>
        <rFont val="Arial"/>
        <family val="2"/>
        <charset val="204"/>
      </rPr>
      <t xml:space="preserve">
КОЭФ. К ПОЗИЦИИ:
При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</si>
  <si>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Подоконная доска</t>
  </si>
  <si>
    <r>
      <t>542,64</t>
    </r>
    <r>
      <rPr>
        <i/>
        <sz val="5"/>
        <rFont val="Arial"/>
        <family val="2"/>
        <charset val="204"/>
      </rPr>
      <t xml:space="preserve">
3245/5,98</t>
    </r>
  </si>
  <si>
    <t>ТЕР15-07-016-01</t>
  </si>
  <si>
    <r>
      <t>Облицовка откосов сэндвич-панелями на клее</t>
    </r>
    <r>
      <rPr>
        <i/>
        <sz val="7"/>
        <rFont val="Arial"/>
        <family val="2"/>
        <charset val="204"/>
      </rPr>
      <t xml:space="preserve">
КОЭФ. К ПОЗИЦИИ:
При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</si>
  <si>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Сэндвич-панель для отделки откосов 10х1500х3000</t>
  </si>
  <si>
    <r>
      <t>170,06</t>
    </r>
    <r>
      <rPr>
        <i/>
        <sz val="5"/>
        <rFont val="Arial"/>
        <family val="2"/>
        <charset val="204"/>
      </rPr>
      <t xml:space="preserve">
1200/5,98/1,18</t>
    </r>
  </si>
  <si>
    <t>Отбивка штукатурки и штукатурка внутренних стен по камню и бетону цементно-известковым раствором, площадью отдельных мест до 1 м2 толщиной слоя до 20 мм</t>
  </si>
  <si>
    <t xml:space="preserve">   Районный к-т 4,3%  (Поз. 1, 3, 2, 4-6, 8, 11, 14, 17, 19, 21-24)</t>
  </si>
  <si>
    <t xml:space="preserve">   Заготовительно-складские расходы на материалы покупные ПЗ=1,02 (ОЗП=1,02; ЭМ=1,02; МАТ=1,02)  (Поз. 7, 9-10, 12-13, 15-16, 18, 20)</t>
  </si>
  <si>
    <t>11.1 Условия производства работ (фасад)  ОЗП=1,15; ЭМ=1,15; ЗПМ=1,15; ТЗ=1,15; ТЗМ=1,15  (Поз. 1, 3, 6, 8, 11, 14, 17, 19)</t>
  </si>
  <si>
    <t xml:space="preserve">   79% ФОТ (от 906)  (Поз. 21)</t>
  </si>
  <si>
    <t xml:space="preserve">   80% ФОТ (от 818)  (Поз. 2)</t>
  </si>
  <si>
    <t xml:space="preserve">   83% ФОТ (от 1644)  (Поз. 22)</t>
  </si>
  <si>
    <t xml:space="preserve">   90% ФОТ (от 298)  (Поз. 1, 3)</t>
  </si>
  <si>
    <t xml:space="preserve">   105% ФОТ (от 7877)  (Поз. 19)</t>
  </si>
  <si>
    <t xml:space="preserve">   110% ФОТ (от 13008)  (Поз. 4-5)</t>
  </si>
  <si>
    <t xml:space="preserve">   118% ФОТ (от 21527)  (Поз. 6, 8, 11, 14, 17)</t>
  </si>
  <si>
    <t xml:space="preserve">   50% ФОТ (от 1724)  (Поз. 2, 21)</t>
  </si>
  <si>
    <t xml:space="preserve">   55% ФОТ (от 7877)  (Поз. 19)</t>
  </si>
  <si>
    <t xml:space="preserve">   63% ФОТ (от 21527)  (Поз. 6, 8, 11, 14, 17)</t>
  </si>
  <si>
    <t xml:space="preserve">   65% ФОТ (от 1644)  (Поз. 22)</t>
  </si>
  <si>
    <t xml:space="preserve">   70% ФОТ (от 13008)  (Поз. 4-5)</t>
  </si>
  <si>
    <t xml:space="preserve">   85% ФОТ (от 298)  (Поз. 1, 3)</t>
  </si>
  <si>
    <t>выполнение работ по реконструкции фасадов общежития "Дружба"</t>
  </si>
  <si>
    <t>на выполнение работ по реконструкции фасадов общежития "Дружба"</t>
  </si>
  <si>
    <t>25319                      (Доп. к смете № 25305)</t>
  </si>
  <si>
    <t>Реконструкцию фасадов общежития "Дружба" (замена окон) Инв.№ 6000004.</t>
  </si>
  <si>
    <t xml:space="preserve"> - 5,73  индекс изменения сметной стоимости СМР к ТЕР 2001  (Письмо Минстроя от 04.08.2014 №15285-ЕС/08, приложение 1 - Прочие объекты).</t>
  </si>
  <si>
    <t xml:space="preserve"> - 5,73  индекс изменения сметной стоимости СМР к ТЕР 2001  (Письмо Минстроя от 04.08.2014 №15285-ЕС/08, приложение 1 - Прочие объекты).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</si>
  <si>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 год</t>
  </si>
  <si>
    <t>Итого с индексом инфляции:</t>
  </si>
  <si>
    <t>на 2015 год</t>
  </si>
  <si>
    <t>2015 г.</t>
  </si>
  <si>
    <t xml:space="preserve">** В расчете использован индекс-дефлятор по инвестициям в основной капитал  2015/2014 - 1,051 по письмам: Минэкономразвития России от 25.09.2013 № 20402-АК/ДОЗи, Госкорпорации "Росатом" от 10.02.2014 № 1-12.8/4385  </t>
  </si>
  <si>
    <t>Способ закупки: Открытый конкурс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</si>
</sst>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164" formatCode="000000"/>
    <numFmt numFmtId="165" formatCode="0.000"/>
  </numFmts>
  <fonts count="51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sz val="11"/>
      <color indexed="9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i/>
      <sz val="5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8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44" fontId="38" fillId="0" borderId="0" applyFont="0" applyFill="0" applyBorder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1" fillId="0" borderId="0" applyAlignment="0"/>
    <xf numFmtId="0" fontId="48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171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31" fillId="0" borderId="11" xfId="0" applyFont="1" applyBorder="1" applyAlignment="1">
      <alignment horizontal="center" vertical="top"/>
    </xf>
    <xf numFmtId="0" fontId="33" fillId="0" borderId="0" xfId="0" applyFont="1" applyAlignment="1">
      <alignment horizontal="right" vertical="top"/>
    </xf>
    <xf numFmtId="0" fontId="33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164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34" fillId="0" borderId="0" xfId="0" applyFont="1" applyAlignment="1">
      <alignment wrapText="1"/>
    </xf>
    <xf numFmtId="0" fontId="35" fillId="0" borderId="0" xfId="0" applyFont="1"/>
    <xf numFmtId="0" fontId="7" fillId="0" borderId="0" xfId="0" applyFont="1" applyAlignment="1">
      <alignment horizontal="left" vertical="top"/>
    </xf>
    <xf numFmtId="3" fontId="33" fillId="0" borderId="0" xfId="0" applyNumberFormat="1" applyFont="1" applyAlignment="1">
      <alignment horizontal="right" vertical="top"/>
    </xf>
    <xf numFmtId="0" fontId="27" fillId="0" borderId="0" xfId="74" applyFont="1" applyFill="1" applyAlignment="1">
      <alignment wrapText="1"/>
    </xf>
    <xf numFmtId="4" fontId="27" fillId="0" borderId="0" xfId="74" applyNumberFormat="1" applyFont="1" applyFill="1" applyAlignment="1">
      <alignment horizontal="center" vertical="center" wrapText="1"/>
    </xf>
    <xf numFmtId="0" fontId="27" fillId="0" borderId="0" xfId="74" applyFont="1" applyFill="1" applyAlignment="1">
      <alignment vertical="center" wrapText="1"/>
    </xf>
    <xf numFmtId="0" fontId="28" fillId="0" borderId="0" xfId="74" applyFont="1" applyFill="1" applyAlignment="1">
      <alignment wrapText="1"/>
    </xf>
    <xf numFmtId="4" fontId="28" fillId="0" borderId="0" xfId="74" applyNumberFormat="1" applyFont="1" applyFill="1" applyAlignment="1">
      <alignment horizontal="center" vertical="center" wrapText="1"/>
    </xf>
    <xf numFmtId="4" fontId="36" fillId="0" borderId="0" xfId="74" applyNumberFormat="1" applyFont="1" applyFill="1" applyAlignment="1">
      <alignment vertical="center" wrapText="1"/>
    </xf>
    <xf numFmtId="4" fontId="27" fillId="0" borderId="0" xfId="74" applyNumberFormat="1" applyFont="1" applyFill="1" applyAlignment="1">
      <alignment horizontal="left" vertical="center" wrapText="1"/>
    </xf>
    <xf numFmtId="4" fontId="37" fillId="0" borderId="0" xfId="74" applyNumberFormat="1" applyFont="1" applyFill="1" applyAlignment="1">
      <alignment horizontal="center" vertical="center" wrapText="1"/>
    </xf>
    <xf numFmtId="0" fontId="29" fillId="0" borderId="0" xfId="74" applyFont="1" applyFill="1" applyAlignment="1">
      <alignment wrapText="1"/>
    </xf>
    <xf numFmtId="4" fontId="29" fillId="0" borderId="10" xfId="74" applyNumberFormat="1" applyFont="1" applyFill="1" applyBorder="1" applyAlignment="1">
      <alignment horizontal="center" vertical="center" wrapText="1"/>
    </xf>
    <xf numFmtId="0" fontId="29" fillId="0" borderId="10" xfId="74" applyFont="1" applyFill="1" applyBorder="1" applyAlignment="1">
      <alignment vertical="center" wrapText="1"/>
    </xf>
    <xf numFmtId="0" fontId="27" fillId="0" borderId="10" xfId="74" applyFont="1" applyFill="1" applyBorder="1" applyAlignment="1">
      <alignment vertical="center" wrapText="1"/>
    </xf>
    <xf numFmtId="0" fontId="29" fillId="0" borderId="0" xfId="74" applyNumberFormat="1" applyFont="1" applyFill="1" applyAlignment="1">
      <alignment wrapText="1"/>
    </xf>
    <xf numFmtId="0" fontId="29" fillId="0" borderId="10" xfId="74" applyFont="1" applyFill="1" applyBorder="1" applyAlignment="1">
      <alignment horizontal="right" vertical="center" wrapText="1"/>
    </xf>
    <xf numFmtId="1" fontId="27" fillId="0" borderId="0" xfId="74" applyNumberFormat="1" applyFont="1" applyFill="1" applyAlignment="1">
      <alignment horizontal="center" vertical="center" wrapText="1"/>
    </xf>
    <xf numFmtId="1" fontId="27" fillId="0" borderId="10" xfId="74" applyNumberFormat="1" applyFont="1" applyFill="1" applyBorder="1" applyAlignment="1">
      <alignment horizontal="center" vertical="center" wrapText="1"/>
    </xf>
    <xf numFmtId="0" fontId="27" fillId="0" borderId="0" xfId="74" applyFont="1" applyFill="1" applyAlignment="1">
      <alignment horizontal="center" vertical="center" wrapText="1"/>
    </xf>
    <xf numFmtId="4" fontId="27" fillId="0" borderId="13" xfId="74" applyNumberFormat="1" applyFont="1" applyFill="1" applyBorder="1" applyAlignment="1">
      <alignment horizontal="center" vertical="center" wrapText="1"/>
    </xf>
    <xf numFmtId="0" fontId="39" fillId="0" borderId="0" xfId="74" applyFont="1"/>
    <xf numFmtId="0" fontId="27" fillId="0" borderId="0" xfId="74" applyFont="1"/>
    <xf numFmtId="0" fontId="27" fillId="0" borderId="0" xfId="74" applyFont="1" applyBorder="1" applyAlignment="1">
      <alignment horizontal="center"/>
    </xf>
    <xf numFmtId="4" fontId="27" fillId="0" borderId="10" xfId="74" applyNumberFormat="1" applyFont="1" applyBorder="1" applyAlignment="1">
      <alignment horizontal="center" vertical="center"/>
    </xf>
    <xf numFmtId="4" fontId="27" fillId="0" borderId="10" xfId="74" applyNumberFormat="1" applyFont="1" applyBorder="1" applyAlignment="1">
      <alignment horizontal="center" wrapText="1"/>
    </xf>
    <xf numFmtId="4" fontId="27" fillId="0" borderId="14" xfId="74" applyNumberFormat="1" applyFont="1" applyBorder="1" applyAlignment="1">
      <alignment horizontal="center" vertical="center"/>
    </xf>
    <xf numFmtId="4" fontId="27" fillId="0" borderId="10" xfId="74" applyNumberFormat="1" applyFont="1" applyBorder="1" applyAlignment="1">
      <alignment horizontal="center"/>
    </xf>
    <xf numFmtId="4" fontId="27" fillId="0" borderId="15" xfId="74" applyNumberFormat="1" applyFont="1" applyBorder="1" applyAlignment="1">
      <alignment horizontal="center" vertical="center"/>
    </xf>
    <xf numFmtId="0" fontId="27" fillId="0" borderId="10" xfId="74" applyFont="1" applyBorder="1" applyAlignment="1">
      <alignment horizontal="center"/>
    </xf>
    <xf numFmtId="0" fontId="27" fillId="0" borderId="15" xfId="74" applyFont="1" applyBorder="1" applyAlignment="1">
      <alignment horizontal="center" vertical="center"/>
    </xf>
    <xf numFmtId="0" fontId="27" fillId="0" borderId="0" xfId="74" applyFont="1" applyBorder="1" applyAlignment="1">
      <alignment horizontal="right"/>
    </xf>
    <xf numFmtId="0" fontId="27" fillId="0" borderId="12" xfId="74" applyFont="1" applyBorder="1" applyAlignment="1"/>
    <xf numFmtId="0" fontId="27" fillId="0" borderId="0" xfId="74" applyFont="1" applyAlignment="1">
      <alignment horizontal="left" vertical="center"/>
    </xf>
    <xf numFmtId="0" fontId="40" fillId="0" borderId="0" xfId="74" applyFont="1"/>
    <xf numFmtId="0" fontId="28" fillId="0" borderId="0" xfId="74" applyFont="1"/>
    <xf numFmtId="0" fontId="41" fillId="0" borderId="0" xfId="74" applyFont="1"/>
    <xf numFmtId="0" fontId="28" fillId="0" borderId="0" xfId="74" applyFont="1" applyFill="1" applyAlignment="1">
      <alignment horizontal="center" wrapText="1"/>
    </xf>
    <xf numFmtId="0" fontId="42" fillId="0" borderId="0" xfId="0" applyFont="1" applyAlignment="1">
      <alignment horizontal="right" vertical="top"/>
    </xf>
    <xf numFmtId="0" fontId="43" fillId="0" borderId="10" xfId="0" applyFont="1" applyBorder="1" applyAlignment="1">
      <alignment horizontal="right" vertical="top" wrapText="1"/>
    </xf>
    <xf numFmtId="0" fontId="42" fillId="0" borderId="10" xfId="0" applyFont="1" applyBorder="1" applyAlignment="1">
      <alignment horizontal="right" vertical="top"/>
    </xf>
    <xf numFmtId="0" fontId="42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12" xfId="0" applyFont="1" applyBorder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4" fontId="27" fillId="0" borderId="10" xfId="74" applyNumberFormat="1" applyFont="1" applyFill="1" applyBorder="1" applyAlignment="1">
      <alignment horizontal="center" vertical="center" wrapText="1"/>
    </xf>
    <xf numFmtId="0" fontId="28" fillId="0" borderId="0" xfId="74" applyFont="1" applyFill="1" applyAlignment="1">
      <alignment vertical="center" wrapText="1"/>
    </xf>
    <xf numFmtId="4" fontId="28" fillId="0" borderId="0" xfId="74" applyNumberFormat="1" applyFont="1" applyFill="1" applyAlignment="1">
      <alignment horizontal="left" vertical="center" wrapText="1"/>
    </xf>
    <xf numFmtId="0" fontId="28" fillId="0" borderId="0" xfId="74" applyFont="1" applyFill="1" applyAlignment="1"/>
    <xf numFmtId="0" fontId="28" fillId="0" borderId="0" xfId="74" applyFont="1" applyFill="1" applyAlignment="1">
      <alignment horizontal="right"/>
    </xf>
    <xf numFmtId="4" fontId="27" fillId="0" borderId="0" xfId="74" applyNumberFormat="1" applyFont="1" applyFill="1" applyAlignment="1">
      <alignment horizontal="right" vertical="center" wrapText="1"/>
    </xf>
    <xf numFmtId="1" fontId="27" fillId="0" borderId="10" xfId="74" applyNumberFormat="1" applyFont="1" applyFill="1" applyBorder="1" applyAlignment="1">
      <alignment horizontal="left" vertical="center" wrapText="1"/>
    </xf>
    <xf numFmtId="0" fontId="27" fillId="0" borderId="10" xfId="74" applyFont="1" applyFill="1" applyBorder="1" applyAlignment="1">
      <alignment horizontal="left" vertical="center" wrapText="1"/>
    </xf>
    <xf numFmtId="0" fontId="27" fillId="0" borderId="0" xfId="74" applyNumberFormat="1" applyFont="1" applyFill="1" applyAlignment="1">
      <alignment wrapText="1"/>
    </xf>
    <xf numFmtId="4" fontId="28" fillId="0" borderId="0" xfId="74" applyNumberFormat="1" applyFont="1" applyFill="1" applyAlignment="1">
      <alignment horizontal="center" wrapText="1"/>
    </xf>
    <xf numFmtId="0" fontId="39" fillId="0" borderId="0" xfId="74" applyFont="1" applyAlignment="1">
      <alignment horizontal="left"/>
    </xf>
    <xf numFmtId="0" fontId="41" fillId="0" borderId="0" xfId="74" applyFont="1" applyAlignment="1">
      <alignment horizontal="left"/>
    </xf>
    <xf numFmtId="0" fontId="39" fillId="0" borderId="0" xfId="74" applyFont="1" applyAlignment="1">
      <alignment horizontal="right"/>
    </xf>
    <xf numFmtId="0" fontId="41" fillId="0" borderId="0" xfId="74" applyFont="1" applyAlignment="1">
      <alignment horizontal="right"/>
    </xf>
    <xf numFmtId="4" fontId="28" fillId="0" borderId="0" xfId="74" applyNumberFormat="1" applyFont="1" applyFill="1" applyAlignment="1">
      <alignment horizontal="right" wrapText="1"/>
    </xf>
    <xf numFmtId="0" fontId="28" fillId="0" borderId="0" xfId="74" applyFont="1" applyFill="1" applyAlignment="1">
      <alignment horizontal="lef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5" fontId="2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2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 wrapText="1"/>
    </xf>
    <xf numFmtId="0" fontId="44" fillId="0" borderId="0" xfId="0" applyFont="1" applyAlignment="1">
      <alignment horizontal="left"/>
    </xf>
    <xf numFmtId="0" fontId="45" fillId="0" borderId="0" xfId="0" applyFont="1" applyAlignment="1">
      <alignment horizontal="right" vertical="top"/>
    </xf>
    <xf numFmtId="0" fontId="46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0" fontId="27" fillId="0" borderId="10" xfId="74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0" fillId="0" borderId="0" xfId="0"/>
    <xf numFmtId="0" fontId="31" fillId="0" borderId="0" xfId="0" applyFont="1" applyAlignment="1">
      <alignment horizontal="center" vertical="top"/>
    </xf>
    <xf numFmtId="49" fontId="31" fillId="0" borderId="0" xfId="0" applyNumberFormat="1" applyFont="1" applyAlignment="1">
      <alignment horizontal="left" vertical="top"/>
    </xf>
    <xf numFmtId="4" fontId="27" fillId="0" borderId="0" xfId="74" applyNumberFormat="1" applyFont="1" applyFill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top"/>
    </xf>
    <xf numFmtId="49" fontId="2" fillId="0" borderId="0" xfId="0" applyNumberFormat="1" applyFont="1" applyAlignment="1">
      <alignment horizontal="left" vertical="top"/>
    </xf>
    <xf numFmtId="4" fontId="27" fillId="0" borderId="0" xfId="74" applyNumberFormat="1" applyFont="1" applyFill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6" fillId="0" borderId="10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31" fillId="0" borderId="11" xfId="0" applyFont="1" applyBorder="1" applyAlignment="1">
      <alignment horizontal="center" vertical="top"/>
    </xf>
    <xf numFmtId="0" fontId="31" fillId="0" borderId="0" xfId="0" applyFont="1" applyBorder="1" applyAlignment="1">
      <alignment horizontal="center" vertical="top"/>
    </xf>
    <xf numFmtId="0" fontId="28" fillId="0" borderId="0" xfId="74" applyFont="1" applyFill="1" applyAlignment="1">
      <alignment vertical="center" wrapText="1"/>
    </xf>
    <xf numFmtId="4" fontId="27" fillId="0" borderId="15" xfId="74" applyNumberFormat="1" applyFont="1" applyFill="1" applyBorder="1" applyAlignment="1">
      <alignment horizontal="center" vertical="center" wrapText="1"/>
    </xf>
    <xf numFmtId="4" fontId="27" fillId="0" borderId="16" xfId="74" applyNumberFormat="1" applyFont="1" applyFill="1" applyBorder="1" applyAlignment="1">
      <alignment horizontal="center" vertical="center" wrapText="1"/>
    </xf>
    <xf numFmtId="4" fontId="27" fillId="0" borderId="17" xfId="74" applyNumberFormat="1" applyFont="1" applyFill="1" applyBorder="1" applyAlignment="1">
      <alignment horizontal="center" vertical="center" wrapText="1"/>
    </xf>
    <xf numFmtId="4" fontId="28" fillId="0" borderId="0" xfId="74" applyNumberFormat="1" applyFont="1" applyFill="1" applyAlignment="1">
      <alignment horizontal="left" wrapText="1"/>
    </xf>
    <xf numFmtId="4" fontId="27" fillId="0" borderId="0" xfId="74" applyNumberFormat="1" applyFont="1" applyFill="1" applyAlignment="1">
      <alignment horizontal="center" vertical="center" wrapText="1"/>
    </xf>
    <xf numFmtId="0" fontId="28" fillId="0" borderId="0" xfId="74" applyFont="1" applyFill="1" applyAlignment="1">
      <alignment wrapText="1"/>
    </xf>
    <xf numFmtId="0" fontId="28" fillId="0" borderId="0" xfId="74" applyFont="1" applyFill="1" applyAlignment="1"/>
    <xf numFmtId="4" fontId="27" fillId="0" borderId="10" xfId="74" applyNumberFormat="1" applyFont="1" applyFill="1" applyBorder="1" applyAlignment="1">
      <alignment horizontal="center" vertical="center" wrapText="1"/>
    </xf>
    <xf numFmtId="0" fontId="28" fillId="0" borderId="0" xfId="74" applyFont="1" applyFill="1" applyAlignment="1">
      <alignment horizontal="center" vertical="center" wrapText="1"/>
    </xf>
    <xf numFmtId="0" fontId="28" fillId="0" borderId="0" xfId="74" applyFont="1" applyFill="1" applyAlignment="1">
      <alignment horizontal="center" wrapText="1"/>
    </xf>
    <xf numFmtId="0" fontId="27" fillId="0" borderId="10" xfId="74" applyFont="1" applyFill="1" applyBorder="1" applyAlignment="1">
      <alignment horizontal="center" vertical="center" wrapText="1"/>
    </xf>
    <xf numFmtId="0" fontId="41" fillId="0" borderId="0" xfId="74" applyFont="1" applyAlignment="1">
      <alignment vertical="center" wrapText="1"/>
    </xf>
    <xf numFmtId="0" fontId="27" fillId="0" borderId="18" xfId="74" applyFont="1" applyBorder="1" applyAlignment="1">
      <alignment horizontal="center" vertical="center" wrapText="1"/>
    </xf>
    <xf numFmtId="0" fontId="27" fillId="0" borderId="19" xfId="74" applyFont="1" applyBorder="1" applyAlignment="1">
      <alignment horizontal="center" vertical="center" wrapText="1"/>
    </xf>
    <xf numFmtId="0" fontId="27" fillId="0" borderId="13" xfId="74" applyFont="1" applyBorder="1" applyAlignment="1">
      <alignment horizontal="center" vertical="center" wrapText="1"/>
    </xf>
    <xf numFmtId="0" fontId="27" fillId="0" borderId="15" xfId="74" applyFont="1" applyBorder="1" applyAlignment="1">
      <alignment horizontal="center" vertical="center"/>
    </xf>
    <xf numFmtId="0" fontId="27" fillId="0" borderId="17" xfId="74" applyFont="1" applyBorder="1" applyAlignment="1">
      <alignment horizontal="center" vertical="center"/>
    </xf>
    <xf numFmtId="0" fontId="27" fillId="0" borderId="14" xfId="74" applyFont="1" applyBorder="1" applyAlignment="1">
      <alignment horizontal="center" vertical="center"/>
    </xf>
    <xf numFmtId="0" fontId="27" fillId="0" borderId="20" xfId="74" applyFont="1" applyBorder="1" applyAlignment="1">
      <alignment horizontal="center" vertical="center"/>
    </xf>
    <xf numFmtId="4" fontId="27" fillId="0" borderId="14" xfId="74" applyNumberFormat="1" applyFont="1" applyBorder="1" applyAlignment="1">
      <alignment horizontal="center" vertical="center"/>
    </xf>
    <xf numFmtId="4" fontId="27" fillId="0" borderId="20" xfId="74" applyNumberFormat="1" applyFont="1" applyBorder="1" applyAlignment="1">
      <alignment horizontal="center" vertical="center"/>
    </xf>
    <xf numFmtId="0" fontId="27" fillId="0" borderId="10" xfId="74" applyFont="1" applyBorder="1" applyAlignment="1">
      <alignment horizontal="left" vertical="center"/>
    </xf>
    <xf numFmtId="0" fontId="27" fillId="0" borderId="10" xfId="74" applyFont="1" applyBorder="1" applyAlignment="1">
      <alignment horizontal="left" vertical="center" wrapText="1"/>
    </xf>
    <xf numFmtId="4" fontId="27" fillId="0" borderId="10" xfId="74" applyNumberFormat="1" applyFont="1" applyBorder="1" applyAlignment="1">
      <alignment horizontal="center" vertical="center"/>
    </xf>
    <xf numFmtId="0" fontId="27" fillId="0" borderId="15" xfId="74" applyFont="1" applyBorder="1" applyAlignment="1">
      <alignment horizontal="left" vertical="center"/>
    </xf>
    <xf numFmtId="0" fontId="27" fillId="0" borderId="16" xfId="74" applyFont="1" applyBorder="1" applyAlignment="1">
      <alignment horizontal="left" vertical="center"/>
    </xf>
    <xf numFmtId="0" fontId="27" fillId="0" borderId="0" xfId="74" applyFont="1" applyAlignment="1">
      <alignment horizontal="center"/>
    </xf>
    <xf numFmtId="0" fontId="28" fillId="0" borderId="0" xfId="74" applyFont="1" applyAlignment="1">
      <alignment horizontal="center"/>
    </xf>
    <xf numFmtId="0" fontId="28" fillId="0" borderId="0" xfId="74" applyFont="1" applyAlignment="1">
      <alignment horizontal="center" vertical="center" wrapText="1"/>
    </xf>
    <xf numFmtId="0" fontId="27" fillId="0" borderId="14" xfId="74" applyFont="1" applyBorder="1" applyAlignment="1">
      <alignment horizontal="center" vertical="center" wrapText="1"/>
    </xf>
    <xf numFmtId="0" fontId="27" fillId="0" borderId="20" xfId="74" applyFont="1" applyBorder="1" applyAlignment="1">
      <alignment horizontal="center" vertical="center" wrapText="1"/>
    </xf>
    <xf numFmtId="0" fontId="27" fillId="0" borderId="21" xfId="74" applyFont="1" applyBorder="1" applyAlignment="1">
      <alignment horizontal="center" vertical="center" wrapText="1"/>
    </xf>
    <xf numFmtId="0" fontId="27" fillId="0" borderId="22" xfId="74" applyFont="1" applyBorder="1" applyAlignment="1">
      <alignment horizontal="center" vertical="center" wrapText="1"/>
    </xf>
    <xf numFmtId="0" fontId="27" fillId="0" borderId="18" xfId="74" applyFont="1" applyBorder="1" applyAlignment="1">
      <alignment horizontal="center" vertical="center"/>
    </xf>
    <xf numFmtId="0" fontId="27" fillId="0" borderId="19" xfId="74" applyFont="1" applyBorder="1" applyAlignment="1">
      <alignment horizontal="center" vertical="center"/>
    </xf>
    <xf numFmtId="0" fontId="27" fillId="0" borderId="13" xfId="74" applyFont="1" applyBorder="1" applyAlignment="1">
      <alignment horizontal="center" vertical="center"/>
    </xf>
    <xf numFmtId="0" fontId="28" fillId="0" borderId="0" xfId="74" applyFont="1" applyFill="1" applyAlignment="1">
      <alignment horizontal="left" vertical="center" wrapText="1"/>
    </xf>
    <xf numFmtId="0" fontId="27" fillId="0" borderId="0" xfId="74" applyFont="1" applyFill="1" applyAlignment="1">
      <alignment horizontal="left" vertical="center" wrapText="1"/>
    </xf>
    <xf numFmtId="0" fontId="41" fillId="0" borderId="0" xfId="74" applyFont="1" applyAlignment="1">
      <alignment horizontal="left" wrapText="1"/>
    </xf>
    <xf numFmtId="0" fontId="39" fillId="0" borderId="0" xfId="74" applyFont="1" applyAlignment="1">
      <alignment horizontal="left" wrapText="1"/>
    </xf>
    <xf numFmtId="0" fontId="27" fillId="0" borderId="0" xfId="74" applyFont="1" applyAlignment="1">
      <alignment horizontal="left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131"/>
  <sheetViews>
    <sheetView showGridLines="0" topLeftCell="A91" zoomScaleNormal="100" zoomScaleSheetLayoutView="75" workbookViewId="0">
      <selection activeCell="G5" sqref="G5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7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2" t="s">
        <v>31</v>
      </c>
      <c r="B1" s="69"/>
      <c r="C1" s="68"/>
      <c r="D1" s="67"/>
      <c r="E1" s="117" t="s">
        <v>109</v>
      </c>
      <c r="F1" s="117"/>
      <c r="G1" s="117"/>
      <c r="H1" s="117"/>
      <c r="I1" s="117"/>
      <c r="J1" s="71"/>
      <c r="K1" s="66"/>
      <c r="L1" s="66"/>
      <c r="M1" s="2" t="s">
        <v>32</v>
      </c>
      <c r="N1" s="66"/>
      <c r="O1" s="66"/>
      <c r="P1" s="66"/>
      <c r="Q1" s="103"/>
    </row>
    <row r="2" spans="1:17" outlineLevel="1" x14ac:dyDescent="0.25">
      <c r="A2" s="5"/>
      <c r="B2" s="69"/>
      <c r="C2" s="68"/>
      <c r="D2" s="67"/>
      <c r="E2" s="67"/>
      <c r="F2" s="66"/>
      <c r="G2" s="13" t="s">
        <v>27</v>
      </c>
      <c r="H2" s="66"/>
      <c r="I2" s="66"/>
      <c r="J2" s="66"/>
      <c r="K2" s="66"/>
      <c r="L2" s="66"/>
      <c r="M2" s="5" t="s">
        <v>110</v>
      </c>
      <c r="N2" s="66"/>
      <c r="O2" s="66"/>
      <c r="P2" s="66"/>
      <c r="Q2" s="103"/>
    </row>
    <row r="3" spans="1:17" outlineLevel="1" x14ac:dyDescent="0.25">
      <c r="A3" s="5" t="s">
        <v>111</v>
      </c>
      <c r="B3" s="69"/>
      <c r="C3" s="68"/>
      <c r="D3" s="67"/>
      <c r="E3" s="67"/>
      <c r="F3" s="66"/>
      <c r="G3" s="66"/>
      <c r="H3" s="66"/>
      <c r="I3" s="66"/>
      <c r="J3" s="66"/>
      <c r="K3" s="66"/>
      <c r="L3" s="66"/>
      <c r="M3" s="5"/>
      <c r="N3" s="66" t="s">
        <v>112</v>
      </c>
      <c r="O3" s="66"/>
      <c r="P3" s="66"/>
      <c r="Q3" s="103"/>
    </row>
    <row r="4" spans="1:17" outlineLevel="1" x14ac:dyDescent="0.25">
      <c r="A4" s="5" t="s">
        <v>113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111</v>
      </c>
      <c r="N4" s="66"/>
      <c r="O4" s="66"/>
      <c r="P4" s="66"/>
      <c r="Q4" s="103"/>
    </row>
    <row r="5" spans="1:17" outlineLevel="1" x14ac:dyDescent="0.25">
      <c r="A5" s="11"/>
      <c r="B5" s="69"/>
      <c r="C5" s="67"/>
      <c r="D5" s="4"/>
      <c r="E5" s="66"/>
      <c r="F5" s="66"/>
      <c r="G5" s="73" t="s">
        <v>114</v>
      </c>
      <c r="H5" s="73"/>
      <c r="I5" s="73"/>
      <c r="J5" s="66"/>
      <c r="K5" s="66"/>
      <c r="L5" s="66"/>
      <c r="M5" s="5" t="s">
        <v>73</v>
      </c>
      <c r="N5" s="66"/>
      <c r="O5" s="66"/>
      <c r="P5" s="66"/>
      <c r="Q5" s="4"/>
    </row>
    <row r="6" spans="1:17" x14ac:dyDescent="0.25">
      <c r="A6" s="11"/>
      <c r="B6" s="69"/>
      <c r="C6" s="67"/>
      <c r="D6" s="4"/>
      <c r="E6" s="66"/>
      <c r="F6" s="66"/>
      <c r="G6" s="11" t="s">
        <v>56</v>
      </c>
      <c r="H6" s="11"/>
      <c r="I6" s="11"/>
      <c r="J6" s="66"/>
      <c r="K6" s="66"/>
      <c r="L6" s="66"/>
      <c r="M6" s="66"/>
      <c r="N6" s="66"/>
      <c r="O6" s="66"/>
      <c r="P6" s="66"/>
      <c r="Q6" s="4"/>
    </row>
    <row r="7" spans="1:17" x14ac:dyDescent="0.25">
      <c r="A7" s="11"/>
      <c r="B7" s="69"/>
      <c r="C7" s="67"/>
      <c r="D7" s="4"/>
      <c r="E7" s="66"/>
      <c r="F7" s="66"/>
      <c r="G7" s="11"/>
      <c r="H7" s="11"/>
      <c r="I7" s="11"/>
      <c r="J7" s="66"/>
      <c r="K7" s="66"/>
      <c r="L7" s="66"/>
      <c r="M7" s="66"/>
      <c r="N7" s="66"/>
      <c r="O7" s="66"/>
      <c r="P7" s="66"/>
      <c r="Q7" s="4"/>
    </row>
    <row r="8" spans="1:17" x14ac:dyDescent="0.25">
      <c r="A8" s="11"/>
      <c r="B8" s="69"/>
      <c r="C8" s="68"/>
      <c r="D8" s="67"/>
      <c r="E8" s="4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</row>
    <row r="9" spans="1:17" x14ac:dyDescent="0.25">
      <c r="A9" s="11"/>
      <c r="B9" s="69"/>
      <c r="C9" s="72" t="s">
        <v>28</v>
      </c>
      <c r="D9" s="125" t="s">
        <v>115</v>
      </c>
      <c r="E9" s="125"/>
      <c r="F9" s="125"/>
      <c r="G9" s="125"/>
      <c r="H9" s="125"/>
      <c r="I9" s="125"/>
      <c r="J9" s="125"/>
      <c r="K9" s="125"/>
      <c r="L9" s="111"/>
      <c r="M9" s="66"/>
      <c r="N9" s="66"/>
      <c r="O9" s="66"/>
      <c r="P9" s="66"/>
      <c r="Q9" s="66"/>
    </row>
    <row r="10" spans="1:17" x14ac:dyDescent="0.25">
      <c r="A10" s="11"/>
      <c r="B10" s="69"/>
      <c r="C10" s="72"/>
      <c r="D10" s="126" t="s">
        <v>116</v>
      </c>
      <c r="E10" s="126"/>
      <c r="F10" s="126"/>
      <c r="G10" s="126"/>
      <c r="H10" s="126"/>
      <c r="I10" s="126"/>
      <c r="J10" s="126"/>
      <c r="K10" s="126"/>
      <c r="L10" s="111"/>
      <c r="M10" s="66"/>
      <c r="N10" s="66"/>
      <c r="O10" s="66"/>
      <c r="P10" s="66"/>
      <c r="Q10" s="66"/>
    </row>
    <row r="11" spans="1:17" x14ac:dyDescent="0.25">
      <c r="A11" s="11"/>
      <c r="B11" s="69"/>
      <c r="C11" s="68"/>
      <c r="D11" s="127" t="s">
        <v>55</v>
      </c>
      <c r="E11" s="127"/>
      <c r="F11" s="127"/>
      <c r="G11" s="127"/>
      <c r="H11" s="127"/>
      <c r="I11" s="127"/>
      <c r="J11" s="127"/>
      <c r="K11" s="127"/>
      <c r="L11" s="128"/>
      <c r="M11" s="66"/>
      <c r="N11" s="66"/>
      <c r="O11" s="66"/>
      <c r="P11" s="66"/>
      <c r="Q11" s="66"/>
    </row>
    <row r="12" spans="1:17" x14ac:dyDescent="0.25">
      <c r="A12" s="104"/>
      <c r="B12" s="105"/>
      <c r="C12" s="68"/>
      <c r="D12" s="67"/>
      <c r="E12" s="4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</row>
    <row r="13" spans="1:17" x14ac:dyDescent="0.25">
      <c r="A13" s="11"/>
      <c r="B13" s="69"/>
      <c r="C13" s="68"/>
      <c r="D13" s="70" t="s">
        <v>117</v>
      </c>
      <c r="E13" s="11"/>
      <c r="F13" s="66"/>
      <c r="G13" s="66"/>
      <c r="H13" s="66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58</v>
      </c>
      <c r="E14" s="11"/>
      <c r="F14" s="66"/>
      <c r="G14" s="66"/>
      <c r="H14" s="66"/>
      <c r="I14" s="70"/>
      <c r="J14" s="118" t="s">
        <v>118</v>
      </c>
      <c r="K14" s="119"/>
      <c r="L14" s="5" t="s">
        <v>54</v>
      </c>
      <c r="M14" s="66"/>
      <c r="N14" s="66"/>
      <c r="O14" s="66"/>
      <c r="P14" s="66"/>
      <c r="Q14" s="66"/>
    </row>
    <row r="15" spans="1:17" x14ac:dyDescent="0.25">
      <c r="A15" s="11"/>
      <c r="B15" s="69"/>
      <c r="C15" s="68"/>
      <c r="D15" s="70" t="s">
        <v>70</v>
      </c>
      <c r="E15" s="11"/>
      <c r="F15" s="66"/>
      <c r="G15" s="66"/>
      <c r="H15" s="66"/>
      <c r="I15" s="70"/>
      <c r="J15" s="118" t="s">
        <v>119</v>
      </c>
      <c r="K15" s="119"/>
      <c r="L15" s="5" t="s">
        <v>54</v>
      </c>
      <c r="M15" s="66"/>
      <c r="N15" s="66"/>
      <c r="O15" s="66"/>
      <c r="P15" s="66"/>
      <c r="Q15" s="66"/>
    </row>
    <row r="16" spans="1:17" s="21" customFormat="1" ht="13.8" x14ac:dyDescent="0.25">
      <c r="A16" s="11"/>
      <c r="B16" s="69"/>
      <c r="C16" s="68"/>
      <c r="D16" s="70" t="s">
        <v>44</v>
      </c>
      <c r="E16" s="11"/>
      <c r="F16" s="66"/>
      <c r="G16" s="66"/>
      <c r="H16" s="66"/>
      <c r="I16" s="70"/>
      <c r="J16" s="118" t="s">
        <v>120</v>
      </c>
      <c r="K16" s="119"/>
      <c r="L16" s="5" t="s">
        <v>45</v>
      </c>
      <c r="M16" s="66"/>
      <c r="N16" s="66"/>
      <c r="O16" s="66"/>
      <c r="P16" s="66"/>
      <c r="Q16" s="66"/>
    </row>
    <row r="17" spans="1:17" s="21" customFormat="1" ht="13.8" x14ac:dyDescent="0.25">
      <c r="A17" s="12"/>
      <c r="B17" s="93"/>
      <c r="C17" s="96"/>
      <c r="D17" s="70" t="s">
        <v>85</v>
      </c>
      <c r="E17" s="70"/>
      <c r="F17" s="70"/>
      <c r="G17" s="70"/>
      <c r="H17" s="70"/>
      <c r="I17" s="70"/>
      <c r="J17" s="70"/>
      <c r="K17" s="70" t="s">
        <v>121</v>
      </c>
      <c r="L17" s="70"/>
      <c r="M17" s="94"/>
      <c r="N17" s="91"/>
      <c r="O17" s="95"/>
      <c r="P17" s="92"/>
      <c r="Q17" s="66"/>
    </row>
    <row r="18" spans="1:17" s="21" customFormat="1" ht="13.8" outlineLevel="1" x14ac:dyDescent="0.25">
      <c r="A18" s="12"/>
      <c r="B18" s="93"/>
      <c r="C18" s="96"/>
      <c r="D18" s="97" t="s">
        <v>74</v>
      </c>
      <c r="E18" s="70"/>
      <c r="F18" s="70"/>
      <c r="G18" s="70"/>
      <c r="H18" s="70"/>
      <c r="I18" s="70"/>
      <c r="J18" s="70"/>
      <c r="K18" s="70"/>
      <c r="L18" s="70"/>
      <c r="M18" s="94"/>
      <c r="N18" s="91"/>
      <c r="O18" s="90"/>
      <c r="P18" s="90"/>
      <c r="Q18" s="66"/>
    </row>
    <row r="19" spans="1:17" s="21" customFormat="1" ht="13.8" outlineLevel="2" x14ac:dyDescent="0.25">
      <c r="A19" s="9"/>
      <c r="B19" s="1"/>
      <c r="C19" s="7"/>
      <c r="D19" s="102"/>
      <c r="E19" s="8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2.75" customHeight="1" x14ac:dyDescent="0.25">
      <c r="A20" s="120" t="s">
        <v>29</v>
      </c>
      <c r="B20" s="122" t="s">
        <v>69</v>
      </c>
      <c r="C20" s="120" t="s">
        <v>68</v>
      </c>
      <c r="D20" s="120" t="s">
        <v>67</v>
      </c>
      <c r="E20" s="120" t="s">
        <v>66</v>
      </c>
      <c r="F20" s="120" t="s">
        <v>53</v>
      </c>
      <c r="G20" s="121"/>
      <c r="H20" s="121"/>
      <c r="I20" s="121"/>
      <c r="J20" s="120" t="s">
        <v>52</v>
      </c>
      <c r="K20" s="121"/>
      <c r="L20" s="121"/>
      <c r="M20" s="121"/>
      <c r="N20" s="120" t="s">
        <v>65</v>
      </c>
      <c r="O20" s="120" t="s">
        <v>64</v>
      </c>
      <c r="P20" s="120" t="s">
        <v>75</v>
      </c>
      <c r="Q20" s="120" t="s">
        <v>76</v>
      </c>
    </row>
    <row r="21" spans="1:17" ht="12.75" customHeight="1" x14ac:dyDescent="0.25">
      <c r="A21" s="121"/>
      <c r="B21" s="123"/>
      <c r="C21" s="124"/>
      <c r="D21" s="120"/>
      <c r="E21" s="121"/>
      <c r="F21" s="120" t="s">
        <v>30</v>
      </c>
      <c r="G21" s="120" t="s">
        <v>63</v>
      </c>
      <c r="H21" s="121"/>
      <c r="I21" s="121"/>
      <c r="J21" s="120" t="s">
        <v>30</v>
      </c>
      <c r="K21" s="120" t="s">
        <v>63</v>
      </c>
      <c r="L21" s="121"/>
      <c r="M21" s="121"/>
      <c r="N21" s="120"/>
      <c r="O21" s="120"/>
      <c r="P21" s="120"/>
      <c r="Q21" s="120"/>
    </row>
    <row r="22" spans="1:17" x14ac:dyDescent="0.25">
      <c r="A22" s="121"/>
      <c r="B22" s="123"/>
      <c r="C22" s="124"/>
      <c r="D22" s="120"/>
      <c r="E22" s="121"/>
      <c r="F22" s="121"/>
      <c r="G22" s="108" t="s">
        <v>62</v>
      </c>
      <c r="H22" s="108" t="s">
        <v>61</v>
      </c>
      <c r="I22" s="108" t="s">
        <v>60</v>
      </c>
      <c r="J22" s="121"/>
      <c r="K22" s="108" t="s">
        <v>62</v>
      </c>
      <c r="L22" s="108" t="s">
        <v>61</v>
      </c>
      <c r="M22" s="108" t="s">
        <v>60</v>
      </c>
      <c r="N22" s="120"/>
      <c r="O22" s="120"/>
      <c r="P22" s="120"/>
      <c r="Q22" s="120"/>
    </row>
    <row r="23" spans="1:17" s="20" customFormat="1" ht="48" customHeight="1" x14ac:dyDescent="0.2">
      <c r="A23" s="6">
        <v>1</v>
      </c>
      <c r="B23" s="110">
        <v>2</v>
      </c>
      <c r="C23" s="108">
        <v>3</v>
      </c>
      <c r="D23" s="108">
        <v>4</v>
      </c>
      <c r="E23" s="6">
        <v>5</v>
      </c>
      <c r="F23" s="109">
        <v>6</v>
      </c>
      <c r="G23" s="109">
        <v>7</v>
      </c>
      <c r="H23" s="109">
        <v>8</v>
      </c>
      <c r="I23" s="109">
        <v>9</v>
      </c>
      <c r="J23" s="109">
        <v>10</v>
      </c>
      <c r="K23" s="109">
        <v>11</v>
      </c>
      <c r="L23" s="109">
        <v>12</v>
      </c>
      <c r="M23" s="109">
        <v>13</v>
      </c>
      <c r="N23" s="109">
        <v>14</v>
      </c>
      <c r="O23" s="109">
        <v>15</v>
      </c>
      <c r="P23" s="109">
        <v>16</v>
      </c>
      <c r="Q23" s="109">
        <v>17</v>
      </c>
    </row>
    <row r="24" spans="1:17" s="20" customFormat="1" ht="12.75" customHeight="1" x14ac:dyDescent="0.2">
      <c r="A24" s="114" t="s">
        <v>122</v>
      </c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</row>
    <row r="25" spans="1:17" s="20" customFormat="1" ht="12.75" customHeight="1" x14ac:dyDescent="0.2">
      <c r="A25" s="6">
        <v>1</v>
      </c>
      <c r="B25" s="64" t="s">
        <v>123</v>
      </c>
      <c r="C25" s="107" t="s">
        <v>124</v>
      </c>
      <c r="D25" s="10" t="s">
        <v>77</v>
      </c>
      <c r="E25" s="63">
        <v>1.3</v>
      </c>
      <c r="F25" s="62">
        <v>4237.6400000000003</v>
      </c>
      <c r="G25" s="62">
        <v>4233.3100000000004</v>
      </c>
      <c r="H25" s="62">
        <v>2.62</v>
      </c>
      <c r="I25" s="61"/>
      <c r="J25" s="61">
        <v>5509</v>
      </c>
      <c r="K25" s="61">
        <v>5503</v>
      </c>
      <c r="L25" s="61">
        <v>3</v>
      </c>
      <c r="M25" s="61"/>
      <c r="N25" s="61">
        <v>323.39999999999998</v>
      </c>
      <c r="O25" s="61">
        <v>420.42</v>
      </c>
      <c r="P25" s="61"/>
      <c r="Q25" s="61"/>
    </row>
    <row r="26" spans="1:17" ht="57" x14ac:dyDescent="0.25">
      <c r="A26" s="6">
        <v>2</v>
      </c>
      <c r="B26" s="64" t="s">
        <v>125</v>
      </c>
      <c r="C26" s="107" t="s">
        <v>126</v>
      </c>
      <c r="D26" s="10" t="s">
        <v>77</v>
      </c>
      <c r="E26" s="65">
        <v>0.96</v>
      </c>
      <c r="F26" s="62">
        <v>3285.47</v>
      </c>
      <c r="G26" s="62">
        <v>3282.45</v>
      </c>
      <c r="H26" s="62">
        <v>1.31</v>
      </c>
      <c r="I26" s="61"/>
      <c r="J26" s="61">
        <v>3154</v>
      </c>
      <c r="K26" s="61">
        <v>3151</v>
      </c>
      <c r="L26" s="61">
        <v>1</v>
      </c>
      <c r="M26" s="61"/>
      <c r="N26" s="61">
        <v>250.76</v>
      </c>
      <c r="O26" s="61">
        <v>240.73</v>
      </c>
      <c r="P26" s="61"/>
      <c r="Q26" s="61"/>
    </row>
    <row r="27" spans="1:17" ht="42" customHeight="1" x14ac:dyDescent="0.25">
      <c r="A27" s="6">
        <v>3</v>
      </c>
      <c r="B27" s="64" t="s">
        <v>127</v>
      </c>
      <c r="C27" s="107" t="s">
        <v>128</v>
      </c>
      <c r="D27" s="10" t="s">
        <v>129</v>
      </c>
      <c r="E27" s="65">
        <v>0.12</v>
      </c>
      <c r="F27" s="62">
        <v>9400.5</v>
      </c>
      <c r="G27" s="62">
        <v>9395.35</v>
      </c>
      <c r="H27" s="62">
        <v>3.44</v>
      </c>
      <c r="I27" s="61"/>
      <c r="J27" s="61">
        <v>1128</v>
      </c>
      <c r="K27" s="61">
        <v>1127</v>
      </c>
      <c r="L27" s="61"/>
      <c r="M27" s="61"/>
      <c r="N27" s="61">
        <v>717.75</v>
      </c>
      <c r="O27" s="61">
        <v>86.13</v>
      </c>
      <c r="P27" s="61"/>
      <c r="Q27" s="61"/>
    </row>
    <row r="28" spans="1:17" ht="39" customHeight="1" x14ac:dyDescent="0.25">
      <c r="A28" s="6">
        <v>4</v>
      </c>
      <c r="B28" s="64" t="s">
        <v>130</v>
      </c>
      <c r="C28" s="107" t="s">
        <v>131</v>
      </c>
      <c r="D28" s="10" t="s">
        <v>132</v>
      </c>
      <c r="E28" s="65">
        <v>2.4</v>
      </c>
      <c r="F28" s="62">
        <v>6117</v>
      </c>
      <c r="G28" s="62">
        <v>6111.85</v>
      </c>
      <c r="H28" s="62">
        <v>3.44</v>
      </c>
      <c r="I28" s="61"/>
      <c r="J28" s="61">
        <v>14681</v>
      </c>
      <c r="K28" s="61">
        <v>14668</v>
      </c>
      <c r="L28" s="61">
        <v>8</v>
      </c>
      <c r="M28" s="61"/>
      <c r="N28" s="61">
        <v>466.91</v>
      </c>
      <c r="O28" s="61">
        <v>1120.58</v>
      </c>
      <c r="P28" s="61"/>
      <c r="Q28" s="61"/>
    </row>
    <row r="29" spans="1:17" ht="19.2" customHeight="1" x14ac:dyDescent="0.25">
      <c r="A29" s="6">
        <v>5</v>
      </c>
      <c r="B29" s="64" t="s">
        <v>100</v>
      </c>
      <c r="C29" s="107" t="s">
        <v>133</v>
      </c>
      <c r="D29" s="10" t="s">
        <v>77</v>
      </c>
      <c r="E29" s="65">
        <v>0.1</v>
      </c>
      <c r="F29" s="62">
        <v>3935.28</v>
      </c>
      <c r="G29" s="62">
        <v>2486.67</v>
      </c>
      <c r="H29" s="62">
        <v>1.37</v>
      </c>
      <c r="I29" s="61"/>
      <c r="J29" s="61">
        <v>394</v>
      </c>
      <c r="K29" s="61">
        <v>249</v>
      </c>
      <c r="L29" s="61"/>
      <c r="M29" s="61"/>
      <c r="N29" s="61">
        <v>201.84</v>
      </c>
      <c r="O29" s="61">
        <v>20.18</v>
      </c>
      <c r="P29" s="61"/>
      <c r="Q29" s="61"/>
    </row>
    <row r="30" spans="1:17" ht="74.400000000000006" x14ac:dyDescent="0.25">
      <c r="A30" s="6">
        <v>6</v>
      </c>
      <c r="B30" s="64" t="s">
        <v>134</v>
      </c>
      <c r="C30" s="107" t="s">
        <v>135</v>
      </c>
      <c r="D30" s="10" t="s">
        <v>77</v>
      </c>
      <c r="E30" s="65">
        <v>0.1</v>
      </c>
      <c r="F30" s="62">
        <v>2338.4</v>
      </c>
      <c r="G30" s="62">
        <v>891.48</v>
      </c>
      <c r="H30" s="62">
        <v>1.38</v>
      </c>
      <c r="I30" s="61"/>
      <c r="J30" s="61">
        <v>234</v>
      </c>
      <c r="K30" s="61">
        <v>89</v>
      </c>
      <c r="L30" s="61"/>
      <c r="M30" s="61"/>
      <c r="N30" s="61">
        <v>72.36</v>
      </c>
      <c r="O30" s="61">
        <v>7.24</v>
      </c>
      <c r="P30" s="61"/>
      <c r="Q30" s="61"/>
    </row>
    <row r="31" spans="1:17" ht="22.8" x14ac:dyDescent="0.25">
      <c r="A31" s="6">
        <v>7</v>
      </c>
      <c r="B31" s="64" t="s">
        <v>136</v>
      </c>
      <c r="C31" s="107" t="s">
        <v>137</v>
      </c>
      <c r="D31" s="10" t="s">
        <v>77</v>
      </c>
      <c r="E31" s="63">
        <v>28.24</v>
      </c>
      <c r="F31" s="62">
        <v>250.79</v>
      </c>
      <c r="G31" s="62">
        <v>250.79</v>
      </c>
      <c r="H31" s="61"/>
      <c r="I31" s="61"/>
      <c r="J31" s="61">
        <v>7082</v>
      </c>
      <c r="K31" s="61">
        <v>7082</v>
      </c>
      <c r="L31" s="61"/>
      <c r="M31" s="61"/>
      <c r="N31" s="61">
        <v>22.82</v>
      </c>
      <c r="O31" s="61">
        <v>644.44000000000005</v>
      </c>
      <c r="P31" s="61"/>
      <c r="Q31" s="61"/>
    </row>
    <row r="32" spans="1:17" ht="12.75" customHeight="1" x14ac:dyDescent="0.25">
      <c r="A32" s="6">
        <v>8</v>
      </c>
      <c r="B32" s="64" t="s">
        <v>138</v>
      </c>
      <c r="C32" s="107" t="s">
        <v>139</v>
      </c>
      <c r="D32" s="10" t="s">
        <v>77</v>
      </c>
      <c r="E32" s="63">
        <v>3.09</v>
      </c>
      <c r="F32" s="62">
        <v>454.78</v>
      </c>
      <c r="G32" s="62">
        <v>434.83</v>
      </c>
      <c r="H32" s="62">
        <v>0.19</v>
      </c>
      <c r="I32" s="61"/>
      <c r="J32" s="61">
        <v>1405</v>
      </c>
      <c r="K32" s="61">
        <v>1344</v>
      </c>
      <c r="L32" s="61">
        <v>1</v>
      </c>
      <c r="M32" s="61"/>
      <c r="N32" s="61">
        <v>35.729999999999997</v>
      </c>
      <c r="O32" s="61">
        <v>110.41</v>
      </c>
      <c r="P32" s="61"/>
      <c r="Q32" s="61"/>
    </row>
    <row r="33" spans="1:17" ht="22.8" x14ac:dyDescent="0.25">
      <c r="A33" s="6">
        <v>9</v>
      </c>
      <c r="B33" s="64" t="s">
        <v>140</v>
      </c>
      <c r="C33" s="107" t="s">
        <v>141</v>
      </c>
      <c r="D33" s="10" t="s">
        <v>77</v>
      </c>
      <c r="E33" s="63">
        <v>33.950000000000003</v>
      </c>
      <c r="F33" s="62">
        <v>224.12</v>
      </c>
      <c r="G33" s="62">
        <v>221.14</v>
      </c>
      <c r="H33" s="62">
        <v>2.59</v>
      </c>
      <c r="I33" s="62">
        <v>0.16</v>
      </c>
      <c r="J33" s="61">
        <v>7609</v>
      </c>
      <c r="K33" s="61">
        <v>7508</v>
      </c>
      <c r="L33" s="61">
        <v>88</v>
      </c>
      <c r="M33" s="61">
        <v>5</v>
      </c>
      <c r="N33" s="61">
        <v>16.32</v>
      </c>
      <c r="O33" s="61">
        <v>554.05999999999995</v>
      </c>
      <c r="P33" s="61">
        <v>0.01</v>
      </c>
      <c r="Q33" s="61">
        <v>0.34</v>
      </c>
    </row>
    <row r="34" spans="1:17" ht="12.75" customHeight="1" x14ac:dyDescent="0.25">
      <c r="A34" s="6">
        <v>10</v>
      </c>
      <c r="B34" s="64" t="s">
        <v>140</v>
      </c>
      <c r="C34" s="107" t="s">
        <v>142</v>
      </c>
      <c r="D34" s="10" t="s">
        <v>77</v>
      </c>
      <c r="E34" s="63">
        <v>1.3</v>
      </c>
      <c r="F34" s="62">
        <v>224.12</v>
      </c>
      <c r="G34" s="62">
        <v>221.14</v>
      </c>
      <c r="H34" s="62">
        <v>2.59</v>
      </c>
      <c r="I34" s="62">
        <v>0.16</v>
      </c>
      <c r="J34" s="61">
        <v>291</v>
      </c>
      <c r="K34" s="61">
        <v>287</v>
      </c>
      <c r="L34" s="61">
        <v>3</v>
      </c>
      <c r="M34" s="61"/>
      <c r="N34" s="61">
        <v>16.32</v>
      </c>
      <c r="O34" s="61">
        <v>21.22</v>
      </c>
      <c r="P34" s="61">
        <v>0.01</v>
      </c>
      <c r="Q34" s="61">
        <v>0.01</v>
      </c>
    </row>
    <row r="35" spans="1:17" x14ac:dyDescent="0.25">
      <c r="A35" s="6">
        <v>11</v>
      </c>
      <c r="B35" s="64" t="s">
        <v>143</v>
      </c>
      <c r="C35" s="107" t="s">
        <v>144</v>
      </c>
      <c r="D35" s="10" t="s">
        <v>83</v>
      </c>
      <c r="E35" s="63">
        <v>705</v>
      </c>
      <c r="F35" s="62">
        <v>20.399999999999999</v>
      </c>
      <c r="G35" s="61"/>
      <c r="H35" s="61"/>
      <c r="I35" s="61"/>
      <c r="J35" s="61">
        <v>14382</v>
      </c>
      <c r="K35" s="61"/>
      <c r="L35" s="61"/>
      <c r="M35" s="61"/>
      <c r="N35" s="61"/>
      <c r="O35" s="61"/>
      <c r="P35" s="61"/>
      <c r="Q35" s="61"/>
    </row>
    <row r="36" spans="1:17" ht="34.200000000000003" x14ac:dyDescent="0.25">
      <c r="A36" s="6">
        <v>12</v>
      </c>
      <c r="B36" s="64" t="s">
        <v>145</v>
      </c>
      <c r="C36" s="107" t="s">
        <v>146</v>
      </c>
      <c r="D36" s="10" t="s">
        <v>77</v>
      </c>
      <c r="E36" s="63">
        <v>24.59</v>
      </c>
      <c r="F36" s="62">
        <v>1724.68</v>
      </c>
      <c r="G36" s="62">
        <v>1636.73</v>
      </c>
      <c r="H36" s="62">
        <v>86.24</v>
      </c>
      <c r="I36" s="62">
        <v>33.39</v>
      </c>
      <c r="J36" s="61">
        <v>42410</v>
      </c>
      <c r="K36" s="61">
        <v>40247</v>
      </c>
      <c r="L36" s="61">
        <v>2121</v>
      </c>
      <c r="M36" s="61">
        <v>821</v>
      </c>
      <c r="N36" s="61">
        <v>117.16</v>
      </c>
      <c r="O36" s="61">
        <v>2880.96</v>
      </c>
      <c r="P36" s="61">
        <v>2.78</v>
      </c>
      <c r="Q36" s="61">
        <v>68.36</v>
      </c>
    </row>
    <row r="37" spans="1:17" ht="12.75" customHeight="1" x14ac:dyDescent="0.25">
      <c r="A37" s="6">
        <v>13</v>
      </c>
      <c r="B37" s="64" t="s">
        <v>23</v>
      </c>
      <c r="C37" s="107" t="s">
        <v>147</v>
      </c>
      <c r="D37" s="10" t="s">
        <v>83</v>
      </c>
      <c r="E37" s="63">
        <v>23496</v>
      </c>
      <c r="F37" s="62" t="s">
        <v>148</v>
      </c>
      <c r="G37" s="61"/>
      <c r="H37" s="61"/>
      <c r="I37" s="61"/>
      <c r="J37" s="61">
        <v>356669</v>
      </c>
      <c r="K37" s="61"/>
      <c r="L37" s="61"/>
      <c r="M37" s="61"/>
      <c r="N37" s="61"/>
      <c r="O37" s="61"/>
      <c r="P37" s="61"/>
      <c r="Q37" s="61"/>
    </row>
    <row r="38" spans="1:17" ht="35.25" customHeight="1" x14ac:dyDescent="0.25">
      <c r="A38" s="6">
        <v>14</v>
      </c>
      <c r="B38" s="64" t="s">
        <v>149</v>
      </c>
      <c r="C38" s="107" t="s">
        <v>150</v>
      </c>
      <c r="D38" s="10" t="s">
        <v>77</v>
      </c>
      <c r="E38" s="65">
        <v>3.56</v>
      </c>
      <c r="F38" s="62">
        <v>5694.92</v>
      </c>
      <c r="G38" s="62">
        <v>2193.4699999999998</v>
      </c>
      <c r="H38" s="62">
        <v>73.63</v>
      </c>
      <c r="I38" s="62">
        <v>26.55</v>
      </c>
      <c r="J38" s="61">
        <v>20274</v>
      </c>
      <c r="K38" s="61">
        <v>7809</v>
      </c>
      <c r="L38" s="61">
        <v>262</v>
      </c>
      <c r="M38" s="61">
        <v>95</v>
      </c>
      <c r="N38" s="61">
        <v>161.88</v>
      </c>
      <c r="O38" s="61">
        <v>576.29</v>
      </c>
      <c r="P38" s="61">
        <v>1.7</v>
      </c>
      <c r="Q38" s="61">
        <v>6.05</v>
      </c>
    </row>
    <row r="39" spans="1:17" ht="34.200000000000003" x14ac:dyDescent="0.25">
      <c r="A39" s="6">
        <v>15</v>
      </c>
      <c r="B39" s="64" t="s">
        <v>23</v>
      </c>
      <c r="C39" s="107" t="s">
        <v>151</v>
      </c>
      <c r="D39" s="10" t="s">
        <v>83</v>
      </c>
      <c r="E39" s="63">
        <v>5696</v>
      </c>
      <c r="F39" s="62" t="s">
        <v>148</v>
      </c>
      <c r="G39" s="61"/>
      <c r="H39" s="61"/>
      <c r="I39" s="61"/>
      <c r="J39" s="61">
        <v>86465</v>
      </c>
      <c r="K39" s="61"/>
      <c r="L39" s="61"/>
      <c r="M39" s="61"/>
      <c r="N39" s="61"/>
      <c r="O39" s="61"/>
      <c r="P39" s="61"/>
      <c r="Q39" s="61"/>
    </row>
    <row r="40" spans="1:17" ht="57" x14ac:dyDescent="0.25">
      <c r="A40" s="6">
        <v>16</v>
      </c>
      <c r="B40" s="64" t="s">
        <v>100</v>
      </c>
      <c r="C40" s="107" t="s">
        <v>152</v>
      </c>
      <c r="D40" s="10" t="s">
        <v>77</v>
      </c>
      <c r="E40" s="65">
        <v>0.33</v>
      </c>
      <c r="F40" s="62">
        <v>3935.28</v>
      </c>
      <c r="G40" s="62">
        <v>2486.67</v>
      </c>
      <c r="H40" s="62">
        <v>1.37</v>
      </c>
      <c r="I40" s="61"/>
      <c r="J40" s="61">
        <v>1299</v>
      </c>
      <c r="K40" s="61">
        <v>821</v>
      </c>
      <c r="L40" s="61"/>
      <c r="M40" s="61"/>
      <c r="N40" s="61">
        <v>201.84</v>
      </c>
      <c r="O40" s="61">
        <v>66.61</v>
      </c>
      <c r="P40" s="61"/>
      <c r="Q40" s="61"/>
    </row>
    <row r="41" spans="1:17" ht="22.8" x14ac:dyDescent="0.25">
      <c r="A41" s="6">
        <v>17</v>
      </c>
      <c r="B41" s="64" t="s">
        <v>101</v>
      </c>
      <c r="C41" s="107" t="s">
        <v>153</v>
      </c>
      <c r="D41" s="10" t="s">
        <v>77</v>
      </c>
      <c r="E41" s="63">
        <v>29.55</v>
      </c>
      <c r="F41" s="62">
        <v>167.87</v>
      </c>
      <c r="G41" s="62">
        <v>122.56</v>
      </c>
      <c r="H41" s="62">
        <v>5.84</v>
      </c>
      <c r="I41" s="61"/>
      <c r="J41" s="61">
        <v>4961</v>
      </c>
      <c r="K41" s="61">
        <v>3622</v>
      </c>
      <c r="L41" s="61">
        <v>173</v>
      </c>
      <c r="M41" s="61"/>
      <c r="N41" s="61">
        <v>9.59</v>
      </c>
      <c r="O41" s="61">
        <v>283.38</v>
      </c>
      <c r="P41" s="61"/>
      <c r="Q41" s="61"/>
    </row>
    <row r="42" spans="1:17" ht="93.6" x14ac:dyDescent="0.25">
      <c r="A42" s="6">
        <v>18</v>
      </c>
      <c r="B42" s="64" t="s">
        <v>101</v>
      </c>
      <c r="C42" s="107" t="s">
        <v>154</v>
      </c>
      <c r="D42" s="10" t="s">
        <v>77</v>
      </c>
      <c r="E42" s="63">
        <v>6.57</v>
      </c>
      <c r="F42" s="62">
        <v>209.84</v>
      </c>
      <c r="G42" s="62">
        <v>153.19999999999999</v>
      </c>
      <c r="H42" s="62">
        <v>7.3</v>
      </c>
      <c r="I42" s="61"/>
      <c r="J42" s="61">
        <v>1379</v>
      </c>
      <c r="K42" s="61">
        <v>1007</v>
      </c>
      <c r="L42" s="61">
        <v>48</v>
      </c>
      <c r="M42" s="61"/>
      <c r="N42" s="61">
        <v>11.99</v>
      </c>
      <c r="O42" s="61">
        <v>78.77</v>
      </c>
      <c r="P42" s="61"/>
      <c r="Q42" s="61"/>
    </row>
    <row r="43" spans="1:17" ht="22.5" customHeight="1" x14ac:dyDescent="0.25">
      <c r="A43" s="6">
        <v>19</v>
      </c>
      <c r="B43" s="64" t="s">
        <v>102</v>
      </c>
      <c r="C43" s="107" t="s">
        <v>103</v>
      </c>
      <c r="D43" s="10" t="s">
        <v>81</v>
      </c>
      <c r="E43" s="63">
        <v>1.44</v>
      </c>
      <c r="F43" s="62">
        <v>29108.59</v>
      </c>
      <c r="G43" s="61"/>
      <c r="H43" s="61"/>
      <c r="I43" s="61"/>
      <c r="J43" s="61">
        <v>41916</v>
      </c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6">
        <v>20</v>
      </c>
      <c r="B44" s="64" t="s">
        <v>155</v>
      </c>
      <c r="C44" s="107" t="s">
        <v>156</v>
      </c>
      <c r="D44" s="10" t="s">
        <v>79</v>
      </c>
      <c r="E44" s="63">
        <v>2.64</v>
      </c>
      <c r="F44" s="62">
        <v>3839.29</v>
      </c>
      <c r="G44" s="62">
        <v>497.33</v>
      </c>
      <c r="H44" s="62">
        <v>7.59</v>
      </c>
      <c r="I44" s="62">
        <v>1.25</v>
      </c>
      <c r="J44" s="61">
        <v>10136</v>
      </c>
      <c r="K44" s="61">
        <v>1313</v>
      </c>
      <c r="L44" s="61">
        <v>20</v>
      </c>
      <c r="M44" s="61">
        <v>3</v>
      </c>
      <c r="N44" s="61">
        <v>41.41</v>
      </c>
      <c r="O44" s="61">
        <v>109.32</v>
      </c>
      <c r="P44" s="61">
        <v>0.08</v>
      </c>
      <c r="Q44" s="61">
        <v>0.21</v>
      </c>
    </row>
    <row r="45" spans="1:17" ht="12.75" customHeight="1" x14ac:dyDescent="0.25">
      <c r="A45" s="6">
        <v>21</v>
      </c>
      <c r="B45" s="64" t="s">
        <v>157</v>
      </c>
      <c r="C45" s="107" t="s">
        <v>158</v>
      </c>
      <c r="D45" s="10" t="s">
        <v>78</v>
      </c>
      <c r="E45" s="65">
        <v>0.18</v>
      </c>
      <c r="F45" s="62">
        <v>4508.37</v>
      </c>
      <c r="G45" s="62">
        <v>637.73</v>
      </c>
      <c r="H45" s="62">
        <v>8.73</v>
      </c>
      <c r="I45" s="61"/>
      <c r="J45" s="61">
        <v>812</v>
      </c>
      <c r="K45" s="61">
        <v>115</v>
      </c>
      <c r="L45" s="61">
        <v>2</v>
      </c>
      <c r="M45" s="61"/>
      <c r="N45" s="61">
        <v>53.1</v>
      </c>
      <c r="O45" s="61">
        <v>9.56</v>
      </c>
      <c r="P45" s="61"/>
      <c r="Q45" s="61"/>
    </row>
    <row r="46" spans="1:17" ht="12.75" customHeight="1" x14ac:dyDescent="0.25">
      <c r="A46" s="6">
        <v>22</v>
      </c>
      <c r="B46" s="64" t="s">
        <v>159</v>
      </c>
      <c r="C46" s="107" t="s">
        <v>160</v>
      </c>
      <c r="D46" s="10" t="s">
        <v>79</v>
      </c>
      <c r="E46" s="63">
        <v>3.28</v>
      </c>
      <c r="F46" s="62">
        <v>7407.56</v>
      </c>
      <c r="G46" s="62">
        <v>441.97</v>
      </c>
      <c r="H46" s="62">
        <v>14.19</v>
      </c>
      <c r="I46" s="61"/>
      <c r="J46" s="61">
        <v>24297</v>
      </c>
      <c r="K46" s="61">
        <v>1450</v>
      </c>
      <c r="L46" s="61">
        <v>47</v>
      </c>
      <c r="M46" s="61"/>
      <c r="N46" s="61">
        <v>36.799999999999997</v>
      </c>
      <c r="O46" s="61">
        <v>120.7</v>
      </c>
      <c r="P46" s="61"/>
      <c r="Q46" s="61"/>
    </row>
    <row r="47" spans="1:17" ht="12.75" customHeight="1" x14ac:dyDescent="0.25">
      <c r="A47" s="6">
        <v>23</v>
      </c>
      <c r="B47" s="64" t="s">
        <v>161</v>
      </c>
      <c r="C47" s="107" t="s">
        <v>162</v>
      </c>
      <c r="D47" s="10" t="s">
        <v>78</v>
      </c>
      <c r="E47" s="63">
        <v>1.08</v>
      </c>
      <c r="F47" s="62">
        <v>4517.08</v>
      </c>
      <c r="G47" s="62">
        <v>767.44</v>
      </c>
      <c r="H47" s="62">
        <v>8.73</v>
      </c>
      <c r="I47" s="61"/>
      <c r="J47" s="61">
        <v>4878</v>
      </c>
      <c r="K47" s="61">
        <v>829</v>
      </c>
      <c r="L47" s="61">
        <v>9</v>
      </c>
      <c r="M47" s="61"/>
      <c r="N47" s="61">
        <v>63.9</v>
      </c>
      <c r="O47" s="61">
        <v>69.010000000000005</v>
      </c>
      <c r="P47" s="61"/>
      <c r="Q47" s="61"/>
    </row>
    <row r="48" spans="1:17" ht="12.75" customHeight="1" x14ac:dyDescent="0.25">
      <c r="A48" s="6">
        <v>24</v>
      </c>
      <c r="B48" s="64" t="s">
        <v>163</v>
      </c>
      <c r="C48" s="107" t="s">
        <v>164</v>
      </c>
      <c r="D48" s="10" t="s">
        <v>78</v>
      </c>
      <c r="E48" s="65">
        <v>0.18</v>
      </c>
      <c r="F48" s="62">
        <v>7931.37</v>
      </c>
      <c r="G48" s="62">
        <v>637.73</v>
      </c>
      <c r="H48" s="62">
        <v>8.73</v>
      </c>
      <c r="I48" s="61"/>
      <c r="J48" s="61">
        <v>1428</v>
      </c>
      <c r="K48" s="61">
        <v>115</v>
      </c>
      <c r="L48" s="61">
        <v>2</v>
      </c>
      <c r="M48" s="61"/>
      <c r="N48" s="61">
        <v>53.1</v>
      </c>
      <c r="O48" s="61">
        <v>9.56</v>
      </c>
      <c r="P48" s="61"/>
      <c r="Q48" s="61"/>
    </row>
    <row r="49" spans="1:17" ht="12.75" customHeight="1" x14ac:dyDescent="0.25">
      <c r="A49" s="6">
        <v>25</v>
      </c>
      <c r="B49" s="64" t="s">
        <v>165</v>
      </c>
      <c r="C49" s="107" t="s">
        <v>166</v>
      </c>
      <c r="D49" s="10" t="s">
        <v>25</v>
      </c>
      <c r="E49" s="65">
        <v>180</v>
      </c>
      <c r="F49" s="62">
        <v>8.09</v>
      </c>
      <c r="G49" s="61"/>
      <c r="H49" s="61"/>
      <c r="I49" s="61"/>
      <c r="J49" s="61">
        <v>1456</v>
      </c>
      <c r="K49" s="61"/>
      <c r="L49" s="61"/>
      <c r="M49" s="61"/>
      <c r="N49" s="61"/>
      <c r="O49" s="61"/>
      <c r="P49" s="61"/>
      <c r="Q49" s="61"/>
    </row>
    <row r="50" spans="1:17" ht="12.75" customHeight="1" x14ac:dyDescent="0.25">
      <c r="A50" s="6">
        <v>26</v>
      </c>
      <c r="B50" s="64" t="s">
        <v>167</v>
      </c>
      <c r="C50" s="107" t="s">
        <v>168</v>
      </c>
      <c r="D50" s="10" t="s">
        <v>25</v>
      </c>
      <c r="E50" s="65">
        <v>180</v>
      </c>
      <c r="F50" s="62">
        <v>3.68</v>
      </c>
      <c r="G50" s="61"/>
      <c r="H50" s="61"/>
      <c r="I50" s="61"/>
      <c r="J50" s="61">
        <v>662</v>
      </c>
      <c r="K50" s="61"/>
      <c r="L50" s="61"/>
      <c r="M50" s="61"/>
      <c r="N50" s="61"/>
      <c r="O50" s="61"/>
      <c r="P50" s="61"/>
      <c r="Q50" s="61"/>
    </row>
    <row r="51" spans="1:17" ht="12.75" customHeight="1" x14ac:dyDescent="0.25">
      <c r="A51" s="6">
        <v>27</v>
      </c>
      <c r="B51" s="64" t="s">
        <v>169</v>
      </c>
      <c r="C51" s="107" t="s">
        <v>170</v>
      </c>
      <c r="D51" s="10" t="s">
        <v>77</v>
      </c>
      <c r="E51" s="63">
        <v>0.504</v>
      </c>
      <c r="F51" s="62">
        <v>2116.56</v>
      </c>
      <c r="G51" s="62">
        <v>1225.52</v>
      </c>
      <c r="H51" s="62">
        <v>1.0900000000000001</v>
      </c>
      <c r="I51" s="61"/>
      <c r="J51" s="61">
        <v>1067</v>
      </c>
      <c r="K51" s="61">
        <v>618</v>
      </c>
      <c r="L51" s="61">
        <v>1</v>
      </c>
      <c r="M51" s="61"/>
      <c r="N51" s="61">
        <v>100.7</v>
      </c>
      <c r="O51" s="61">
        <v>50.75</v>
      </c>
      <c r="P51" s="61"/>
      <c r="Q51" s="61"/>
    </row>
    <row r="52" spans="1:17" ht="12.75" customHeight="1" x14ac:dyDescent="0.25">
      <c r="A52" s="6">
        <v>28</v>
      </c>
      <c r="B52" s="64" t="s">
        <v>171</v>
      </c>
      <c r="C52" s="107" t="s">
        <v>172</v>
      </c>
      <c r="D52" s="10" t="s">
        <v>77</v>
      </c>
      <c r="E52" s="65">
        <v>2.61</v>
      </c>
      <c r="F52" s="62">
        <v>1358.16</v>
      </c>
      <c r="G52" s="62">
        <v>982.48</v>
      </c>
      <c r="H52" s="62">
        <v>1.0900000000000001</v>
      </c>
      <c r="I52" s="61"/>
      <c r="J52" s="61">
        <v>3545</v>
      </c>
      <c r="K52" s="61">
        <v>2564</v>
      </c>
      <c r="L52" s="61">
        <v>3</v>
      </c>
      <c r="M52" s="61"/>
      <c r="N52" s="61">
        <v>80.73</v>
      </c>
      <c r="O52" s="61">
        <v>210.71</v>
      </c>
      <c r="P52" s="61"/>
      <c r="Q52" s="61"/>
    </row>
    <row r="53" spans="1:17" ht="12.75" customHeight="1" x14ac:dyDescent="0.25">
      <c r="A53" s="114" t="s">
        <v>173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</row>
    <row r="54" spans="1:17" ht="34.5" customHeight="1" x14ac:dyDescent="0.25">
      <c r="A54" s="6">
        <v>29</v>
      </c>
      <c r="B54" s="64" t="s">
        <v>90</v>
      </c>
      <c r="C54" s="107" t="s">
        <v>174</v>
      </c>
      <c r="D54" s="10" t="s">
        <v>77</v>
      </c>
      <c r="E54" s="63">
        <v>0.14499999999999999</v>
      </c>
      <c r="F54" s="62">
        <v>4262.51</v>
      </c>
      <c r="G54" s="62">
        <v>1335.51</v>
      </c>
      <c r="H54" s="62">
        <v>2927</v>
      </c>
      <c r="I54" s="62">
        <v>288.33</v>
      </c>
      <c r="J54" s="61">
        <v>618</v>
      </c>
      <c r="K54" s="61">
        <v>194</v>
      </c>
      <c r="L54" s="61">
        <v>424</v>
      </c>
      <c r="M54" s="61">
        <v>42</v>
      </c>
      <c r="N54" s="61">
        <v>111.2</v>
      </c>
      <c r="O54" s="61">
        <v>16.12</v>
      </c>
      <c r="P54" s="61">
        <v>21</v>
      </c>
      <c r="Q54" s="61">
        <v>3.05</v>
      </c>
    </row>
    <row r="55" spans="1:17" ht="50.25" customHeight="1" x14ac:dyDescent="0.25">
      <c r="A55" s="6">
        <v>30</v>
      </c>
      <c r="B55" s="64" t="s">
        <v>175</v>
      </c>
      <c r="C55" s="107" t="s">
        <v>176</v>
      </c>
      <c r="D55" s="10" t="s">
        <v>77</v>
      </c>
      <c r="E55" s="65">
        <v>0.14499999999999999</v>
      </c>
      <c r="F55" s="62">
        <v>427.5</v>
      </c>
      <c r="G55" s="62">
        <v>372.5</v>
      </c>
      <c r="H55" s="62">
        <v>55</v>
      </c>
      <c r="I55" s="62">
        <v>2.87</v>
      </c>
      <c r="J55" s="61">
        <v>62</v>
      </c>
      <c r="K55" s="61">
        <v>54</v>
      </c>
      <c r="L55" s="61">
        <v>8</v>
      </c>
      <c r="M55" s="61"/>
      <c r="N55" s="61">
        <v>26.29</v>
      </c>
      <c r="O55" s="61">
        <v>3.81</v>
      </c>
      <c r="P55" s="61">
        <v>0.18</v>
      </c>
      <c r="Q55" s="61">
        <v>0.03</v>
      </c>
    </row>
    <row r="56" spans="1:17" ht="34.200000000000003" x14ac:dyDescent="0.25">
      <c r="A56" s="6">
        <v>31</v>
      </c>
      <c r="B56" s="64" t="s">
        <v>175</v>
      </c>
      <c r="C56" s="107" t="s">
        <v>177</v>
      </c>
      <c r="D56" s="10" t="s">
        <v>77</v>
      </c>
      <c r="E56" s="65">
        <v>0.14499999999999999</v>
      </c>
      <c r="F56" s="62">
        <v>4281.63</v>
      </c>
      <c r="G56" s="62">
        <v>465.63</v>
      </c>
      <c r="H56" s="62">
        <v>68.75</v>
      </c>
      <c r="I56" s="62">
        <v>3.59</v>
      </c>
      <c r="J56" s="61">
        <v>621</v>
      </c>
      <c r="K56" s="61">
        <v>68</v>
      </c>
      <c r="L56" s="61">
        <v>10</v>
      </c>
      <c r="M56" s="61">
        <v>1</v>
      </c>
      <c r="N56" s="61">
        <v>32.86</v>
      </c>
      <c r="O56" s="61">
        <v>4.76</v>
      </c>
      <c r="P56" s="61">
        <v>0.23</v>
      </c>
      <c r="Q56" s="61">
        <v>0.03</v>
      </c>
    </row>
    <row r="57" spans="1:17" ht="34.200000000000003" x14ac:dyDescent="0.25">
      <c r="A57" s="6">
        <v>32</v>
      </c>
      <c r="B57" s="64" t="s">
        <v>178</v>
      </c>
      <c r="C57" s="107" t="s">
        <v>179</v>
      </c>
      <c r="D57" s="10" t="s">
        <v>77</v>
      </c>
      <c r="E57" s="65">
        <v>0.14499999999999999</v>
      </c>
      <c r="F57" s="62">
        <v>3878.21</v>
      </c>
      <c r="G57" s="62">
        <v>334.98</v>
      </c>
      <c r="H57" s="62">
        <v>45.54</v>
      </c>
      <c r="I57" s="62">
        <v>2.5</v>
      </c>
      <c r="J57" s="61">
        <v>562</v>
      </c>
      <c r="K57" s="61">
        <v>49</v>
      </c>
      <c r="L57" s="61">
        <v>7</v>
      </c>
      <c r="M57" s="61"/>
      <c r="N57" s="61">
        <v>23.64</v>
      </c>
      <c r="O57" s="61">
        <v>3.43</v>
      </c>
      <c r="P57" s="61">
        <v>0.16</v>
      </c>
      <c r="Q57" s="61">
        <v>0.02</v>
      </c>
    </row>
    <row r="58" spans="1:17" ht="22.8" x14ac:dyDescent="0.25">
      <c r="A58" s="6">
        <v>33</v>
      </c>
      <c r="B58" s="64" t="s">
        <v>180</v>
      </c>
      <c r="C58" s="107" t="s">
        <v>181</v>
      </c>
      <c r="D58" s="10" t="s">
        <v>77</v>
      </c>
      <c r="E58" s="65">
        <v>0.14499999999999999</v>
      </c>
      <c r="F58" s="62">
        <v>2111.36</v>
      </c>
      <c r="G58" s="62">
        <v>337.15</v>
      </c>
      <c r="H58" s="62">
        <v>198.78</v>
      </c>
      <c r="I58" s="62">
        <v>41.24</v>
      </c>
      <c r="J58" s="61">
        <v>306</v>
      </c>
      <c r="K58" s="61">
        <v>49</v>
      </c>
      <c r="L58" s="61">
        <v>29</v>
      </c>
      <c r="M58" s="61">
        <v>6</v>
      </c>
      <c r="N58" s="61">
        <v>30.13</v>
      </c>
      <c r="O58" s="61">
        <v>4.37</v>
      </c>
      <c r="P58" s="61">
        <v>2.64</v>
      </c>
      <c r="Q58" s="61">
        <v>0.38</v>
      </c>
    </row>
    <row r="59" spans="1:17" ht="63" x14ac:dyDescent="0.25">
      <c r="A59" s="6">
        <v>34</v>
      </c>
      <c r="B59" s="64" t="s">
        <v>182</v>
      </c>
      <c r="C59" s="107" t="s">
        <v>183</v>
      </c>
      <c r="D59" s="10" t="s">
        <v>77</v>
      </c>
      <c r="E59" s="65">
        <v>0.14499999999999999</v>
      </c>
      <c r="F59" s="62">
        <v>1640.56</v>
      </c>
      <c r="G59" s="62">
        <v>51.48</v>
      </c>
      <c r="H59" s="62">
        <v>32.44</v>
      </c>
      <c r="I59" s="62">
        <v>11.88</v>
      </c>
      <c r="J59" s="61">
        <v>238</v>
      </c>
      <c r="K59" s="61">
        <v>7</v>
      </c>
      <c r="L59" s="61">
        <v>5</v>
      </c>
      <c r="M59" s="61">
        <v>2</v>
      </c>
      <c r="N59" s="61">
        <v>4.5999999999999996</v>
      </c>
      <c r="O59" s="61">
        <v>0.67</v>
      </c>
      <c r="P59" s="61">
        <v>0.76</v>
      </c>
      <c r="Q59" s="61">
        <v>0.11</v>
      </c>
    </row>
    <row r="60" spans="1:17" ht="22.8" x14ac:dyDescent="0.25">
      <c r="A60" s="6">
        <v>35</v>
      </c>
      <c r="B60" s="64" t="s">
        <v>184</v>
      </c>
      <c r="C60" s="107" t="s">
        <v>185</v>
      </c>
      <c r="D60" s="10" t="s">
        <v>91</v>
      </c>
      <c r="E60" s="65">
        <v>5.0999999999999997E-2</v>
      </c>
      <c r="F60" s="62">
        <v>438.07</v>
      </c>
      <c r="G60" s="62">
        <v>157.75</v>
      </c>
      <c r="H60" s="62">
        <v>44.41</v>
      </c>
      <c r="I60" s="62">
        <v>2.91</v>
      </c>
      <c r="J60" s="61">
        <v>22</v>
      </c>
      <c r="K60" s="61">
        <v>8</v>
      </c>
      <c r="L60" s="61">
        <v>2</v>
      </c>
      <c r="M60" s="61"/>
      <c r="N60" s="61">
        <v>12.64</v>
      </c>
      <c r="O60" s="61">
        <v>0.64</v>
      </c>
      <c r="P60" s="61">
        <v>0.16</v>
      </c>
      <c r="Q60" s="61">
        <v>0.01</v>
      </c>
    </row>
    <row r="61" spans="1:17" ht="22.8" x14ac:dyDescent="0.25">
      <c r="A61" s="6">
        <v>36</v>
      </c>
      <c r="B61" s="64" t="s">
        <v>186</v>
      </c>
      <c r="C61" s="107" t="s">
        <v>187</v>
      </c>
      <c r="D61" s="10" t="s">
        <v>81</v>
      </c>
      <c r="E61" s="63">
        <v>5.0999999999999997E-2</v>
      </c>
      <c r="F61" s="62">
        <v>7390</v>
      </c>
      <c r="G61" s="61"/>
      <c r="H61" s="61"/>
      <c r="I61" s="61"/>
      <c r="J61" s="61">
        <v>377</v>
      </c>
      <c r="K61" s="61"/>
      <c r="L61" s="61"/>
      <c r="M61" s="61"/>
      <c r="N61" s="61"/>
      <c r="O61" s="61"/>
      <c r="P61" s="61"/>
      <c r="Q61" s="61"/>
    </row>
    <row r="62" spans="1:17" ht="34.200000000000003" x14ac:dyDescent="0.25">
      <c r="A62" s="6">
        <v>37</v>
      </c>
      <c r="B62" s="64" t="s">
        <v>98</v>
      </c>
      <c r="C62" s="107" t="s">
        <v>188</v>
      </c>
      <c r="D62" s="10" t="s">
        <v>77</v>
      </c>
      <c r="E62" s="63">
        <v>8.4000000000000005E-2</v>
      </c>
      <c r="F62" s="62">
        <v>15322.3</v>
      </c>
      <c r="G62" s="62">
        <v>1354.13</v>
      </c>
      <c r="H62" s="62">
        <v>58.83</v>
      </c>
      <c r="I62" s="62">
        <v>3.64</v>
      </c>
      <c r="J62" s="61">
        <v>1287</v>
      </c>
      <c r="K62" s="61">
        <v>114</v>
      </c>
      <c r="L62" s="61">
        <v>5</v>
      </c>
      <c r="M62" s="61"/>
      <c r="N62" s="61">
        <v>112.75</v>
      </c>
      <c r="O62" s="61">
        <v>9.4700000000000006</v>
      </c>
      <c r="P62" s="61">
        <v>0.2</v>
      </c>
      <c r="Q62" s="61">
        <v>0.02</v>
      </c>
    </row>
    <row r="63" spans="1:17" ht="12.75" customHeight="1" x14ac:dyDescent="0.25">
      <c r="A63" s="114" t="s">
        <v>189</v>
      </c>
      <c r="B63" s="115"/>
      <c r="C63" s="115"/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</row>
    <row r="64" spans="1:17" ht="22.8" x14ac:dyDescent="0.25">
      <c r="A64" s="6">
        <v>38</v>
      </c>
      <c r="B64" s="64" t="s">
        <v>86</v>
      </c>
      <c r="C64" s="107" t="s">
        <v>87</v>
      </c>
      <c r="D64" s="10" t="s">
        <v>77</v>
      </c>
      <c r="E64" s="63">
        <v>0.27700000000000002</v>
      </c>
      <c r="F64" s="62">
        <v>1496.49</v>
      </c>
      <c r="G64" s="62">
        <v>1184.57</v>
      </c>
      <c r="H64" s="62">
        <v>311.92</v>
      </c>
      <c r="I64" s="62">
        <v>120.9</v>
      </c>
      <c r="J64" s="61">
        <v>415</v>
      </c>
      <c r="K64" s="61">
        <v>329</v>
      </c>
      <c r="L64" s="61">
        <v>86</v>
      </c>
      <c r="M64" s="61">
        <v>33</v>
      </c>
      <c r="N64" s="61">
        <v>103.91</v>
      </c>
      <c r="O64" s="61">
        <v>28.78</v>
      </c>
      <c r="P64" s="61">
        <v>7.74</v>
      </c>
      <c r="Q64" s="61">
        <v>2.14</v>
      </c>
    </row>
    <row r="65" spans="1:17" ht="34.200000000000003" x14ac:dyDescent="0.25">
      <c r="A65" s="6">
        <v>39</v>
      </c>
      <c r="B65" s="64" t="s">
        <v>190</v>
      </c>
      <c r="C65" s="107" t="s">
        <v>191</v>
      </c>
      <c r="D65" s="10" t="s">
        <v>77</v>
      </c>
      <c r="E65" s="63">
        <v>0.152</v>
      </c>
      <c r="F65" s="62">
        <v>18063.900000000001</v>
      </c>
      <c r="G65" s="62">
        <v>2508.48</v>
      </c>
      <c r="H65" s="62">
        <v>618.36</v>
      </c>
      <c r="I65" s="62">
        <v>16.399999999999999</v>
      </c>
      <c r="J65" s="61">
        <v>2746</v>
      </c>
      <c r="K65" s="61">
        <v>381</v>
      </c>
      <c r="L65" s="61">
        <v>94</v>
      </c>
      <c r="M65" s="61">
        <v>2</v>
      </c>
      <c r="N65" s="61">
        <v>201</v>
      </c>
      <c r="O65" s="61">
        <v>30.55</v>
      </c>
      <c r="P65" s="61">
        <v>1.05</v>
      </c>
      <c r="Q65" s="61">
        <v>0.16</v>
      </c>
    </row>
    <row r="66" spans="1:17" ht="22.5" customHeight="1" x14ac:dyDescent="0.25">
      <c r="A66" s="6">
        <v>40</v>
      </c>
      <c r="B66" s="64" t="s">
        <v>192</v>
      </c>
      <c r="C66" s="107" t="s">
        <v>193</v>
      </c>
      <c r="D66" s="10" t="s">
        <v>80</v>
      </c>
      <c r="E66" s="63">
        <v>15.2</v>
      </c>
      <c r="F66" s="62">
        <v>1318.23</v>
      </c>
      <c r="G66" s="61"/>
      <c r="H66" s="61"/>
      <c r="I66" s="61"/>
      <c r="J66" s="61">
        <v>20037</v>
      </c>
      <c r="K66" s="61"/>
      <c r="L66" s="61"/>
      <c r="M66" s="61"/>
      <c r="N66" s="61"/>
      <c r="O66" s="61"/>
      <c r="P66" s="61"/>
      <c r="Q66" s="61"/>
    </row>
    <row r="67" spans="1:17" ht="12.75" customHeight="1" x14ac:dyDescent="0.25">
      <c r="A67" s="6">
        <v>41</v>
      </c>
      <c r="B67" s="64" t="s">
        <v>194</v>
      </c>
      <c r="C67" s="107" t="s">
        <v>195</v>
      </c>
      <c r="D67" s="10" t="s">
        <v>77</v>
      </c>
      <c r="E67" s="63">
        <v>0.125</v>
      </c>
      <c r="F67" s="62">
        <v>10647.08</v>
      </c>
      <c r="G67" s="62">
        <v>1538.89</v>
      </c>
      <c r="H67" s="62">
        <v>499.53</v>
      </c>
      <c r="I67" s="62">
        <v>8.1199999999999992</v>
      </c>
      <c r="J67" s="61">
        <v>1331</v>
      </c>
      <c r="K67" s="61">
        <v>192</v>
      </c>
      <c r="L67" s="61">
        <v>62</v>
      </c>
      <c r="M67" s="61">
        <v>1</v>
      </c>
      <c r="N67" s="61">
        <v>124.91</v>
      </c>
      <c r="O67" s="61">
        <v>15.61</v>
      </c>
      <c r="P67" s="61">
        <v>0.52</v>
      </c>
      <c r="Q67" s="61">
        <v>7.0000000000000007E-2</v>
      </c>
    </row>
    <row r="68" spans="1:17" ht="12.75" customHeight="1" x14ac:dyDescent="0.25">
      <c r="A68" s="6">
        <v>42</v>
      </c>
      <c r="B68" s="64" t="s">
        <v>192</v>
      </c>
      <c r="C68" s="107" t="s">
        <v>196</v>
      </c>
      <c r="D68" s="10" t="s">
        <v>80</v>
      </c>
      <c r="E68" s="63">
        <v>12.5</v>
      </c>
      <c r="F68" s="62">
        <v>1318.23</v>
      </c>
      <c r="G68" s="61"/>
      <c r="H68" s="61"/>
      <c r="I68" s="61"/>
      <c r="J68" s="61">
        <v>16478</v>
      </c>
      <c r="K68" s="61"/>
      <c r="L68" s="61"/>
      <c r="M68" s="61"/>
      <c r="N68" s="61"/>
      <c r="O68" s="61"/>
      <c r="P68" s="61"/>
      <c r="Q68" s="61"/>
    </row>
    <row r="69" spans="1:17" ht="12.75" customHeight="1" x14ac:dyDescent="0.25">
      <c r="A69" s="6">
        <v>43</v>
      </c>
      <c r="B69" s="64" t="s">
        <v>197</v>
      </c>
      <c r="C69" s="107" t="s">
        <v>198</v>
      </c>
      <c r="D69" s="10" t="s">
        <v>82</v>
      </c>
      <c r="E69" s="63">
        <v>5</v>
      </c>
      <c r="F69" s="62">
        <v>235.01</v>
      </c>
      <c r="G69" s="61"/>
      <c r="H69" s="61"/>
      <c r="I69" s="61"/>
      <c r="J69" s="61">
        <v>1175</v>
      </c>
      <c r="K69" s="61"/>
      <c r="L69" s="61"/>
      <c r="M69" s="61"/>
      <c r="N69" s="61"/>
      <c r="O69" s="61"/>
      <c r="P69" s="61"/>
      <c r="Q69" s="61"/>
    </row>
    <row r="70" spans="1:17" ht="12.75" customHeight="1" x14ac:dyDescent="0.25">
      <c r="A70" s="6">
        <v>44</v>
      </c>
      <c r="B70" s="64" t="s">
        <v>199</v>
      </c>
      <c r="C70" s="107" t="s">
        <v>200</v>
      </c>
      <c r="D70" s="10" t="s">
        <v>82</v>
      </c>
      <c r="E70" s="65">
        <v>5</v>
      </c>
      <c r="F70" s="62">
        <v>174</v>
      </c>
      <c r="G70" s="61"/>
      <c r="H70" s="61"/>
      <c r="I70" s="61"/>
      <c r="J70" s="61">
        <v>870</v>
      </c>
      <c r="K70" s="61"/>
      <c r="L70" s="61"/>
      <c r="M70" s="61"/>
      <c r="N70" s="61"/>
      <c r="O70" s="61"/>
      <c r="P70" s="61"/>
      <c r="Q70" s="61"/>
    </row>
    <row r="71" spans="1:17" ht="12.75" customHeight="1" x14ac:dyDescent="0.25">
      <c r="A71" s="6">
        <v>45</v>
      </c>
      <c r="B71" s="64" t="s">
        <v>201</v>
      </c>
      <c r="C71" s="107" t="s">
        <v>202</v>
      </c>
      <c r="D71" s="10" t="s">
        <v>82</v>
      </c>
      <c r="E71" s="63">
        <v>5</v>
      </c>
      <c r="F71" s="62">
        <v>14.41</v>
      </c>
      <c r="G71" s="61"/>
      <c r="H71" s="61"/>
      <c r="I71" s="61"/>
      <c r="J71" s="61">
        <v>72</v>
      </c>
      <c r="K71" s="61"/>
      <c r="L71" s="61"/>
      <c r="M71" s="61"/>
      <c r="N71" s="61"/>
      <c r="O71" s="61"/>
      <c r="P71" s="61"/>
      <c r="Q71" s="61"/>
    </row>
    <row r="72" spans="1:17" ht="12.75" customHeight="1" x14ac:dyDescent="0.25">
      <c r="A72" s="6">
        <v>46</v>
      </c>
      <c r="B72" s="64" t="s">
        <v>94</v>
      </c>
      <c r="C72" s="107" t="s">
        <v>203</v>
      </c>
      <c r="D72" s="10" t="s">
        <v>26</v>
      </c>
      <c r="E72" s="65">
        <v>10</v>
      </c>
      <c r="F72" s="62">
        <v>19.850000000000001</v>
      </c>
      <c r="G72" s="62">
        <v>15.52</v>
      </c>
      <c r="H72" s="62">
        <v>3.56</v>
      </c>
      <c r="I72" s="61"/>
      <c r="J72" s="61">
        <v>199</v>
      </c>
      <c r="K72" s="61">
        <v>155</v>
      </c>
      <c r="L72" s="61">
        <v>36</v>
      </c>
      <c r="M72" s="61"/>
      <c r="N72" s="61">
        <v>1.1100000000000001</v>
      </c>
      <c r="O72" s="61">
        <v>11.1</v>
      </c>
      <c r="P72" s="61"/>
      <c r="Q72" s="61"/>
    </row>
    <row r="73" spans="1:17" ht="12.75" customHeight="1" x14ac:dyDescent="0.25">
      <c r="A73" s="6">
        <v>47</v>
      </c>
      <c r="B73" s="64" t="s">
        <v>204</v>
      </c>
      <c r="C73" s="107" t="s">
        <v>205</v>
      </c>
      <c r="D73" s="10" t="s">
        <v>25</v>
      </c>
      <c r="E73" s="65">
        <v>10</v>
      </c>
      <c r="F73" s="62">
        <v>669.27</v>
      </c>
      <c r="G73" s="61"/>
      <c r="H73" s="61"/>
      <c r="I73" s="61"/>
      <c r="J73" s="61">
        <v>6693</v>
      </c>
      <c r="K73" s="61"/>
      <c r="L73" s="61"/>
      <c r="M73" s="61"/>
      <c r="N73" s="61"/>
      <c r="O73" s="61"/>
      <c r="P73" s="61"/>
      <c r="Q73" s="61"/>
    </row>
    <row r="74" spans="1:17" ht="12.75" customHeight="1" x14ac:dyDescent="0.25">
      <c r="A74" s="114" t="s">
        <v>206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</row>
    <row r="75" spans="1:17" ht="12.75" customHeight="1" x14ac:dyDescent="0.25">
      <c r="A75" s="6">
        <v>48</v>
      </c>
      <c r="B75" s="64" t="s">
        <v>207</v>
      </c>
      <c r="C75" s="107" t="s">
        <v>208</v>
      </c>
      <c r="D75" s="10" t="s">
        <v>77</v>
      </c>
      <c r="E75" s="63">
        <v>5.34</v>
      </c>
      <c r="F75" s="62">
        <v>195.66</v>
      </c>
      <c r="G75" s="62">
        <v>185.73</v>
      </c>
      <c r="H75" s="61"/>
      <c r="I75" s="61"/>
      <c r="J75" s="61">
        <v>1045</v>
      </c>
      <c r="K75" s="61">
        <v>992</v>
      </c>
      <c r="L75" s="61"/>
      <c r="M75" s="61"/>
      <c r="N75" s="61">
        <v>16.899999999999999</v>
      </c>
      <c r="O75" s="61">
        <v>90.25</v>
      </c>
      <c r="P75" s="61"/>
      <c r="Q75" s="61"/>
    </row>
    <row r="76" spans="1:17" ht="12.75" customHeight="1" x14ac:dyDescent="0.25">
      <c r="A76" s="6">
        <v>49</v>
      </c>
      <c r="B76" s="64" t="s">
        <v>209</v>
      </c>
      <c r="C76" s="107" t="s">
        <v>210</v>
      </c>
      <c r="D76" s="10" t="s">
        <v>211</v>
      </c>
      <c r="E76" s="63">
        <v>45</v>
      </c>
      <c r="F76" s="62">
        <v>973.75</v>
      </c>
      <c r="G76" s="62">
        <v>528.17999999999995</v>
      </c>
      <c r="H76" s="62">
        <v>7.64</v>
      </c>
      <c r="I76" s="61"/>
      <c r="J76" s="61">
        <v>43819</v>
      </c>
      <c r="K76" s="61">
        <v>23768</v>
      </c>
      <c r="L76" s="61">
        <v>344</v>
      </c>
      <c r="M76" s="61"/>
      <c r="N76" s="61">
        <v>43.4</v>
      </c>
      <c r="O76" s="61">
        <v>1953</v>
      </c>
      <c r="P76" s="61"/>
      <c r="Q76" s="61"/>
    </row>
    <row r="77" spans="1:17" ht="12.75" customHeight="1" x14ac:dyDescent="0.25">
      <c r="A77" s="6">
        <v>50</v>
      </c>
      <c r="B77" s="64" t="s">
        <v>212</v>
      </c>
      <c r="C77" s="107" t="s">
        <v>213</v>
      </c>
      <c r="D77" s="10" t="s">
        <v>91</v>
      </c>
      <c r="E77" s="63">
        <v>169.5</v>
      </c>
      <c r="F77" s="62">
        <v>48.46</v>
      </c>
      <c r="G77" s="62">
        <v>48.46</v>
      </c>
      <c r="H77" s="61"/>
      <c r="I77" s="61"/>
      <c r="J77" s="61">
        <v>8214</v>
      </c>
      <c r="K77" s="61">
        <v>8214</v>
      </c>
      <c r="L77" s="61"/>
      <c r="M77" s="61"/>
      <c r="N77" s="61"/>
      <c r="O77" s="61"/>
      <c r="P77" s="61"/>
      <c r="Q77" s="61"/>
    </row>
    <row r="78" spans="1:17" ht="12.75" customHeight="1" x14ac:dyDescent="0.25">
      <c r="A78" s="6">
        <v>51</v>
      </c>
      <c r="B78" s="64" t="s">
        <v>92</v>
      </c>
      <c r="C78" s="107" t="s">
        <v>214</v>
      </c>
      <c r="D78" s="10" t="s">
        <v>81</v>
      </c>
      <c r="E78" s="65">
        <v>169.5</v>
      </c>
      <c r="F78" s="62">
        <v>52.85</v>
      </c>
      <c r="G78" s="61"/>
      <c r="H78" s="62">
        <v>52.85</v>
      </c>
      <c r="I78" s="61"/>
      <c r="J78" s="61">
        <v>8958</v>
      </c>
      <c r="K78" s="61"/>
      <c r="L78" s="61">
        <v>8958</v>
      </c>
      <c r="M78" s="61"/>
      <c r="N78" s="61"/>
      <c r="O78" s="61"/>
      <c r="P78" s="61"/>
      <c r="Q78" s="61"/>
    </row>
    <row r="79" spans="1:17" ht="12.75" customHeight="1" x14ac:dyDescent="0.25">
      <c r="A79" s="114" t="s">
        <v>33</v>
      </c>
      <c r="B79" s="115"/>
      <c r="C79" s="115"/>
      <c r="D79" s="115"/>
      <c r="E79" s="115"/>
      <c r="F79" s="115"/>
      <c r="G79" s="115"/>
      <c r="H79" s="115"/>
      <c r="I79" s="115"/>
      <c r="J79" s="62">
        <v>775668</v>
      </c>
      <c r="K79" s="62">
        <v>136092</v>
      </c>
      <c r="L79" s="62">
        <v>12862</v>
      </c>
      <c r="M79" s="62">
        <v>1011</v>
      </c>
      <c r="N79" s="61"/>
      <c r="O79" s="62">
        <v>9863.59</v>
      </c>
      <c r="P79" s="61"/>
      <c r="Q79" s="62">
        <v>80.989999999999995</v>
      </c>
    </row>
    <row r="80" spans="1:17" ht="12.75" customHeight="1" x14ac:dyDescent="0.25">
      <c r="A80" s="114" t="s">
        <v>84</v>
      </c>
      <c r="B80" s="115"/>
      <c r="C80" s="115"/>
      <c r="D80" s="115"/>
      <c r="E80" s="115"/>
      <c r="F80" s="115"/>
      <c r="G80" s="115"/>
      <c r="H80" s="115"/>
      <c r="I80" s="115"/>
      <c r="J80" s="62">
        <v>820588</v>
      </c>
      <c r="K80" s="62">
        <v>170645</v>
      </c>
      <c r="L80" s="62">
        <v>14366</v>
      </c>
      <c r="M80" s="62">
        <v>1480</v>
      </c>
      <c r="N80" s="61"/>
      <c r="O80" s="62">
        <v>11937.94</v>
      </c>
      <c r="P80" s="61"/>
      <c r="Q80" s="62">
        <v>114.06</v>
      </c>
    </row>
    <row r="81" spans="1:17" ht="12.75" customHeight="1" x14ac:dyDescent="0.25">
      <c r="A81" s="114" t="s">
        <v>51</v>
      </c>
      <c r="B81" s="115"/>
      <c r="C81" s="115"/>
      <c r="D81" s="115"/>
      <c r="E81" s="115"/>
      <c r="F81" s="115"/>
      <c r="G81" s="115"/>
      <c r="H81" s="115"/>
      <c r="I81" s="115"/>
      <c r="J81" s="61"/>
      <c r="K81" s="61"/>
      <c r="L81" s="61"/>
      <c r="M81" s="61"/>
      <c r="N81" s="61"/>
      <c r="O81" s="61"/>
      <c r="P81" s="61"/>
      <c r="Q81" s="61"/>
    </row>
    <row r="82" spans="1:17" ht="19.2" customHeight="1" x14ac:dyDescent="0.25">
      <c r="A82" s="114" t="s">
        <v>215</v>
      </c>
      <c r="B82" s="115"/>
      <c r="C82" s="115"/>
      <c r="D82" s="115"/>
      <c r="E82" s="115"/>
      <c r="F82" s="115"/>
      <c r="G82" s="115"/>
      <c r="H82" s="115"/>
      <c r="I82" s="115"/>
      <c r="J82" s="62">
        <v>5895</v>
      </c>
      <c r="K82" s="62">
        <v>5852</v>
      </c>
      <c r="L82" s="62">
        <v>43</v>
      </c>
      <c r="M82" s="62">
        <v>43</v>
      </c>
      <c r="N82" s="61"/>
      <c r="O82" s="61"/>
      <c r="P82" s="61"/>
      <c r="Q82" s="61"/>
    </row>
    <row r="83" spans="1:17" ht="19.2" customHeight="1" x14ac:dyDescent="0.25">
      <c r="A83" s="114" t="s">
        <v>216</v>
      </c>
      <c r="B83" s="115"/>
      <c r="C83" s="115"/>
      <c r="D83" s="115"/>
      <c r="E83" s="115"/>
      <c r="F83" s="115"/>
      <c r="G83" s="115"/>
      <c r="H83" s="115"/>
      <c r="I83" s="115"/>
      <c r="J83" s="62">
        <v>14185</v>
      </c>
      <c r="K83" s="62">
        <v>13349</v>
      </c>
      <c r="L83" s="62">
        <v>834</v>
      </c>
      <c r="M83" s="62">
        <v>243</v>
      </c>
      <c r="N83" s="61"/>
      <c r="O83" s="62">
        <v>964.81349999999998</v>
      </c>
      <c r="P83" s="61"/>
      <c r="Q83" s="62">
        <v>18.897500000000001</v>
      </c>
    </row>
    <row r="84" spans="1:17" x14ac:dyDescent="0.25">
      <c r="A84" s="114" t="s">
        <v>217</v>
      </c>
      <c r="B84" s="115"/>
      <c r="C84" s="115"/>
      <c r="D84" s="115"/>
      <c r="E84" s="115"/>
      <c r="F84" s="115"/>
      <c r="G84" s="115"/>
      <c r="H84" s="115"/>
      <c r="I84" s="115"/>
      <c r="J84" s="62">
        <v>8863</v>
      </c>
      <c r="K84" s="61"/>
      <c r="L84" s="61"/>
      <c r="M84" s="61"/>
      <c r="N84" s="61"/>
      <c r="O84" s="61"/>
      <c r="P84" s="61"/>
      <c r="Q84" s="61"/>
    </row>
    <row r="85" spans="1:17" x14ac:dyDescent="0.25">
      <c r="A85" s="114" t="s">
        <v>218</v>
      </c>
      <c r="B85" s="115"/>
      <c r="C85" s="115"/>
      <c r="D85" s="115"/>
      <c r="E85" s="115"/>
      <c r="F85" s="115"/>
      <c r="G85" s="115"/>
      <c r="H85" s="115"/>
      <c r="I85" s="115"/>
      <c r="J85" s="62">
        <v>15977</v>
      </c>
      <c r="K85" s="62">
        <v>15352</v>
      </c>
      <c r="L85" s="62">
        <v>626</v>
      </c>
      <c r="M85" s="62">
        <v>182</v>
      </c>
      <c r="N85" s="61"/>
      <c r="O85" s="62">
        <v>1109.5364999999999</v>
      </c>
      <c r="P85" s="61"/>
      <c r="Q85" s="62">
        <v>14.173500000000001</v>
      </c>
    </row>
    <row r="86" spans="1:17" x14ac:dyDescent="0.25">
      <c r="A86" s="114" t="s">
        <v>34</v>
      </c>
      <c r="B86" s="115"/>
      <c r="C86" s="115"/>
      <c r="D86" s="115"/>
      <c r="E86" s="115"/>
      <c r="F86" s="115"/>
      <c r="G86" s="115"/>
      <c r="H86" s="115"/>
      <c r="I86" s="115"/>
      <c r="J86" s="62">
        <v>168516</v>
      </c>
      <c r="K86" s="61"/>
      <c r="L86" s="61"/>
      <c r="M86" s="61"/>
      <c r="N86" s="61"/>
      <c r="O86" s="61"/>
      <c r="P86" s="61"/>
      <c r="Q86" s="61"/>
    </row>
    <row r="87" spans="1:17" ht="22.5" customHeight="1" x14ac:dyDescent="0.25">
      <c r="A87" s="114" t="s">
        <v>51</v>
      </c>
      <c r="B87" s="115"/>
      <c r="C87" s="115"/>
      <c r="D87" s="115"/>
      <c r="E87" s="115"/>
      <c r="F87" s="115"/>
      <c r="G87" s="115"/>
      <c r="H87" s="115"/>
      <c r="I87" s="115"/>
      <c r="J87" s="61"/>
      <c r="K87" s="61"/>
      <c r="L87" s="61"/>
      <c r="M87" s="61"/>
      <c r="N87" s="61"/>
      <c r="O87" s="61"/>
      <c r="P87" s="61"/>
      <c r="Q87" s="61"/>
    </row>
    <row r="88" spans="1:17" ht="12.75" customHeight="1" x14ac:dyDescent="0.25">
      <c r="A88" s="114" t="s">
        <v>219</v>
      </c>
      <c r="B88" s="115"/>
      <c r="C88" s="115"/>
      <c r="D88" s="115"/>
      <c r="E88" s="115"/>
      <c r="F88" s="115"/>
      <c r="G88" s="115"/>
      <c r="H88" s="115"/>
      <c r="I88" s="115"/>
      <c r="J88" s="62">
        <v>22208</v>
      </c>
      <c r="K88" s="61"/>
      <c r="L88" s="61"/>
      <c r="M88" s="61"/>
      <c r="N88" s="61"/>
      <c r="O88" s="61"/>
      <c r="P88" s="61"/>
      <c r="Q88" s="61"/>
    </row>
    <row r="89" spans="1:17" ht="12.75" customHeight="1" x14ac:dyDescent="0.25">
      <c r="A89" s="114" t="s">
        <v>220</v>
      </c>
      <c r="B89" s="115"/>
      <c r="C89" s="115"/>
      <c r="D89" s="115"/>
      <c r="E89" s="115"/>
      <c r="F89" s="115"/>
      <c r="G89" s="115"/>
      <c r="H89" s="115"/>
      <c r="I89" s="115"/>
      <c r="J89" s="62">
        <v>3679</v>
      </c>
      <c r="K89" s="61"/>
      <c r="L89" s="61"/>
      <c r="M89" s="61"/>
      <c r="N89" s="61"/>
      <c r="O89" s="61"/>
      <c r="P89" s="61"/>
      <c r="Q89" s="61"/>
    </row>
    <row r="90" spans="1:17" ht="12.75" customHeight="1" x14ac:dyDescent="0.25">
      <c r="A90" s="114" t="s">
        <v>221</v>
      </c>
      <c r="B90" s="115"/>
      <c r="C90" s="115"/>
      <c r="D90" s="115"/>
      <c r="E90" s="115"/>
      <c r="F90" s="115"/>
      <c r="G90" s="115"/>
      <c r="H90" s="115"/>
      <c r="I90" s="115"/>
      <c r="J90" s="62">
        <v>3311</v>
      </c>
      <c r="K90" s="61"/>
      <c r="L90" s="61"/>
      <c r="M90" s="61"/>
      <c r="N90" s="61"/>
      <c r="O90" s="61"/>
      <c r="P90" s="61"/>
      <c r="Q90" s="61"/>
    </row>
    <row r="91" spans="1:17" ht="12.75" customHeight="1" x14ac:dyDescent="0.25">
      <c r="A91" s="114" t="s">
        <v>222</v>
      </c>
      <c r="B91" s="115"/>
      <c r="C91" s="115"/>
      <c r="D91" s="115"/>
      <c r="E91" s="115"/>
      <c r="F91" s="115"/>
      <c r="G91" s="115"/>
      <c r="H91" s="115"/>
      <c r="I91" s="115"/>
      <c r="J91" s="62">
        <v>193</v>
      </c>
      <c r="K91" s="61"/>
      <c r="L91" s="61"/>
      <c r="M91" s="61"/>
      <c r="N91" s="61"/>
      <c r="O91" s="61"/>
      <c r="P91" s="61"/>
      <c r="Q91" s="61"/>
    </row>
    <row r="92" spans="1:17" ht="12.75" customHeight="1" x14ac:dyDescent="0.25">
      <c r="A92" s="114" t="s">
        <v>223</v>
      </c>
      <c r="B92" s="115"/>
      <c r="C92" s="115"/>
      <c r="D92" s="115"/>
      <c r="E92" s="115"/>
      <c r="F92" s="115"/>
      <c r="G92" s="115"/>
      <c r="H92" s="115"/>
      <c r="I92" s="115"/>
      <c r="J92" s="62">
        <v>89056</v>
      </c>
      <c r="K92" s="61"/>
      <c r="L92" s="61"/>
      <c r="M92" s="61"/>
      <c r="N92" s="61"/>
      <c r="O92" s="61"/>
      <c r="P92" s="61"/>
      <c r="Q92" s="61"/>
    </row>
    <row r="93" spans="1:17" ht="12.75" customHeight="1" x14ac:dyDescent="0.25">
      <c r="A93" s="114" t="s">
        <v>224</v>
      </c>
      <c r="B93" s="115"/>
      <c r="C93" s="115"/>
      <c r="D93" s="115"/>
      <c r="E93" s="115"/>
      <c r="F93" s="115"/>
      <c r="G93" s="115"/>
      <c r="H93" s="115"/>
      <c r="I93" s="115"/>
      <c r="J93" s="62">
        <v>8540</v>
      </c>
      <c r="K93" s="61"/>
      <c r="L93" s="61"/>
      <c r="M93" s="61"/>
      <c r="N93" s="61"/>
      <c r="O93" s="61"/>
      <c r="P93" s="61"/>
      <c r="Q93" s="61"/>
    </row>
    <row r="94" spans="1:17" ht="12.75" customHeight="1" x14ac:dyDescent="0.25">
      <c r="A94" s="114" t="s">
        <v>225</v>
      </c>
      <c r="B94" s="115"/>
      <c r="C94" s="115"/>
      <c r="D94" s="115"/>
      <c r="E94" s="115"/>
      <c r="F94" s="115"/>
      <c r="G94" s="115"/>
      <c r="H94" s="115"/>
      <c r="I94" s="115"/>
      <c r="J94" s="62">
        <v>939</v>
      </c>
      <c r="K94" s="61"/>
      <c r="L94" s="61"/>
      <c r="M94" s="61"/>
      <c r="N94" s="61"/>
      <c r="O94" s="61"/>
      <c r="P94" s="61"/>
      <c r="Q94" s="61"/>
    </row>
    <row r="95" spans="1:17" ht="19.2" customHeight="1" x14ac:dyDescent="0.25">
      <c r="A95" s="114" t="s">
        <v>226</v>
      </c>
      <c r="B95" s="115"/>
      <c r="C95" s="115"/>
      <c r="D95" s="115"/>
      <c r="E95" s="115"/>
      <c r="F95" s="115"/>
      <c r="G95" s="115"/>
      <c r="H95" s="115"/>
      <c r="I95" s="115"/>
      <c r="J95" s="62">
        <v>190</v>
      </c>
      <c r="K95" s="61"/>
      <c r="L95" s="61"/>
      <c r="M95" s="61"/>
      <c r="N95" s="61"/>
      <c r="O95" s="61"/>
      <c r="P95" s="61"/>
      <c r="Q95" s="61"/>
    </row>
    <row r="96" spans="1:17" ht="12.75" customHeight="1" x14ac:dyDescent="0.25">
      <c r="A96" s="114" t="s">
        <v>227</v>
      </c>
      <c r="B96" s="115"/>
      <c r="C96" s="115"/>
      <c r="D96" s="115"/>
      <c r="E96" s="115"/>
      <c r="F96" s="115"/>
      <c r="G96" s="115"/>
      <c r="H96" s="115"/>
      <c r="I96" s="115"/>
      <c r="J96" s="62">
        <v>39998</v>
      </c>
      <c r="K96" s="61"/>
      <c r="L96" s="61"/>
      <c r="M96" s="61"/>
      <c r="N96" s="61"/>
      <c r="O96" s="61"/>
      <c r="P96" s="61"/>
      <c r="Q96" s="61"/>
    </row>
    <row r="97" spans="1:17" ht="12.75" customHeight="1" x14ac:dyDescent="0.25">
      <c r="A97" s="114" t="s">
        <v>228</v>
      </c>
      <c r="B97" s="115"/>
      <c r="C97" s="115"/>
      <c r="D97" s="115"/>
      <c r="E97" s="115"/>
      <c r="F97" s="115"/>
      <c r="G97" s="115"/>
      <c r="H97" s="115"/>
      <c r="I97" s="115"/>
      <c r="J97" s="62">
        <v>402</v>
      </c>
      <c r="K97" s="61"/>
      <c r="L97" s="61"/>
      <c r="M97" s="61"/>
      <c r="N97" s="61"/>
      <c r="O97" s="61"/>
      <c r="P97" s="61"/>
      <c r="Q97" s="61"/>
    </row>
    <row r="98" spans="1:17" ht="22.5" customHeight="1" x14ac:dyDescent="0.25">
      <c r="A98" s="114" t="s">
        <v>35</v>
      </c>
      <c r="B98" s="115"/>
      <c r="C98" s="115"/>
      <c r="D98" s="115"/>
      <c r="E98" s="115"/>
      <c r="F98" s="115"/>
      <c r="G98" s="115"/>
      <c r="H98" s="115"/>
      <c r="I98" s="115"/>
      <c r="J98" s="62">
        <v>98337</v>
      </c>
      <c r="K98" s="61"/>
      <c r="L98" s="61"/>
      <c r="M98" s="61"/>
      <c r="N98" s="61"/>
      <c r="O98" s="61"/>
      <c r="P98" s="61"/>
      <c r="Q98" s="61"/>
    </row>
    <row r="99" spans="1:17" ht="12.75" customHeight="1" x14ac:dyDescent="0.25">
      <c r="A99" s="114" t="s">
        <v>51</v>
      </c>
      <c r="B99" s="115"/>
      <c r="C99" s="115"/>
      <c r="D99" s="115"/>
      <c r="E99" s="115"/>
      <c r="F99" s="115"/>
      <c r="G99" s="115"/>
      <c r="H99" s="115"/>
      <c r="I99" s="115"/>
      <c r="J99" s="61"/>
      <c r="K99" s="61"/>
      <c r="L99" s="61"/>
      <c r="M99" s="61"/>
      <c r="N99" s="61"/>
      <c r="O99" s="61"/>
      <c r="P99" s="61"/>
      <c r="Q99" s="61"/>
    </row>
    <row r="100" spans="1:17" ht="12.75" customHeight="1" x14ac:dyDescent="0.25">
      <c r="A100" s="114" t="s">
        <v>229</v>
      </c>
      <c r="B100" s="115"/>
      <c r="C100" s="115"/>
      <c r="D100" s="115"/>
      <c r="E100" s="115"/>
      <c r="F100" s="115"/>
      <c r="G100" s="115"/>
      <c r="H100" s="115"/>
      <c r="I100" s="115"/>
      <c r="J100" s="62">
        <v>16233</v>
      </c>
      <c r="K100" s="61"/>
      <c r="L100" s="61"/>
      <c r="M100" s="61"/>
      <c r="N100" s="61"/>
      <c r="O100" s="61"/>
      <c r="P100" s="61"/>
      <c r="Q100" s="61"/>
    </row>
    <row r="101" spans="1:17" ht="12.75" customHeight="1" x14ac:dyDescent="0.25">
      <c r="A101" s="114" t="s">
        <v>230</v>
      </c>
      <c r="B101" s="115"/>
      <c r="C101" s="115"/>
      <c r="D101" s="115"/>
      <c r="E101" s="115"/>
      <c r="F101" s="115"/>
      <c r="G101" s="115"/>
      <c r="H101" s="115"/>
      <c r="I101" s="115"/>
      <c r="J101" s="62">
        <v>46643</v>
      </c>
      <c r="K101" s="61"/>
      <c r="L101" s="61"/>
      <c r="M101" s="61"/>
      <c r="N101" s="61"/>
      <c r="O101" s="61"/>
      <c r="P101" s="61"/>
      <c r="Q101" s="61"/>
    </row>
    <row r="102" spans="1:17" ht="12.75" customHeight="1" x14ac:dyDescent="0.25">
      <c r="A102" s="114" t="s">
        <v>231</v>
      </c>
      <c r="B102" s="115"/>
      <c r="C102" s="115"/>
      <c r="D102" s="115"/>
      <c r="E102" s="115"/>
      <c r="F102" s="115"/>
      <c r="G102" s="115"/>
      <c r="H102" s="115"/>
      <c r="I102" s="115"/>
      <c r="J102" s="62">
        <v>501</v>
      </c>
      <c r="K102" s="61"/>
      <c r="L102" s="61"/>
      <c r="M102" s="61"/>
      <c r="N102" s="61"/>
      <c r="O102" s="61"/>
      <c r="P102" s="61"/>
      <c r="Q102" s="61"/>
    </row>
    <row r="103" spans="1:17" ht="12.75" customHeight="1" x14ac:dyDescent="0.25">
      <c r="A103" s="114" t="s">
        <v>232</v>
      </c>
      <c r="B103" s="115"/>
      <c r="C103" s="115"/>
      <c r="D103" s="115"/>
      <c r="E103" s="115"/>
      <c r="F103" s="115"/>
      <c r="G103" s="115"/>
      <c r="H103" s="115"/>
      <c r="I103" s="115"/>
      <c r="J103" s="62">
        <v>2703</v>
      </c>
      <c r="K103" s="61"/>
      <c r="L103" s="61"/>
      <c r="M103" s="61"/>
      <c r="N103" s="61"/>
      <c r="O103" s="61"/>
      <c r="P103" s="61"/>
      <c r="Q103" s="61"/>
    </row>
    <row r="104" spans="1:17" ht="12.75" customHeight="1" x14ac:dyDescent="0.25">
      <c r="A104" s="114" t="s">
        <v>233</v>
      </c>
      <c r="B104" s="115"/>
      <c r="C104" s="115"/>
      <c r="D104" s="115"/>
      <c r="E104" s="115"/>
      <c r="F104" s="115"/>
      <c r="G104" s="115"/>
      <c r="H104" s="115"/>
      <c r="I104" s="115"/>
      <c r="J104" s="62">
        <v>167</v>
      </c>
      <c r="K104" s="61"/>
      <c r="L104" s="61"/>
      <c r="M104" s="61"/>
      <c r="N104" s="61"/>
      <c r="O104" s="61"/>
      <c r="P104" s="61"/>
      <c r="Q104" s="61"/>
    </row>
    <row r="105" spans="1:17" ht="12.75" customHeight="1" x14ac:dyDescent="0.25">
      <c r="A105" s="114" t="s">
        <v>234</v>
      </c>
      <c r="B105" s="115"/>
      <c r="C105" s="115"/>
      <c r="D105" s="115"/>
      <c r="E105" s="115"/>
      <c r="F105" s="115"/>
      <c r="G105" s="115"/>
      <c r="H105" s="115"/>
      <c r="I105" s="115"/>
      <c r="J105" s="62">
        <v>5435</v>
      </c>
      <c r="K105" s="61"/>
      <c r="L105" s="61"/>
      <c r="M105" s="61"/>
      <c r="N105" s="61"/>
      <c r="O105" s="61"/>
      <c r="P105" s="61"/>
      <c r="Q105" s="61"/>
    </row>
    <row r="106" spans="1:17" ht="12.75" customHeight="1" x14ac:dyDescent="0.25">
      <c r="A106" s="114" t="s">
        <v>235</v>
      </c>
      <c r="B106" s="115"/>
      <c r="C106" s="115"/>
      <c r="D106" s="115"/>
      <c r="E106" s="115"/>
      <c r="F106" s="115"/>
      <c r="G106" s="115"/>
      <c r="H106" s="115"/>
      <c r="I106" s="115"/>
      <c r="J106" s="62">
        <v>245</v>
      </c>
      <c r="K106" s="61"/>
      <c r="L106" s="61"/>
      <c r="M106" s="61"/>
      <c r="N106" s="61"/>
      <c r="O106" s="61"/>
      <c r="P106" s="61"/>
      <c r="Q106" s="61"/>
    </row>
    <row r="107" spans="1:17" ht="22.5" customHeight="1" x14ac:dyDescent="0.25">
      <c r="A107" s="114" t="s">
        <v>236</v>
      </c>
      <c r="B107" s="115"/>
      <c r="C107" s="115"/>
      <c r="D107" s="115"/>
      <c r="E107" s="115"/>
      <c r="F107" s="115"/>
      <c r="G107" s="115"/>
      <c r="H107" s="115"/>
      <c r="I107" s="115"/>
      <c r="J107" s="62">
        <v>26228</v>
      </c>
      <c r="K107" s="61"/>
      <c r="L107" s="61"/>
      <c r="M107" s="61"/>
      <c r="N107" s="61"/>
      <c r="O107" s="61"/>
      <c r="P107" s="61"/>
      <c r="Q107" s="61"/>
    </row>
    <row r="108" spans="1:17" ht="12.75" customHeight="1" x14ac:dyDescent="0.25">
      <c r="A108" s="114" t="s">
        <v>237</v>
      </c>
      <c r="B108" s="115"/>
      <c r="C108" s="115"/>
      <c r="D108" s="115"/>
      <c r="E108" s="115"/>
      <c r="F108" s="115"/>
      <c r="G108" s="115"/>
      <c r="H108" s="115"/>
      <c r="I108" s="115"/>
      <c r="J108" s="62">
        <v>182</v>
      </c>
      <c r="K108" s="61"/>
      <c r="L108" s="61"/>
      <c r="M108" s="61"/>
      <c r="N108" s="61"/>
      <c r="O108" s="61"/>
      <c r="P108" s="61"/>
      <c r="Q108" s="61"/>
    </row>
    <row r="109" spans="1:17" ht="12.75" customHeight="1" x14ac:dyDescent="0.25">
      <c r="A109" s="114" t="s">
        <v>36</v>
      </c>
      <c r="B109" s="115"/>
      <c r="C109" s="115"/>
      <c r="D109" s="115"/>
      <c r="E109" s="115"/>
      <c r="F109" s="115"/>
      <c r="G109" s="115"/>
      <c r="H109" s="115"/>
      <c r="I109" s="115"/>
      <c r="J109" s="62">
        <v>1087441</v>
      </c>
      <c r="K109" s="61"/>
      <c r="L109" s="61"/>
      <c r="M109" s="61"/>
      <c r="N109" s="61"/>
      <c r="O109" s="62">
        <v>11937.94</v>
      </c>
      <c r="P109" s="61"/>
      <c r="Q109" s="62">
        <v>114.06</v>
      </c>
    </row>
    <row r="110" spans="1:17" ht="12.75" customHeight="1" x14ac:dyDescent="0.25">
      <c r="A110" s="114" t="s">
        <v>37</v>
      </c>
      <c r="B110" s="115"/>
      <c r="C110" s="115"/>
      <c r="D110" s="115"/>
      <c r="E110" s="115"/>
      <c r="F110" s="115"/>
      <c r="G110" s="115"/>
      <c r="H110" s="115"/>
      <c r="I110" s="115"/>
      <c r="J110" s="61"/>
      <c r="K110" s="61"/>
      <c r="L110" s="61"/>
      <c r="M110" s="61"/>
      <c r="N110" s="61"/>
      <c r="O110" s="61"/>
      <c r="P110" s="61"/>
      <c r="Q110" s="61"/>
    </row>
    <row r="111" spans="1:17" ht="12.75" customHeight="1" x14ac:dyDescent="0.25">
      <c r="A111" s="114" t="s">
        <v>38</v>
      </c>
      <c r="B111" s="115"/>
      <c r="C111" s="115"/>
      <c r="D111" s="115"/>
      <c r="E111" s="115"/>
      <c r="F111" s="115"/>
      <c r="G111" s="115"/>
      <c r="H111" s="115"/>
      <c r="I111" s="115"/>
      <c r="J111" s="62">
        <v>635577</v>
      </c>
      <c r="K111" s="61"/>
      <c r="L111" s="61"/>
      <c r="M111" s="61"/>
      <c r="N111" s="61"/>
      <c r="O111" s="61"/>
      <c r="P111" s="61"/>
      <c r="Q111" s="61"/>
    </row>
    <row r="112" spans="1:17" ht="12.75" customHeight="1" x14ac:dyDescent="0.25">
      <c r="A112" s="114" t="s">
        <v>39</v>
      </c>
      <c r="B112" s="115"/>
      <c r="C112" s="115"/>
      <c r="D112" s="115"/>
      <c r="E112" s="115"/>
      <c r="F112" s="115"/>
      <c r="G112" s="115"/>
      <c r="H112" s="115"/>
      <c r="I112" s="115"/>
      <c r="J112" s="62">
        <v>12886</v>
      </c>
      <c r="K112" s="61"/>
      <c r="L112" s="61"/>
      <c r="M112" s="61"/>
      <c r="N112" s="61"/>
      <c r="O112" s="61"/>
      <c r="P112" s="61"/>
      <c r="Q112" s="61"/>
    </row>
    <row r="113" spans="1:17" ht="12.75" customHeight="1" x14ac:dyDescent="0.25">
      <c r="A113" s="114" t="s">
        <v>40</v>
      </c>
      <c r="B113" s="115"/>
      <c r="C113" s="115"/>
      <c r="D113" s="115"/>
      <c r="E113" s="115"/>
      <c r="F113" s="115"/>
      <c r="G113" s="115"/>
      <c r="H113" s="115"/>
      <c r="I113" s="115"/>
      <c r="J113" s="62">
        <v>172125</v>
      </c>
      <c r="K113" s="61"/>
      <c r="L113" s="61"/>
      <c r="M113" s="61"/>
      <c r="N113" s="61"/>
      <c r="O113" s="61"/>
      <c r="P113" s="61"/>
      <c r="Q113" s="61"/>
    </row>
    <row r="114" spans="1:17" ht="12.75" customHeight="1" x14ac:dyDescent="0.25">
      <c r="A114" s="114" t="s">
        <v>41</v>
      </c>
      <c r="B114" s="115"/>
      <c r="C114" s="115"/>
      <c r="D114" s="115"/>
      <c r="E114" s="115"/>
      <c r="F114" s="115"/>
      <c r="G114" s="115"/>
      <c r="H114" s="115"/>
      <c r="I114" s="115"/>
      <c r="J114" s="62">
        <v>168516</v>
      </c>
      <c r="K114" s="61"/>
      <c r="L114" s="61"/>
      <c r="M114" s="61"/>
      <c r="N114" s="61"/>
      <c r="O114" s="61"/>
      <c r="P114" s="61"/>
      <c r="Q114" s="61"/>
    </row>
    <row r="115" spans="1:17" ht="12.75" customHeight="1" x14ac:dyDescent="0.25">
      <c r="A115" s="114" t="s">
        <v>42</v>
      </c>
      <c r="B115" s="115"/>
      <c r="C115" s="115"/>
      <c r="D115" s="115"/>
      <c r="E115" s="115"/>
      <c r="F115" s="115"/>
      <c r="G115" s="115"/>
      <c r="H115" s="115"/>
      <c r="I115" s="115"/>
      <c r="J115" s="62">
        <v>98337</v>
      </c>
      <c r="K115" s="61"/>
      <c r="L115" s="61"/>
      <c r="M115" s="61"/>
      <c r="N115" s="61"/>
      <c r="O115" s="61"/>
      <c r="P115" s="61"/>
      <c r="Q115" s="61"/>
    </row>
    <row r="116" spans="1:17" ht="12.75" customHeight="1" x14ac:dyDescent="0.25">
      <c r="A116" s="116" t="s">
        <v>43</v>
      </c>
      <c r="B116" s="115"/>
      <c r="C116" s="115"/>
      <c r="D116" s="115"/>
      <c r="E116" s="115"/>
      <c r="F116" s="115"/>
      <c r="G116" s="115"/>
      <c r="H116" s="115"/>
      <c r="I116" s="115"/>
      <c r="J116" s="60">
        <v>1087441</v>
      </c>
      <c r="K116" s="61"/>
      <c r="L116" s="61"/>
      <c r="M116" s="61"/>
      <c r="N116" s="61"/>
      <c r="O116" s="60">
        <v>11937.94</v>
      </c>
      <c r="P116" s="61"/>
      <c r="Q116" s="60">
        <v>114.06</v>
      </c>
    </row>
    <row r="117" spans="1:17" ht="12.75" customHeight="1" x14ac:dyDescent="0.25">
      <c r="A117" s="103"/>
      <c r="B117" s="103"/>
      <c r="C117" s="103"/>
      <c r="D117" s="103"/>
      <c r="E117" s="103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</row>
    <row r="118" spans="1:17" ht="12.75" customHeight="1" x14ac:dyDescent="0.25">
      <c r="A118" s="103"/>
      <c r="B118" s="112" t="s">
        <v>104</v>
      </c>
      <c r="C118" s="103"/>
      <c r="D118" s="103"/>
      <c r="E118" s="103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</row>
    <row r="119" spans="1:17" ht="12.75" customHeight="1" x14ac:dyDescent="0.25">
      <c r="A119" s="103"/>
      <c r="B119" s="103"/>
      <c r="C119" s="103"/>
      <c r="D119" s="103"/>
      <c r="E119" s="103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</row>
    <row r="120" spans="1:17" ht="12.75" customHeight="1" x14ac:dyDescent="0.25">
      <c r="B120" s="70" t="s">
        <v>105</v>
      </c>
      <c r="C120" s="70"/>
      <c r="D120" s="70"/>
      <c r="E120" s="70"/>
      <c r="F120" s="70"/>
      <c r="G120" s="70"/>
      <c r="H120" s="70"/>
      <c r="I120" s="70" t="s">
        <v>106</v>
      </c>
      <c r="J120" s="70"/>
      <c r="K120" s="70"/>
      <c r="L120" s="70"/>
      <c r="M120" s="70"/>
      <c r="N120" s="98"/>
      <c r="O120" s="98"/>
      <c r="P120" s="98"/>
      <c r="Q120" s="103"/>
    </row>
    <row r="121" spans="1:17" ht="12.75" customHeight="1" x14ac:dyDescent="0.25">
      <c r="B121" s="22"/>
      <c r="C121" s="99"/>
      <c r="D121" s="100"/>
      <c r="E121" s="22"/>
      <c r="F121" s="22"/>
      <c r="G121" s="99"/>
      <c r="H121" s="94"/>
      <c r="I121" s="70" t="s">
        <v>238</v>
      </c>
      <c r="J121" s="70"/>
      <c r="K121" s="70"/>
      <c r="L121" s="70"/>
      <c r="M121" s="70"/>
      <c r="N121" s="98"/>
      <c r="O121" s="98"/>
      <c r="P121" s="98"/>
      <c r="Q121" s="103"/>
    </row>
    <row r="122" spans="1:17" ht="12.75" customHeight="1" x14ac:dyDescent="0.25">
      <c r="B122" s="22"/>
      <c r="C122" s="99"/>
      <c r="D122" s="100"/>
      <c r="E122" s="22"/>
      <c r="F122" s="22"/>
      <c r="G122" s="99"/>
      <c r="H122" s="94"/>
      <c r="I122" s="70" t="s">
        <v>107</v>
      </c>
      <c r="J122" s="70"/>
      <c r="K122" s="70"/>
      <c r="L122" s="70"/>
      <c r="M122" s="70"/>
      <c r="N122" s="98"/>
      <c r="O122" s="98"/>
      <c r="P122" s="98"/>
      <c r="Q122" s="103"/>
    </row>
    <row r="123" spans="1:17" ht="12.75" customHeight="1" x14ac:dyDescent="0.25">
      <c r="A123" s="9"/>
      <c r="B123" s="1"/>
      <c r="C123" s="7"/>
      <c r="D123" s="102"/>
      <c r="E123" s="8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</row>
    <row r="124" spans="1:17" ht="12.75" customHeight="1" x14ac:dyDescent="0.25">
      <c r="A124" s="9"/>
      <c r="B124" s="1"/>
      <c r="C124" s="7"/>
      <c r="D124" s="102"/>
      <c r="E124" s="8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</row>
    <row r="125" spans="1:17" x14ac:dyDescent="0.25">
      <c r="A125" s="9"/>
      <c r="B125" s="1"/>
      <c r="C125" s="7"/>
      <c r="D125" s="102"/>
      <c r="E125" s="8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</row>
    <row r="126" spans="1:17" x14ac:dyDescent="0.25">
      <c r="A126" s="9"/>
      <c r="B126" s="1"/>
      <c r="C126" s="7"/>
      <c r="D126" s="102"/>
      <c r="E126" s="8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</row>
    <row r="127" spans="1:17" x14ac:dyDescent="0.25">
      <c r="A127" s="9"/>
      <c r="B127" s="1"/>
      <c r="C127" s="7"/>
      <c r="D127" s="102"/>
      <c r="E127" s="8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</row>
    <row r="128" spans="1:17" x14ac:dyDescent="0.25">
      <c r="A128" s="9"/>
      <c r="B128" s="1"/>
      <c r="C128" s="7"/>
      <c r="D128" s="102"/>
      <c r="E128" s="8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</row>
    <row r="129" spans="1:17" x14ac:dyDescent="0.25">
      <c r="A129" s="9"/>
      <c r="B129" s="1"/>
      <c r="C129" s="7"/>
      <c r="D129" s="102"/>
      <c r="E129" s="8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</row>
    <row r="130" spans="1:17" x14ac:dyDescent="0.25">
      <c r="A130" s="9"/>
      <c r="B130" s="1"/>
      <c r="C130" s="7"/>
      <c r="D130" s="102"/>
      <c r="E130" s="8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</row>
    <row r="131" spans="1:17" x14ac:dyDescent="0.25">
      <c r="A131" s="9"/>
      <c r="B131" s="1"/>
      <c r="C131" s="7"/>
      <c r="D131" s="102"/>
      <c r="E131" s="8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</row>
  </sheetData>
  <mergeCells count="64">
    <mergeCell ref="A80:I80"/>
    <mergeCell ref="A81:I81"/>
    <mergeCell ref="A82:I82"/>
    <mergeCell ref="A83:I83"/>
    <mergeCell ref="A89:I89"/>
    <mergeCell ref="A84:I84"/>
    <mergeCell ref="A85:I85"/>
    <mergeCell ref="A86:I86"/>
    <mergeCell ref="A87:I87"/>
    <mergeCell ref="A88:I88"/>
    <mergeCell ref="A103:I103"/>
    <mergeCell ref="A112:I112"/>
    <mergeCell ref="D9:K9"/>
    <mergeCell ref="D10:K10"/>
    <mergeCell ref="D11:L11"/>
    <mergeCell ref="A53:Q53"/>
    <mergeCell ref="A74:Q74"/>
    <mergeCell ref="A63:Q63"/>
    <mergeCell ref="N20:N22"/>
    <mergeCell ref="O20:O22"/>
    <mergeCell ref="P20:P22"/>
    <mergeCell ref="Q20:Q22"/>
    <mergeCell ref="J20:M20"/>
    <mergeCell ref="F21:F22"/>
    <mergeCell ref="G21:I21"/>
    <mergeCell ref="A79:I79"/>
    <mergeCell ref="A95:I95"/>
    <mergeCell ref="A90:I90"/>
    <mergeCell ref="A91:I91"/>
    <mergeCell ref="A92:I92"/>
    <mergeCell ref="A93:I93"/>
    <mergeCell ref="A94:I94"/>
    <mergeCell ref="E1:I1"/>
    <mergeCell ref="J14:K14"/>
    <mergeCell ref="J15:K15"/>
    <mergeCell ref="J16:K16"/>
    <mergeCell ref="A101:I101"/>
    <mergeCell ref="J21:J22"/>
    <mergeCell ref="K21:M21"/>
    <mergeCell ref="A24:Q24"/>
    <mergeCell ref="A20:A22"/>
    <mergeCell ref="B20:B22"/>
    <mergeCell ref="C20:C22"/>
    <mergeCell ref="D20:D22"/>
    <mergeCell ref="E20:E22"/>
    <mergeCell ref="F20:I20"/>
    <mergeCell ref="A96:I96"/>
    <mergeCell ref="A97:I97"/>
    <mergeCell ref="A98:I98"/>
    <mergeCell ref="A116:I116"/>
    <mergeCell ref="A106:I106"/>
    <mergeCell ref="A107:I107"/>
    <mergeCell ref="A108:I108"/>
    <mergeCell ref="A109:I109"/>
    <mergeCell ref="A110:I110"/>
    <mergeCell ref="A102:I102"/>
    <mergeCell ref="A99:I99"/>
    <mergeCell ref="A113:I113"/>
    <mergeCell ref="A111:I111"/>
    <mergeCell ref="A114:I114"/>
    <mergeCell ref="A115:I115"/>
    <mergeCell ref="A100:I100"/>
    <mergeCell ref="A104:I104"/>
    <mergeCell ref="A105:I105"/>
  </mergeCells>
  <phoneticPr fontId="47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0"/>
  <sheetViews>
    <sheetView showGridLines="0" topLeftCell="A55" zoomScaleNormal="100" zoomScaleSheetLayoutView="75" workbookViewId="0">
      <selection activeCell="D9" sqref="D9:L9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2" t="s">
        <v>31</v>
      </c>
      <c r="B1" s="69"/>
      <c r="C1" s="68"/>
      <c r="D1" s="67"/>
      <c r="E1" s="117" t="s">
        <v>109</v>
      </c>
      <c r="F1" s="117"/>
      <c r="G1" s="117"/>
      <c r="H1" s="117"/>
      <c r="I1" s="117"/>
      <c r="J1" s="71"/>
      <c r="K1" s="66"/>
      <c r="L1" s="66"/>
      <c r="M1" s="2" t="s">
        <v>32</v>
      </c>
      <c r="N1" s="66"/>
      <c r="O1" s="66"/>
      <c r="P1" s="66"/>
      <c r="Q1" s="103"/>
    </row>
    <row r="2" spans="1:17" outlineLevel="1" x14ac:dyDescent="0.25">
      <c r="A2" s="5"/>
      <c r="B2" s="69"/>
      <c r="C2" s="68"/>
      <c r="D2" s="67"/>
      <c r="E2" s="67"/>
      <c r="F2" s="66"/>
      <c r="G2" s="13" t="s">
        <v>27</v>
      </c>
      <c r="H2" s="66"/>
      <c r="I2" s="66"/>
      <c r="J2" s="66"/>
      <c r="K2" s="66"/>
      <c r="L2" s="66"/>
      <c r="M2" s="5" t="s">
        <v>110</v>
      </c>
      <c r="N2" s="66"/>
      <c r="O2" s="66"/>
      <c r="P2" s="66"/>
      <c r="Q2" s="103"/>
    </row>
    <row r="3" spans="1:17" outlineLevel="1" x14ac:dyDescent="0.25">
      <c r="A3" s="5" t="s">
        <v>111</v>
      </c>
      <c r="B3" s="69"/>
      <c r="C3" s="68"/>
      <c r="D3" s="67"/>
      <c r="E3" s="67"/>
      <c r="F3" s="66"/>
      <c r="G3" s="66"/>
      <c r="H3" s="66"/>
      <c r="I3" s="66"/>
      <c r="J3" s="66"/>
      <c r="K3" s="66"/>
      <c r="L3" s="66"/>
      <c r="M3" s="5"/>
      <c r="N3" s="66" t="s">
        <v>112</v>
      </c>
      <c r="O3" s="66"/>
      <c r="P3" s="66"/>
      <c r="Q3" s="103"/>
    </row>
    <row r="4" spans="1:17" outlineLevel="1" x14ac:dyDescent="0.25">
      <c r="A4" s="5" t="s">
        <v>113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111</v>
      </c>
      <c r="N4" s="66"/>
      <c r="O4" s="66"/>
      <c r="P4" s="66"/>
      <c r="Q4" s="103"/>
    </row>
    <row r="5" spans="1:17" outlineLevel="1" x14ac:dyDescent="0.25">
      <c r="A5" s="11"/>
      <c r="B5" s="69"/>
      <c r="C5" s="67"/>
      <c r="D5" s="4"/>
      <c r="E5" s="66"/>
      <c r="F5" s="66"/>
      <c r="G5" s="73" t="s">
        <v>239</v>
      </c>
      <c r="H5" s="73"/>
      <c r="I5" s="73"/>
      <c r="J5" s="66"/>
      <c r="K5" s="66"/>
      <c r="L5" s="66"/>
      <c r="M5" s="5" t="s">
        <v>73</v>
      </c>
      <c r="N5" s="66"/>
      <c r="O5" s="66"/>
      <c r="P5" s="66"/>
      <c r="Q5" s="4"/>
    </row>
    <row r="6" spans="1:17" x14ac:dyDescent="0.25">
      <c r="A6" s="11"/>
      <c r="B6" s="69"/>
      <c r="C6" s="67"/>
      <c r="D6" s="4"/>
      <c r="E6" s="66"/>
      <c r="F6" s="66"/>
      <c r="G6" s="11" t="s">
        <v>240</v>
      </c>
      <c r="H6" s="11"/>
      <c r="I6" s="11"/>
      <c r="J6" s="66"/>
      <c r="K6" s="66"/>
      <c r="L6" s="66"/>
      <c r="M6" s="66"/>
      <c r="N6" s="66"/>
      <c r="O6" s="66"/>
      <c r="P6" s="66"/>
      <c r="Q6" s="4"/>
    </row>
    <row r="7" spans="1:17" x14ac:dyDescent="0.25">
      <c r="A7" s="11"/>
      <c r="B7" s="69"/>
      <c r="C7" s="67"/>
      <c r="D7" s="4"/>
      <c r="E7" s="66"/>
      <c r="F7" s="66"/>
      <c r="G7" s="11"/>
      <c r="H7" s="11"/>
      <c r="I7" s="11"/>
      <c r="J7" s="66"/>
      <c r="K7" s="66"/>
      <c r="L7" s="66"/>
      <c r="M7" s="66"/>
      <c r="N7" s="66"/>
      <c r="O7" s="66"/>
      <c r="P7" s="66"/>
      <c r="Q7" s="4"/>
    </row>
    <row r="8" spans="1:17" x14ac:dyDescent="0.25">
      <c r="A8" s="11"/>
      <c r="B8" s="69"/>
      <c r="C8" s="68"/>
      <c r="D8" s="67"/>
      <c r="E8" s="4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</row>
    <row r="9" spans="1:17" x14ac:dyDescent="0.25">
      <c r="A9" s="11"/>
      <c r="B9" s="69"/>
      <c r="C9" s="72" t="s">
        <v>28</v>
      </c>
      <c r="D9" s="125" t="s">
        <v>241</v>
      </c>
      <c r="E9" s="125"/>
      <c r="F9" s="125"/>
      <c r="G9" s="125"/>
      <c r="H9" s="125"/>
      <c r="I9" s="125"/>
      <c r="J9" s="125"/>
      <c r="K9" s="125"/>
      <c r="L9" s="125"/>
      <c r="M9" s="66"/>
      <c r="N9" s="66"/>
      <c r="O9" s="66"/>
      <c r="P9" s="66"/>
      <c r="Q9" s="66"/>
    </row>
    <row r="10" spans="1:17" x14ac:dyDescent="0.25">
      <c r="A10" s="11"/>
      <c r="B10" s="69"/>
      <c r="C10" s="72"/>
      <c r="D10" s="126" t="s">
        <v>242</v>
      </c>
      <c r="E10" s="126"/>
      <c r="F10" s="126"/>
      <c r="G10" s="126"/>
      <c r="H10" s="126"/>
      <c r="I10" s="126"/>
      <c r="J10" s="126"/>
      <c r="K10" s="126"/>
      <c r="L10" s="126"/>
      <c r="M10" s="66"/>
      <c r="N10" s="66"/>
      <c r="O10" s="66"/>
      <c r="P10" s="66"/>
      <c r="Q10" s="66"/>
    </row>
    <row r="11" spans="1:17" x14ac:dyDescent="0.25">
      <c r="A11" s="11"/>
      <c r="B11" s="69"/>
      <c r="C11" s="68"/>
      <c r="D11" s="127" t="s">
        <v>55</v>
      </c>
      <c r="E11" s="127"/>
      <c r="F11" s="127"/>
      <c r="G11" s="127"/>
      <c r="H11" s="127"/>
      <c r="I11" s="127"/>
      <c r="J11" s="127"/>
      <c r="K11" s="127"/>
      <c r="L11" s="127"/>
      <c r="M11" s="66"/>
      <c r="N11" s="66"/>
      <c r="O11" s="66"/>
      <c r="P11" s="66"/>
      <c r="Q11" s="66"/>
    </row>
    <row r="12" spans="1:17" x14ac:dyDescent="0.25">
      <c r="A12" s="104"/>
      <c r="B12" s="105"/>
      <c r="C12" s="68"/>
      <c r="D12" s="67"/>
      <c r="E12" s="4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</row>
    <row r="13" spans="1:17" x14ac:dyDescent="0.25">
      <c r="A13" s="11"/>
      <c r="B13" s="69"/>
      <c r="C13" s="68"/>
      <c r="D13" s="70" t="s">
        <v>117</v>
      </c>
      <c r="E13" s="11"/>
      <c r="F13" s="66"/>
      <c r="G13" s="66"/>
      <c r="H13" s="66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58</v>
      </c>
      <c r="E14" s="11"/>
      <c r="F14" s="66"/>
      <c r="G14" s="66"/>
      <c r="H14" s="66"/>
      <c r="I14" s="70"/>
      <c r="J14" s="118" t="s">
        <v>243</v>
      </c>
      <c r="K14" s="119"/>
      <c r="L14" s="5" t="s">
        <v>54</v>
      </c>
      <c r="M14" s="66"/>
      <c r="N14" s="66"/>
      <c r="O14" s="66"/>
      <c r="P14" s="66"/>
      <c r="Q14" s="66"/>
    </row>
    <row r="15" spans="1:17" x14ac:dyDescent="0.25">
      <c r="A15" s="11"/>
      <c r="B15" s="69"/>
      <c r="C15" s="68"/>
      <c r="D15" s="70" t="s">
        <v>70</v>
      </c>
      <c r="E15" s="11"/>
      <c r="F15" s="66"/>
      <c r="G15" s="66"/>
      <c r="H15" s="66"/>
      <c r="I15" s="70"/>
      <c r="J15" s="118" t="s">
        <v>244</v>
      </c>
      <c r="K15" s="119"/>
      <c r="L15" s="5" t="s">
        <v>54</v>
      </c>
      <c r="M15" s="66"/>
      <c r="N15" s="66"/>
      <c r="O15" s="66"/>
      <c r="P15" s="66"/>
      <c r="Q15" s="66"/>
    </row>
    <row r="16" spans="1:17" s="21" customFormat="1" ht="13.8" x14ac:dyDescent="0.25">
      <c r="A16" s="11"/>
      <c r="B16" s="69"/>
      <c r="C16" s="68"/>
      <c r="D16" s="70" t="s">
        <v>44</v>
      </c>
      <c r="E16" s="11"/>
      <c r="F16" s="66"/>
      <c r="G16" s="66"/>
      <c r="H16" s="66"/>
      <c r="I16" s="70"/>
      <c r="J16" s="118" t="s">
        <v>245</v>
      </c>
      <c r="K16" s="119"/>
      <c r="L16" s="5" t="s">
        <v>45</v>
      </c>
      <c r="M16" s="66"/>
      <c r="N16" s="66"/>
      <c r="O16" s="66"/>
      <c r="P16" s="66"/>
      <c r="Q16" s="66"/>
    </row>
    <row r="17" spans="1:17" s="21" customFormat="1" ht="13.8" outlineLevel="1" x14ac:dyDescent="0.25">
      <c r="A17" s="12"/>
      <c r="B17" s="93"/>
      <c r="C17" s="96"/>
      <c r="D17" s="70" t="s">
        <v>85</v>
      </c>
      <c r="E17" s="70"/>
      <c r="F17" s="70"/>
      <c r="G17" s="70"/>
      <c r="H17" s="70"/>
      <c r="I17" s="70"/>
      <c r="J17" s="70"/>
      <c r="K17" s="70" t="s">
        <v>246</v>
      </c>
      <c r="L17" s="70"/>
      <c r="M17" s="94"/>
      <c r="N17" s="91"/>
      <c r="O17" s="95"/>
      <c r="P17" s="92"/>
      <c r="Q17" s="66"/>
    </row>
    <row r="18" spans="1:17" s="21" customFormat="1" ht="13.8" outlineLevel="1" x14ac:dyDescent="0.25">
      <c r="A18" s="12"/>
      <c r="B18" s="93"/>
      <c r="C18" s="96"/>
      <c r="D18" s="97" t="s">
        <v>74</v>
      </c>
      <c r="E18" s="70"/>
      <c r="F18" s="70"/>
      <c r="G18" s="70"/>
      <c r="H18" s="70"/>
      <c r="I18" s="70"/>
      <c r="J18" s="70"/>
      <c r="K18" s="70"/>
      <c r="L18" s="70"/>
      <c r="M18" s="94"/>
      <c r="N18" s="91"/>
      <c r="O18" s="90"/>
      <c r="P18" s="90"/>
      <c r="Q18" s="66"/>
    </row>
    <row r="19" spans="1:17" s="21" customFormat="1" ht="13.8" outlineLevel="1" x14ac:dyDescent="0.25">
      <c r="A19" s="9"/>
      <c r="B19" s="1"/>
      <c r="C19" s="7"/>
      <c r="D19" s="102"/>
      <c r="E19" s="8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s="21" customFormat="1" ht="13.8" x14ac:dyDescent="0.25">
      <c r="A20" s="120" t="s">
        <v>29</v>
      </c>
      <c r="B20" s="122" t="s">
        <v>69</v>
      </c>
      <c r="C20" s="120" t="s">
        <v>68</v>
      </c>
      <c r="D20" s="120" t="s">
        <v>67</v>
      </c>
      <c r="E20" s="120" t="s">
        <v>66</v>
      </c>
      <c r="F20" s="120" t="s">
        <v>53</v>
      </c>
      <c r="G20" s="121"/>
      <c r="H20" s="121"/>
      <c r="I20" s="121"/>
      <c r="J20" s="120" t="s">
        <v>52</v>
      </c>
      <c r="K20" s="121"/>
      <c r="L20" s="121"/>
      <c r="M20" s="121"/>
      <c r="N20" s="120" t="s">
        <v>65</v>
      </c>
      <c r="O20" s="120" t="s">
        <v>64</v>
      </c>
      <c r="P20" s="120" t="s">
        <v>75</v>
      </c>
      <c r="Q20" s="120" t="s">
        <v>76</v>
      </c>
    </row>
    <row r="21" spans="1:17" s="21" customFormat="1" ht="13.8" outlineLevel="1" x14ac:dyDescent="0.25">
      <c r="A21" s="121"/>
      <c r="B21" s="123"/>
      <c r="C21" s="124"/>
      <c r="D21" s="120"/>
      <c r="E21" s="121"/>
      <c r="F21" s="120" t="s">
        <v>30</v>
      </c>
      <c r="G21" s="120" t="s">
        <v>63</v>
      </c>
      <c r="H21" s="121"/>
      <c r="I21" s="121"/>
      <c r="J21" s="120" t="s">
        <v>30</v>
      </c>
      <c r="K21" s="120" t="s">
        <v>63</v>
      </c>
      <c r="L21" s="121"/>
      <c r="M21" s="121"/>
      <c r="N21" s="120"/>
      <c r="O21" s="120"/>
      <c r="P21" s="120"/>
      <c r="Q21" s="120"/>
    </row>
    <row r="22" spans="1:17" s="21" customFormat="1" ht="14.25" customHeight="1" outlineLevel="2" x14ac:dyDescent="0.25">
      <c r="A22" s="121"/>
      <c r="B22" s="123"/>
      <c r="C22" s="124"/>
      <c r="D22" s="120"/>
      <c r="E22" s="121"/>
      <c r="F22" s="121"/>
      <c r="G22" s="108" t="s">
        <v>62</v>
      </c>
      <c r="H22" s="108" t="s">
        <v>61</v>
      </c>
      <c r="I22" s="108" t="s">
        <v>60</v>
      </c>
      <c r="J22" s="121"/>
      <c r="K22" s="108" t="s">
        <v>62</v>
      </c>
      <c r="L22" s="108" t="s">
        <v>61</v>
      </c>
      <c r="M22" s="108" t="s">
        <v>60</v>
      </c>
      <c r="N22" s="120"/>
      <c r="O22" s="120"/>
      <c r="P22" s="120"/>
      <c r="Q22" s="120"/>
    </row>
    <row r="23" spans="1:17" ht="12.75" customHeight="1" x14ac:dyDescent="0.25">
      <c r="A23" s="6">
        <v>1</v>
      </c>
      <c r="B23" s="110">
        <v>2</v>
      </c>
      <c r="C23" s="108">
        <v>3</v>
      </c>
      <c r="D23" s="108">
        <v>4</v>
      </c>
      <c r="E23" s="6">
        <v>5</v>
      </c>
      <c r="F23" s="109">
        <v>6</v>
      </c>
      <c r="G23" s="109">
        <v>7</v>
      </c>
      <c r="H23" s="109">
        <v>8</v>
      </c>
      <c r="I23" s="109">
        <v>9</v>
      </c>
      <c r="J23" s="109">
        <v>10</v>
      </c>
      <c r="K23" s="109">
        <v>11</v>
      </c>
      <c r="L23" s="109">
        <v>12</v>
      </c>
      <c r="M23" s="109">
        <v>13</v>
      </c>
      <c r="N23" s="109">
        <v>14</v>
      </c>
      <c r="O23" s="109">
        <v>15</v>
      </c>
      <c r="P23" s="109">
        <v>16</v>
      </c>
      <c r="Q23" s="109">
        <v>17</v>
      </c>
    </row>
    <row r="24" spans="1:17" ht="40.200000000000003" x14ac:dyDescent="0.25">
      <c r="A24" s="6">
        <v>1</v>
      </c>
      <c r="B24" s="64" t="s">
        <v>247</v>
      </c>
      <c r="C24" s="107" t="s">
        <v>248</v>
      </c>
      <c r="D24" s="10" t="s">
        <v>91</v>
      </c>
      <c r="E24" s="65">
        <v>0.25</v>
      </c>
      <c r="F24" s="62">
        <v>533.67999999999995</v>
      </c>
      <c r="G24" s="62">
        <v>426.99</v>
      </c>
      <c r="H24" s="62">
        <v>106.69</v>
      </c>
      <c r="I24" s="62">
        <v>1.53</v>
      </c>
      <c r="J24" s="61">
        <v>133</v>
      </c>
      <c r="K24" s="61">
        <v>107</v>
      </c>
      <c r="L24" s="61">
        <v>26</v>
      </c>
      <c r="M24" s="61"/>
      <c r="N24" s="61">
        <v>35.549999999999997</v>
      </c>
      <c r="O24" s="61">
        <v>8.89</v>
      </c>
      <c r="P24" s="61">
        <v>0.08</v>
      </c>
      <c r="Q24" s="61">
        <v>0.02</v>
      </c>
    </row>
    <row r="25" spans="1:17" ht="57" x14ac:dyDescent="0.25">
      <c r="A25" s="6">
        <v>2</v>
      </c>
      <c r="B25" s="64" t="s">
        <v>169</v>
      </c>
      <c r="C25" s="107" t="s">
        <v>249</v>
      </c>
      <c r="D25" s="10" t="s">
        <v>77</v>
      </c>
      <c r="E25" s="63">
        <v>0.64</v>
      </c>
      <c r="F25" s="62">
        <v>2116.56</v>
      </c>
      <c r="G25" s="62">
        <v>1225.52</v>
      </c>
      <c r="H25" s="62">
        <v>1.0900000000000001</v>
      </c>
      <c r="I25" s="61"/>
      <c r="J25" s="61">
        <v>1355</v>
      </c>
      <c r="K25" s="61">
        <v>784</v>
      </c>
      <c r="L25" s="61">
        <v>1</v>
      </c>
      <c r="M25" s="61"/>
      <c r="N25" s="61">
        <v>100.7</v>
      </c>
      <c r="O25" s="61">
        <v>64.45</v>
      </c>
      <c r="P25" s="61"/>
      <c r="Q25" s="61"/>
    </row>
    <row r="26" spans="1:17" s="20" customFormat="1" ht="48" customHeight="1" x14ac:dyDescent="0.2">
      <c r="A26" s="6">
        <v>3</v>
      </c>
      <c r="B26" s="64" t="s">
        <v>247</v>
      </c>
      <c r="C26" s="107" t="s">
        <v>250</v>
      </c>
      <c r="D26" s="10" t="s">
        <v>91</v>
      </c>
      <c r="E26" s="63">
        <v>0.19900000000000001</v>
      </c>
      <c r="F26" s="62">
        <v>1016.45</v>
      </c>
      <c r="G26" s="62">
        <v>701.49</v>
      </c>
      <c r="H26" s="62">
        <v>190.51</v>
      </c>
      <c r="I26" s="62">
        <v>2.73</v>
      </c>
      <c r="J26" s="61">
        <v>202</v>
      </c>
      <c r="K26" s="61">
        <v>140</v>
      </c>
      <c r="L26" s="61">
        <v>38</v>
      </c>
      <c r="M26" s="61">
        <v>1</v>
      </c>
      <c r="N26" s="61">
        <v>58.41</v>
      </c>
      <c r="O26" s="61">
        <v>11.62</v>
      </c>
      <c r="P26" s="61">
        <v>0.15</v>
      </c>
      <c r="Q26" s="61">
        <v>0.03</v>
      </c>
    </row>
    <row r="27" spans="1:17" s="20" customFormat="1" ht="22.8" x14ac:dyDescent="0.2">
      <c r="A27" s="6">
        <v>4</v>
      </c>
      <c r="B27" s="64" t="s">
        <v>88</v>
      </c>
      <c r="C27" s="107" t="s">
        <v>89</v>
      </c>
      <c r="D27" s="10" t="s">
        <v>77</v>
      </c>
      <c r="E27" s="63">
        <v>5.34</v>
      </c>
      <c r="F27" s="62">
        <v>2461.2800000000002</v>
      </c>
      <c r="G27" s="62">
        <v>2149.36</v>
      </c>
      <c r="H27" s="62">
        <v>311.92</v>
      </c>
      <c r="I27" s="62">
        <v>120.9</v>
      </c>
      <c r="J27" s="61">
        <v>13143</v>
      </c>
      <c r="K27" s="61">
        <v>11478</v>
      </c>
      <c r="L27" s="61">
        <v>1665</v>
      </c>
      <c r="M27" s="61">
        <v>646</v>
      </c>
      <c r="N27" s="61">
        <v>188.54</v>
      </c>
      <c r="O27" s="61">
        <v>1006.8</v>
      </c>
      <c r="P27" s="61">
        <v>7.74</v>
      </c>
      <c r="Q27" s="61">
        <v>41.33</v>
      </c>
    </row>
    <row r="28" spans="1:17" s="20" customFormat="1" ht="22.8" x14ac:dyDescent="0.2">
      <c r="A28" s="6">
        <v>5</v>
      </c>
      <c r="B28" s="64" t="s">
        <v>251</v>
      </c>
      <c r="C28" s="107" t="s">
        <v>252</v>
      </c>
      <c r="D28" s="10" t="s">
        <v>77</v>
      </c>
      <c r="E28" s="63">
        <v>0.16600000000000001</v>
      </c>
      <c r="F28" s="62">
        <v>2281.38</v>
      </c>
      <c r="G28" s="62">
        <v>1969.46</v>
      </c>
      <c r="H28" s="62">
        <v>311.92</v>
      </c>
      <c r="I28" s="62">
        <v>120.9</v>
      </c>
      <c r="J28" s="61">
        <v>379</v>
      </c>
      <c r="K28" s="61">
        <v>327</v>
      </c>
      <c r="L28" s="61">
        <v>52</v>
      </c>
      <c r="M28" s="61">
        <v>20</v>
      </c>
      <c r="N28" s="61">
        <v>172.76</v>
      </c>
      <c r="O28" s="61">
        <v>28.68</v>
      </c>
      <c r="P28" s="61">
        <v>7.74</v>
      </c>
      <c r="Q28" s="61">
        <v>1.28</v>
      </c>
    </row>
    <row r="29" spans="1:17" ht="70.8" x14ac:dyDescent="0.25">
      <c r="A29" s="6">
        <v>6</v>
      </c>
      <c r="B29" s="64" t="s">
        <v>253</v>
      </c>
      <c r="C29" s="107" t="s">
        <v>254</v>
      </c>
      <c r="D29" s="10" t="s">
        <v>77</v>
      </c>
      <c r="E29" s="63">
        <v>0.39400000000000002</v>
      </c>
      <c r="F29" s="62">
        <v>18462.93</v>
      </c>
      <c r="G29" s="62">
        <v>3061.43</v>
      </c>
      <c r="H29" s="62">
        <v>830.81</v>
      </c>
      <c r="I29" s="62">
        <v>34.36</v>
      </c>
      <c r="J29" s="61">
        <v>7274</v>
      </c>
      <c r="K29" s="61">
        <v>1206</v>
      </c>
      <c r="L29" s="61">
        <v>327</v>
      </c>
      <c r="M29" s="61">
        <v>14</v>
      </c>
      <c r="N29" s="61">
        <v>248.49</v>
      </c>
      <c r="O29" s="61">
        <v>97.91</v>
      </c>
      <c r="P29" s="61">
        <v>2.2000000000000002</v>
      </c>
      <c r="Q29" s="61">
        <v>0.87</v>
      </c>
    </row>
    <row r="30" spans="1:17" ht="19.2" customHeight="1" x14ac:dyDescent="0.25">
      <c r="A30" s="6">
        <v>7</v>
      </c>
      <c r="B30" s="64" t="s">
        <v>255</v>
      </c>
      <c r="C30" s="107" t="s">
        <v>256</v>
      </c>
      <c r="D30" s="10" t="s">
        <v>80</v>
      </c>
      <c r="E30" s="63">
        <v>39.42</v>
      </c>
      <c r="F30" s="62" t="s">
        <v>257</v>
      </c>
      <c r="G30" s="61"/>
      <c r="H30" s="61"/>
      <c r="I30" s="61"/>
      <c r="J30" s="61">
        <v>46243</v>
      </c>
      <c r="K30" s="61"/>
      <c r="L30" s="61"/>
      <c r="M30" s="61"/>
      <c r="N30" s="61"/>
      <c r="O30" s="61"/>
      <c r="P30" s="61"/>
      <c r="Q30" s="61"/>
    </row>
    <row r="31" spans="1:17" ht="19.2" customHeight="1" x14ac:dyDescent="0.25">
      <c r="A31" s="6">
        <v>8</v>
      </c>
      <c r="B31" s="64" t="s">
        <v>95</v>
      </c>
      <c r="C31" s="107" t="s">
        <v>258</v>
      </c>
      <c r="D31" s="10" t="s">
        <v>77</v>
      </c>
      <c r="E31" s="63">
        <v>4.55</v>
      </c>
      <c r="F31" s="62">
        <v>15400.68</v>
      </c>
      <c r="G31" s="62">
        <v>2657.21</v>
      </c>
      <c r="H31" s="62">
        <v>794.38</v>
      </c>
      <c r="I31" s="62">
        <v>34.36</v>
      </c>
      <c r="J31" s="61">
        <v>70073</v>
      </c>
      <c r="K31" s="61">
        <v>12090</v>
      </c>
      <c r="L31" s="61">
        <v>3614</v>
      </c>
      <c r="M31" s="61">
        <v>156</v>
      </c>
      <c r="N31" s="61">
        <v>215.68</v>
      </c>
      <c r="O31" s="61">
        <v>981.34</v>
      </c>
      <c r="P31" s="61">
        <v>2.2000000000000002</v>
      </c>
      <c r="Q31" s="61">
        <v>10.01</v>
      </c>
    </row>
    <row r="32" spans="1:17" ht="19.2" customHeight="1" x14ac:dyDescent="0.25">
      <c r="A32" s="6">
        <v>9</v>
      </c>
      <c r="B32" s="64" t="s">
        <v>255</v>
      </c>
      <c r="C32" s="107" t="s">
        <v>259</v>
      </c>
      <c r="D32" s="10" t="s">
        <v>80</v>
      </c>
      <c r="E32" s="63">
        <v>450.7</v>
      </c>
      <c r="F32" s="62" t="s">
        <v>257</v>
      </c>
      <c r="G32" s="61"/>
      <c r="H32" s="61"/>
      <c r="I32" s="61"/>
      <c r="J32" s="61">
        <v>528707</v>
      </c>
      <c r="K32" s="61"/>
      <c r="L32" s="61"/>
      <c r="M32" s="61"/>
      <c r="N32" s="61"/>
      <c r="O32" s="61"/>
      <c r="P32" s="61"/>
      <c r="Q32" s="61"/>
    </row>
    <row r="33" spans="1:17" ht="19.2" customHeight="1" x14ac:dyDescent="0.25">
      <c r="A33" s="6">
        <v>10</v>
      </c>
      <c r="B33" s="64" t="s">
        <v>255</v>
      </c>
      <c r="C33" s="107" t="s">
        <v>260</v>
      </c>
      <c r="D33" s="10" t="s">
        <v>80</v>
      </c>
      <c r="E33" s="63">
        <v>4.25</v>
      </c>
      <c r="F33" s="62" t="s">
        <v>261</v>
      </c>
      <c r="G33" s="61"/>
      <c r="H33" s="61"/>
      <c r="I33" s="61"/>
      <c r="J33" s="61">
        <v>4634</v>
      </c>
      <c r="K33" s="61"/>
      <c r="L33" s="61"/>
      <c r="M33" s="61"/>
      <c r="N33" s="61"/>
      <c r="O33" s="61"/>
      <c r="P33" s="61"/>
      <c r="Q33" s="61"/>
    </row>
    <row r="34" spans="1:17" ht="70.8" x14ac:dyDescent="0.25">
      <c r="A34" s="6">
        <v>11</v>
      </c>
      <c r="B34" s="64" t="s">
        <v>262</v>
      </c>
      <c r="C34" s="107" t="s">
        <v>263</v>
      </c>
      <c r="D34" s="10" t="s">
        <v>77</v>
      </c>
      <c r="E34" s="63">
        <v>0.251</v>
      </c>
      <c r="F34" s="62">
        <v>11647.23</v>
      </c>
      <c r="G34" s="62">
        <v>2064.56</v>
      </c>
      <c r="H34" s="62">
        <v>659.35</v>
      </c>
      <c r="I34" s="62">
        <v>12.89</v>
      </c>
      <c r="J34" s="61">
        <v>2923</v>
      </c>
      <c r="K34" s="61">
        <v>518</v>
      </c>
      <c r="L34" s="61">
        <v>165</v>
      </c>
      <c r="M34" s="61">
        <v>3</v>
      </c>
      <c r="N34" s="61">
        <v>167.58</v>
      </c>
      <c r="O34" s="61">
        <v>42.06</v>
      </c>
      <c r="P34" s="61">
        <v>0.83</v>
      </c>
      <c r="Q34" s="61">
        <v>0.21</v>
      </c>
    </row>
    <row r="35" spans="1:17" ht="22.8" x14ac:dyDescent="0.25">
      <c r="A35" s="6">
        <v>12</v>
      </c>
      <c r="B35" s="64" t="s">
        <v>255</v>
      </c>
      <c r="C35" s="107" t="s">
        <v>264</v>
      </c>
      <c r="D35" s="10" t="s">
        <v>80</v>
      </c>
      <c r="E35" s="63">
        <v>8.4499999999999993</v>
      </c>
      <c r="F35" s="62" t="s">
        <v>257</v>
      </c>
      <c r="G35" s="61"/>
      <c r="H35" s="61"/>
      <c r="I35" s="61"/>
      <c r="J35" s="61">
        <v>9913</v>
      </c>
      <c r="K35" s="61"/>
      <c r="L35" s="61"/>
      <c r="M35" s="61"/>
      <c r="N35" s="61"/>
      <c r="O35" s="61"/>
      <c r="P35" s="61"/>
      <c r="Q35" s="61"/>
    </row>
    <row r="36" spans="1:17" ht="22.8" x14ac:dyDescent="0.25">
      <c r="A36" s="6">
        <v>13</v>
      </c>
      <c r="B36" s="64" t="s">
        <v>255</v>
      </c>
      <c r="C36" s="107" t="s">
        <v>265</v>
      </c>
      <c r="D36" s="10" t="s">
        <v>80</v>
      </c>
      <c r="E36" s="63">
        <v>16.64</v>
      </c>
      <c r="F36" s="62" t="s">
        <v>261</v>
      </c>
      <c r="G36" s="61"/>
      <c r="H36" s="61"/>
      <c r="I36" s="61"/>
      <c r="J36" s="61">
        <v>18143</v>
      </c>
      <c r="K36" s="61"/>
      <c r="L36" s="61"/>
      <c r="M36" s="61"/>
      <c r="N36" s="61"/>
      <c r="O36" s="61"/>
      <c r="P36" s="61"/>
      <c r="Q36" s="61"/>
    </row>
    <row r="37" spans="1:17" ht="70.8" x14ac:dyDescent="0.25">
      <c r="A37" s="6">
        <v>14</v>
      </c>
      <c r="B37" s="64" t="s">
        <v>96</v>
      </c>
      <c r="C37" s="107" t="s">
        <v>266</v>
      </c>
      <c r="D37" s="10" t="s">
        <v>77</v>
      </c>
      <c r="E37" s="63">
        <v>0.26</v>
      </c>
      <c r="F37" s="62">
        <v>11966.38</v>
      </c>
      <c r="G37" s="62">
        <v>2113.3000000000002</v>
      </c>
      <c r="H37" s="62">
        <v>667.55</v>
      </c>
      <c r="I37" s="62">
        <v>12.89</v>
      </c>
      <c r="J37" s="61">
        <v>3111</v>
      </c>
      <c r="K37" s="61">
        <v>549</v>
      </c>
      <c r="L37" s="61">
        <v>174</v>
      </c>
      <c r="M37" s="61">
        <v>3</v>
      </c>
      <c r="N37" s="61">
        <v>171.53</v>
      </c>
      <c r="O37" s="61">
        <v>44.6</v>
      </c>
      <c r="P37" s="61">
        <v>0.83</v>
      </c>
      <c r="Q37" s="61">
        <v>0.22</v>
      </c>
    </row>
    <row r="38" spans="1:17" ht="22.8" x14ac:dyDescent="0.25">
      <c r="A38" s="6">
        <v>15</v>
      </c>
      <c r="B38" s="64" t="s">
        <v>255</v>
      </c>
      <c r="C38" s="107" t="s">
        <v>267</v>
      </c>
      <c r="D38" s="10" t="s">
        <v>80</v>
      </c>
      <c r="E38" s="63">
        <v>16.68</v>
      </c>
      <c r="F38" s="62" t="s">
        <v>257</v>
      </c>
      <c r="G38" s="61"/>
      <c r="H38" s="61"/>
      <c r="I38" s="61"/>
      <c r="J38" s="61">
        <v>19567</v>
      </c>
      <c r="K38" s="61"/>
      <c r="L38" s="61"/>
      <c r="M38" s="61"/>
      <c r="N38" s="61"/>
      <c r="O38" s="61"/>
      <c r="P38" s="61"/>
      <c r="Q38" s="61"/>
    </row>
    <row r="39" spans="1:17" ht="22.8" x14ac:dyDescent="0.25">
      <c r="A39" s="6">
        <v>16</v>
      </c>
      <c r="B39" s="64" t="s">
        <v>255</v>
      </c>
      <c r="C39" s="107" t="s">
        <v>268</v>
      </c>
      <c r="D39" s="10" t="s">
        <v>80</v>
      </c>
      <c r="E39" s="63">
        <v>9.35</v>
      </c>
      <c r="F39" s="62" t="s">
        <v>261</v>
      </c>
      <c r="G39" s="61"/>
      <c r="H39" s="61"/>
      <c r="I39" s="61"/>
      <c r="J39" s="61">
        <v>10194</v>
      </c>
      <c r="K39" s="61"/>
      <c r="L39" s="61"/>
      <c r="M39" s="61"/>
      <c r="N39" s="61"/>
      <c r="O39" s="61"/>
      <c r="P39" s="61"/>
      <c r="Q39" s="61"/>
    </row>
    <row r="40" spans="1:17" ht="70.8" x14ac:dyDescent="0.25">
      <c r="A40" s="6">
        <v>17</v>
      </c>
      <c r="B40" s="64" t="s">
        <v>97</v>
      </c>
      <c r="C40" s="107" t="s">
        <v>269</v>
      </c>
      <c r="D40" s="10" t="s">
        <v>93</v>
      </c>
      <c r="E40" s="65">
        <v>5.34</v>
      </c>
      <c r="F40" s="62">
        <v>2797.73</v>
      </c>
      <c r="G40" s="62">
        <v>635.80999999999995</v>
      </c>
      <c r="H40" s="62">
        <v>108.34</v>
      </c>
      <c r="I40" s="62">
        <v>2.5</v>
      </c>
      <c r="J40" s="61">
        <v>14940</v>
      </c>
      <c r="K40" s="61">
        <v>3395</v>
      </c>
      <c r="L40" s="61">
        <v>579</v>
      </c>
      <c r="M40" s="61">
        <v>13</v>
      </c>
      <c r="N40" s="61">
        <v>52.24</v>
      </c>
      <c r="O40" s="61">
        <v>278.95999999999998</v>
      </c>
      <c r="P40" s="61">
        <v>0.14000000000000001</v>
      </c>
      <c r="Q40" s="61">
        <v>0.75</v>
      </c>
    </row>
    <row r="41" spans="1:17" ht="16.8" x14ac:dyDescent="0.25">
      <c r="A41" s="6">
        <v>18</v>
      </c>
      <c r="B41" s="64" t="s">
        <v>255</v>
      </c>
      <c r="C41" s="107" t="s">
        <v>270</v>
      </c>
      <c r="D41" s="10" t="s">
        <v>80</v>
      </c>
      <c r="E41" s="63">
        <v>175.6</v>
      </c>
      <c r="F41" s="62" t="s">
        <v>271</v>
      </c>
      <c r="G41" s="61"/>
      <c r="H41" s="61"/>
      <c r="I41" s="61"/>
      <c r="J41" s="61">
        <v>95288</v>
      </c>
      <c r="K41" s="61"/>
      <c r="L41" s="61"/>
      <c r="M41" s="61"/>
      <c r="N41" s="61"/>
      <c r="O41" s="61"/>
      <c r="P41" s="61"/>
      <c r="Q41" s="61"/>
    </row>
    <row r="42" spans="1:17" ht="22.5" customHeight="1" x14ac:dyDescent="0.25">
      <c r="A42" s="6">
        <v>19</v>
      </c>
      <c r="B42" s="64" t="s">
        <v>272</v>
      </c>
      <c r="C42" s="107" t="s">
        <v>273</v>
      </c>
      <c r="D42" s="10" t="s">
        <v>77</v>
      </c>
      <c r="E42" s="63">
        <v>6.49</v>
      </c>
      <c r="F42" s="62">
        <v>3051.56</v>
      </c>
      <c r="G42" s="62">
        <v>1005.93</v>
      </c>
      <c r="H42" s="62">
        <v>15.61</v>
      </c>
      <c r="I42" s="62">
        <v>6.05</v>
      </c>
      <c r="J42" s="61">
        <v>19805</v>
      </c>
      <c r="K42" s="61">
        <v>6528</v>
      </c>
      <c r="L42" s="61">
        <v>101</v>
      </c>
      <c r="M42" s="61">
        <v>39</v>
      </c>
      <c r="N42" s="61">
        <v>81.650000000000006</v>
      </c>
      <c r="O42" s="61">
        <v>529.91</v>
      </c>
      <c r="P42" s="61">
        <v>0.39</v>
      </c>
      <c r="Q42" s="61">
        <v>2.5299999999999998</v>
      </c>
    </row>
    <row r="43" spans="1:17" ht="12.75" customHeight="1" x14ac:dyDescent="0.25">
      <c r="A43" s="6">
        <v>20</v>
      </c>
      <c r="B43" s="64" t="s">
        <v>23</v>
      </c>
      <c r="C43" s="107" t="s">
        <v>274</v>
      </c>
      <c r="D43" s="10" t="s">
        <v>25</v>
      </c>
      <c r="E43" s="65">
        <v>130</v>
      </c>
      <c r="F43" s="62" t="s">
        <v>275</v>
      </c>
      <c r="G43" s="61"/>
      <c r="H43" s="61"/>
      <c r="I43" s="61"/>
      <c r="J43" s="61">
        <v>22108</v>
      </c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6">
        <v>21</v>
      </c>
      <c r="B44" s="64" t="s">
        <v>99</v>
      </c>
      <c r="C44" s="107" t="s">
        <v>276</v>
      </c>
      <c r="D44" s="10" t="s">
        <v>77</v>
      </c>
      <c r="E44" s="63">
        <v>0.30399999999999999</v>
      </c>
      <c r="F44" s="62">
        <v>4324.05</v>
      </c>
      <c r="G44" s="62">
        <v>2849.81</v>
      </c>
      <c r="H44" s="62">
        <v>27</v>
      </c>
      <c r="I44" s="62">
        <v>10.47</v>
      </c>
      <c r="J44" s="61">
        <v>1315</v>
      </c>
      <c r="K44" s="61">
        <v>866</v>
      </c>
      <c r="L44" s="61">
        <v>8</v>
      </c>
      <c r="M44" s="61">
        <v>3</v>
      </c>
      <c r="N44" s="61">
        <v>228.35</v>
      </c>
      <c r="O44" s="61">
        <v>69.42</v>
      </c>
      <c r="P44" s="61">
        <v>0.67</v>
      </c>
      <c r="Q44" s="61">
        <v>0.2</v>
      </c>
    </row>
    <row r="45" spans="1:17" ht="12.75" customHeight="1" x14ac:dyDescent="0.25">
      <c r="A45" s="6">
        <v>22</v>
      </c>
      <c r="B45" s="64" t="s">
        <v>155</v>
      </c>
      <c r="C45" s="107" t="s">
        <v>156</v>
      </c>
      <c r="D45" s="10" t="s">
        <v>79</v>
      </c>
      <c r="E45" s="63">
        <v>3.16</v>
      </c>
      <c r="F45" s="62">
        <v>3839.29</v>
      </c>
      <c r="G45" s="62">
        <v>497.33</v>
      </c>
      <c r="H45" s="62">
        <v>7.59</v>
      </c>
      <c r="I45" s="62">
        <v>1.25</v>
      </c>
      <c r="J45" s="61">
        <v>12132</v>
      </c>
      <c r="K45" s="61">
        <v>1572</v>
      </c>
      <c r="L45" s="61">
        <v>24</v>
      </c>
      <c r="M45" s="61">
        <v>4</v>
      </c>
      <c r="N45" s="61">
        <v>41.41</v>
      </c>
      <c r="O45" s="61">
        <v>130.86000000000001</v>
      </c>
      <c r="P45" s="61">
        <v>0.08</v>
      </c>
      <c r="Q45" s="61">
        <v>0.25</v>
      </c>
    </row>
    <row r="46" spans="1:17" ht="12.75" customHeight="1" x14ac:dyDescent="0.25">
      <c r="A46" s="6">
        <v>23</v>
      </c>
      <c r="B46" s="64" t="s">
        <v>212</v>
      </c>
      <c r="C46" s="107" t="s">
        <v>213</v>
      </c>
      <c r="D46" s="10" t="s">
        <v>91</v>
      </c>
      <c r="E46" s="63">
        <v>51.6</v>
      </c>
      <c r="F46" s="62">
        <v>48.46</v>
      </c>
      <c r="G46" s="62">
        <v>48.46</v>
      </c>
      <c r="H46" s="61"/>
      <c r="I46" s="61"/>
      <c r="J46" s="61">
        <v>2501</v>
      </c>
      <c r="K46" s="61">
        <v>2501</v>
      </c>
      <c r="L46" s="61"/>
      <c r="M46" s="61"/>
      <c r="N46" s="61"/>
      <c r="O46" s="61"/>
      <c r="P46" s="61"/>
      <c r="Q46" s="61"/>
    </row>
    <row r="47" spans="1:17" ht="12.75" customHeight="1" x14ac:dyDescent="0.25">
      <c r="A47" s="6">
        <v>24</v>
      </c>
      <c r="B47" s="64" t="s">
        <v>92</v>
      </c>
      <c r="C47" s="107" t="s">
        <v>214</v>
      </c>
      <c r="D47" s="10" t="s">
        <v>81</v>
      </c>
      <c r="E47" s="65">
        <v>51.6</v>
      </c>
      <c r="F47" s="62">
        <v>52.85</v>
      </c>
      <c r="G47" s="61"/>
      <c r="H47" s="62">
        <v>52.85</v>
      </c>
      <c r="I47" s="61"/>
      <c r="J47" s="61">
        <v>2727</v>
      </c>
      <c r="K47" s="61"/>
      <c r="L47" s="61">
        <v>2727</v>
      </c>
      <c r="M47" s="61"/>
      <c r="N47" s="61"/>
      <c r="O47" s="61"/>
      <c r="P47" s="61"/>
      <c r="Q47" s="61"/>
    </row>
    <row r="48" spans="1:17" ht="12.75" customHeight="1" x14ac:dyDescent="0.25">
      <c r="A48" s="114" t="s">
        <v>33</v>
      </c>
      <c r="B48" s="115"/>
      <c r="C48" s="115"/>
      <c r="D48" s="115"/>
      <c r="E48" s="115"/>
      <c r="F48" s="115"/>
      <c r="G48" s="115"/>
      <c r="H48" s="115"/>
      <c r="I48" s="115"/>
      <c r="J48" s="62">
        <v>906810</v>
      </c>
      <c r="K48" s="62">
        <v>42061</v>
      </c>
      <c r="L48" s="62">
        <v>9501</v>
      </c>
      <c r="M48" s="62">
        <v>902</v>
      </c>
      <c r="N48" s="61"/>
      <c r="O48" s="62">
        <v>3295.5</v>
      </c>
      <c r="P48" s="61"/>
      <c r="Q48" s="62">
        <v>57.7</v>
      </c>
    </row>
    <row r="49" spans="1:17" ht="12.75" customHeight="1" x14ac:dyDescent="0.25">
      <c r="A49" s="114" t="s">
        <v>84</v>
      </c>
      <c r="B49" s="115"/>
      <c r="C49" s="115"/>
      <c r="D49" s="115"/>
      <c r="E49" s="115"/>
      <c r="F49" s="115"/>
      <c r="G49" s="115"/>
      <c r="H49" s="115"/>
      <c r="I49" s="115"/>
      <c r="J49" s="62">
        <v>928349</v>
      </c>
      <c r="K49" s="62">
        <v>47710</v>
      </c>
      <c r="L49" s="62">
        <v>10295</v>
      </c>
      <c r="M49" s="62">
        <v>977</v>
      </c>
      <c r="N49" s="61"/>
      <c r="O49" s="62">
        <v>3594.8</v>
      </c>
      <c r="P49" s="61"/>
      <c r="Q49" s="62">
        <v>59.9</v>
      </c>
    </row>
    <row r="50" spans="1:17" ht="23.25" customHeight="1" x14ac:dyDescent="0.25">
      <c r="A50" s="114" t="s">
        <v>51</v>
      </c>
      <c r="B50" s="115"/>
      <c r="C50" s="115"/>
      <c r="D50" s="115"/>
      <c r="E50" s="115"/>
      <c r="F50" s="115"/>
      <c r="G50" s="115"/>
      <c r="H50" s="115"/>
      <c r="I50" s="115"/>
      <c r="J50" s="61"/>
      <c r="K50" s="61"/>
      <c r="L50" s="61"/>
      <c r="M50" s="61"/>
      <c r="N50" s="61"/>
      <c r="O50" s="61"/>
      <c r="P50" s="61"/>
      <c r="Q50" s="61"/>
    </row>
    <row r="51" spans="1:17" ht="12.75" customHeight="1" x14ac:dyDescent="0.25">
      <c r="A51" s="114" t="s">
        <v>277</v>
      </c>
      <c r="B51" s="115"/>
      <c r="C51" s="115"/>
      <c r="D51" s="115"/>
      <c r="E51" s="115"/>
      <c r="F51" s="115"/>
      <c r="G51" s="115"/>
      <c r="H51" s="115"/>
      <c r="I51" s="115"/>
      <c r="J51" s="62">
        <v>1850</v>
      </c>
      <c r="K51" s="62">
        <v>1809</v>
      </c>
      <c r="L51" s="62">
        <v>39</v>
      </c>
      <c r="M51" s="62">
        <v>39</v>
      </c>
      <c r="N51" s="61"/>
      <c r="O51" s="61"/>
      <c r="P51" s="61"/>
      <c r="Q51" s="61"/>
    </row>
    <row r="52" spans="1:17" ht="12.75" customHeight="1" x14ac:dyDescent="0.25">
      <c r="A52" s="114" t="s">
        <v>278</v>
      </c>
      <c r="B52" s="115"/>
      <c r="C52" s="115"/>
      <c r="D52" s="115"/>
      <c r="E52" s="115"/>
      <c r="F52" s="115"/>
      <c r="G52" s="115"/>
      <c r="H52" s="115"/>
      <c r="I52" s="115"/>
      <c r="J52" s="62">
        <v>15096</v>
      </c>
      <c r="K52" s="61"/>
      <c r="L52" s="61"/>
      <c r="M52" s="61"/>
      <c r="N52" s="61"/>
      <c r="O52" s="61"/>
      <c r="P52" s="61"/>
      <c r="Q52" s="61"/>
    </row>
    <row r="53" spans="1:17" ht="12.75" customHeight="1" x14ac:dyDescent="0.25">
      <c r="A53" s="114" t="s">
        <v>279</v>
      </c>
      <c r="B53" s="115"/>
      <c r="C53" s="115"/>
      <c r="D53" s="115"/>
      <c r="E53" s="115"/>
      <c r="F53" s="115"/>
      <c r="G53" s="115"/>
      <c r="H53" s="115"/>
      <c r="I53" s="115"/>
      <c r="J53" s="62">
        <v>4593</v>
      </c>
      <c r="K53" s="62">
        <v>3838</v>
      </c>
      <c r="L53" s="62">
        <v>755</v>
      </c>
      <c r="M53" s="62">
        <v>36</v>
      </c>
      <c r="N53" s="61"/>
      <c r="O53" s="62">
        <v>299.29349999999999</v>
      </c>
      <c r="P53" s="61"/>
      <c r="Q53" s="62">
        <v>2.1960000000000002</v>
      </c>
    </row>
    <row r="54" spans="1:17" ht="12.75" customHeight="1" x14ac:dyDescent="0.25">
      <c r="A54" s="114" t="s">
        <v>34</v>
      </c>
      <c r="B54" s="115"/>
      <c r="C54" s="115"/>
      <c r="D54" s="115"/>
      <c r="E54" s="115"/>
      <c r="F54" s="115"/>
      <c r="G54" s="115"/>
      <c r="H54" s="115"/>
      <c r="I54" s="115"/>
      <c r="J54" s="62">
        <v>50985</v>
      </c>
      <c r="K54" s="61"/>
      <c r="L54" s="61"/>
      <c r="M54" s="61"/>
      <c r="N54" s="61"/>
      <c r="O54" s="61"/>
      <c r="P54" s="61"/>
      <c r="Q54" s="61"/>
    </row>
    <row r="55" spans="1:17" ht="12.75" customHeight="1" x14ac:dyDescent="0.25">
      <c r="A55" s="114" t="s">
        <v>51</v>
      </c>
      <c r="B55" s="115"/>
      <c r="C55" s="115"/>
      <c r="D55" s="115"/>
      <c r="E55" s="115"/>
      <c r="F55" s="115"/>
      <c r="G55" s="115"/>
      <c r="H55" s="115"/>
      <c r="I55" s="115"/>
      <c r="J55" s="61"/>
      <c r="K55" s="61"/>
      <c r="L55" s="61"/>
      <c r="M55" s="61"/>
      <c r="N55" s="61"/>
      <c r="O55" s="61"/>
      <c r="P55" s="61"/>
      <c r="Q55" s="61"/>
    </row>
    <row r="56" spans="1:17" ht="12.75" customHeight="1" x14ac:dyDescent="0.25">
      <c r="A56" s="114" t="s">
        <v>280</v>
      </c>
      <c r="B56" s="115"/>
      <c r="C56" s="115"/>
      <c r="D56" s="115"/>
      <c r="E56" s="115"/>
      <c r="F56" s="115"/>
      <c r="G56" s="115"/>
      <c r="H56" s="115"/>
      <c r="I56" s="115"/>
      <c r="J56" s="62">
        <v>716</v>
      </c>
      <c r="K56" s="61"/>
      <c r="L56" s="61"/>
      <c r="M56" s="61"/>
      <c r="N56" s="61"/>
      <c r="O56" s="61"/>
      <c r="P56" s="61"/>
      <c r="Q56" s="61"/>
    </row>
    <row r="57" spans="1:17" ht="12.75" customHeight="1" x14ac:dyDescent="0.25">
      <c r="A57" s="114" t="s">
        <v>281</v>
      </c>
      <c r="B57" s="115"/>
      <c r="C57" s="115"/>
      <c r="D57" s="115"/>
      <c r="E57" s="115"/>
      <c r="F57" s="115"/>
      <c r="G57" s="115"/>
      <c r="H57" s="115"/>
      <c r="I57" s="115"/>
      <c r="J57" s="62">
        <v>654</v>
      </c>
      <c r="K57" s="61"/>
      <c r="L57" s="61"/>
      <c r="M57" s="61"/>
      <c r="N57" s="61"/>
      <c r="O57" s="61"/>
      <c r="P57" s="61"/>
      <c r="Q57" s="61"/>
    </row>
    <row r="58" spans="1:17" ht="12.75" customHeight="1" x14ac:dyDescent="0.25">
      <c r="A58" s="114" t="s">
        <v>282</v>
      </c>
      <c r="B58" s="115"/>
      <c r="C58" s="115"/>
      <c r="D58" s="115"/>
      <c r="E58" s="115"/>
      <c r="F58" s="115"/>
      <c r="G58" s="115"/>
      <c r="H58" s="115"/>
      <c r="I58" s="115"/>
      <c r="J58" s="62">
        <v>1365</v>
      </c>
      <c r="K58" s="61"/>
      <c r="L58" s="61"/>
      <c r="M58" s="61"/>
      <c r="N58" s="61"/>
      <c r="O58" s="61"/>
      <c r="P58" s="61"/>
      <c r="Q58" s="61"/>
    </row>
    <row r="59" spans="1:17" ht="12.75" customHeight="1" x14ac:dyDescent="0.25">
      <c r="A59" s="114" t="s">
        <v>283</v>
      </c>
      <c r="B59" s="115"/>
      <c r="C59" s="115"/>
      <c r="D59" s="115"/>
      <c r="E59" s="115"/>
      <c r="F59" s="115"/>
      <c r="G59" s="115"/>
      <c r="H59" s="115"/>
      <c r="I59" s="115"/>
      <c r="J59" s="62">
        <v>268</v>
      </c>
      <c r="K59" s="61"/>
      <c r="L59" s="61"/>
      <c r="M59" s="61"/>
      <c r="N59" s="61"/>
      <c r="O59" s="61"/>
      <c r="P59" s="61"/>
      <c r="Q59" s="61"/>
    </row>
    <row r="60" spans="1:17" ht="19.2" customHeight="1" x14ac:dyDescent="0.25">
      <c r="A60" s="114" t="s">
        <v>284</v>
      </c>
      <c r="B60" s="115"/>
      <c r="C60" s="115"/>
      <c r="D60" s="115"/>
      <c r="E60" s="115"/>
      <c r="F60" s="115"/>
      <c r="G60" s="115"/>
      <c r="H60" s="115"/>
      <c r="I60" s="115"/>
      <c r="J60" s="62">
        <v>8271</v>
      </c>
      <c r="K60" s="61"/>
      <c r="L60" s="61"/>
      <c r="M60" s="61"/>
      <c r="N60" s="61"/>
      <c r="O60" s="61"/>
      <c r="P60" s="61"/>
      <c r="Q60" s="61"/>
    </row>
    <row r="61" spans="1:17" x14ac:dyDescent="0.25">
      <c r="A61" s="114" t="s">
        <v>285</v>
      </c>
      <c r="B61" s="115"/>
      <c r="C61" s="115"/>
      <c r="D61" s="115"/>
      <c r="E61" s="115"/>
      <c r="F61" s="115"/>
      <c r="G61" s="115"/>
      <c r="H61" s="115"/>
      <c r="I61" s="115"/>
      <c r="J61" s="62">
        <v>14309</v>
      </c>
      <c r="K61" s="61"/>
      <c r="L61" s="61"/>
      <c r="M61" s="61"/>
      <c r="N61" s="61"/>
      <c r="O61" s="61"/>
      <c r="P61" s="61"/>
      <c r="Q61" s="61"/>
    </row>
    <row r="62" spans="1:17" x14ac:dyDescent="0.25">
      <c r="A62" s="114" t="s">
        <v>286</v>
      </c>
      <c r="B62" s="115"/>
      <c r="C62" s="115"/>
      <c r="D62" s="115"/>
      <c r="E62" s="115"/>
      <c r="F62" s="115"/>
      <c r="G62" s="115"/>
      <c r="H62" s="115"/>
      <c r="I62" s="115"/>
      <c r="J62" s="62">
        <v>25402</v>
      </c>
      <c r="K62" s="61"/>
      <c r="L62" s="61"/>
      <c r="M62" s="61"/>
      <c r="N62" s="61"/>
      <c r="O62" s="61"/>
      <c r="P62" s="61"/>
      <c r="Q62" s="61"/>
    </row>
    <row r="63" spans="1:17" x14ac:dyDescent="0.25">
      <c r="A63" s="114" t="s">
        <v>35</v>
      </c>
      <c r="B63" s="115"/>
      <c r="C63" s="115"/>
      <c r="D63" s="115"/>
      <c r="E63" s="115"/>
      <c r="F63" s="115"/>
      <c r="G63" s="115"/>
      <c r="H63" s="115"/>
      <c r="I63" s="115"/>
      <c r="J63" s="62">
        <v>29184</v>
      </c>
      <c r="K63" s="61"/>
      <c r="L63" s="61"/>
      <c r="M63" s="61"/>
      <c r="N63" s="61"/>
      <c r="O63" s="61"/>
      <c r="P63" s="61"/>
      <c r="Q63" s="61"/>
    </row>
    <row r="64" spans="1:17" x14ac:dyDescent="0.25">
      <c r="A64" s="114" t="s">
        <v>51</v>
      </c>
      <c r="B64" s="115"/>
      <c r="C64" s="115"/>
      <c r="D64" s="115"/>
      <c r="E64" s="115"/>
      <c r="F64" s="115"/>
      <c r="G64" s="115"/>
      <c r="H64" s="115"/>
      <c r="I64" s="115"/>
      <c r="J64" s="61"/>
      <c r="K64" s="61"/>
      <c r="L64" s="61"/>
      <c r="M64" s="61"/>
      <c r="N64" s="61"/>
      <c r="O64" s="61"/>
      <c r="P64" s="61"/>
      <c r="Q64" s="61"/>
    </row>
    <row r="65" spans="1:17" x14ac:dyDescent="0.25">
      <c r="A65" s="114" t="s">
        <v>287</v>
      </c>
      <c r="B65" s="115"/>
      <c r="C65" s="115"/>
      <c r="D65" s="115"/>
      <c r="E65" s="115"/>
      <c r="F65" s="115"/>
      <c r="G65" s="115"/>
      <c r="H65" s="115"/>
      <c r="I65" s="115"/>
      <c r="J65" s="62">
        <v>862</v>
      </c>
      <c r="K65" s="61"/>
      <c r="L65" s="61"/>
      <c r="M65" s="61"/>
      <c r="N65" s="61"/>
      <c r="O65" s="61"/>
      <c r="P65" s="61"/>
      <c r="Q65" s="61"/>
    </row>
    <row r="66" spans="1:17" x14ac:dyDescent="0.25">
      <c r="A66" s="114" t="s">
        <v>288</v>
      </c>
      <c r="B66" s="115"/>
      <c r="C66" s="115"/>
      <c r="D66" s="115"/>
      <c r="E66" s="115"/>
      <c r="F66" s="115"/>
      <c r="G66" s="115"/>
      <c r="H66" s="115"/>
      <c r="I66" s="115"/>
      <c r="J66" s="62">
        <v>4332</v>
      </c>
      <c r="K66" s="61"/>
      <c r="L66" s="61"/>
      <c r="M66" s="61"/>
      <c r="N66" s="61"/>
      <c r="O66" s="61"/>
      <c r="P66" s="61"/>
      <c r="Q66" s="61"/>
    </row>
    <row r="67" spans="1:17" x14ac:dyDescent="0.25">
      <c r="A67" s="114" t="s">
        <v>289</v>
      </c>
      <c r="B67" s="115"/>
      <c r="C67" s="115"/>
      <c r="D67" s="115"/>
      <c r="E67" s="115"/>
      <c r="F67" s="115"/>
      <c r="G67" s="115"/>
      <c r="H67" s="115"/>
      <c r="I67" s="115"/>
      <c r="J67" s="62">
        <v>13562</v>
      </c>
      <c r="K67" s="61"/>
      <c r="L67" s="61"/>
      <c r="M67" s="61"/>
      <c r="N67" s="61"/>
      <c r="O67" s="61"/>
      <c r="P67" s="61"/>
      <c r="Q67" s="61"/>
    </row>
    <row r="68" spans="1:17" x14ac:dyDescent="0.25">
      <c r="A68" s="114" t="s">
        <v>290</v>
      </c>
      <c r="B68" s="115"/>
      <c r="C68" s="115"/>
      <c r="D68" s="115"/>
      <c r="E68" s="115"/>
      <c r="F68" s="115"/>
      <c r="G68" s="115"/>
      <c r="H68" s="115"/>
      <c r="I68" s="115"/>
      <c r="J68" s="62">
        <v>1069</v>
      </c>
      <c r="K68" s="61"/>
      <c r="L68" s="61"/>
      <c r="M68" s="61"/>
      <c r="N68" s="61"/>
      <c r="O68" s="61"/>
      <c r="P68" s="61"/>
      <c r="Q68" s="61"/>
    </row>
    <row r="69" spans="1:17" x14ac:dyDescent="0.25">
      <c r="A69" s="114" t="s">
        <v>291</v>
      </c>
      <c r="B69" s="115"/>
      <c r="C69" s="115"/>
      <c r="D69" s="115"/>
      <c r="E69" s="115"/>
      <c r="F69" s="115"/>
      <c r="G69" s="115"/>
      <c r="H69" s="115"/>
      <c r="I69" s="115"/>
      <c r="J69" s="62">
        <v>9106</v>
      </c>
      <c r="K69" s="61"/>
      <c r="L69" s="61"/>
      <c r="M69" s="61"/>
      <c r="N69" s="61"/>
      <c r="O69" s="61"/>
      <c r="P69" s="61"/>
      <c r="Q69" s="61"/>
    </row>
    <row r="70" spans="1:17" x14ac:dyDescent="0.25">
      <c r="A70" s="114" t="s">
        <v>292</v>
      </c>
      <c r="B70" s="115"/>
      <c r="C70" s="115"/>
      <c r="D70" s="115"/>
      <c r="E70" s="115"/>
      <c r="F70" s="115"/>
      <c r="G70" s="115"/>
      <c r="H70" s="115"/>
      <c r="I70" s="115"/>
      <c r="J70" s="62">
        <v>253</v>
      </c>
      <c r="K70" s="61"/>
      <c r="L70" s="61"/>
      <c r="M70" s="61"/>
      <c r="N70" s="61"/>
      <c r="O70" s="61"/>
      <c r="P70" s="61"/>
      <c r="Q70" s="61"/>
    </row>
    <row r="71" spans="1:17" ht="22.5" customHeight="1" x14ac:dyDescent="0.25">
      <c r="A71" s="114" t="s">
        <v>36</v>
      </c>
      <c r="B71" s="115"/>
      <c r="C71" s="115"/>
      <c r="D71" s="115"/>
      <c r="E71" s="115"/>
      <c r="F71" s="115"/>
      <c r="G71" s="115"/>
      <c r="H71" s="115"/>
      <c r="I71" s="115"/>
      <c r="J71" s="62">
        <v>1008518</v>
      </c>
      <c r="K71" s="61"/>
      <c r="L71" s="61"/>
      <c r="M71" s="61"/>
      <c r="N71" s="61"/>
      <c r="O71" s="62">
        <v>3594.8</v>
      </c>
      <c r="P71" s="61"/>
      <c r="Q71" s="62">
        <v>59.9</v>
      </c>
    </row>
    <row r="72" spans="1:17" ht="12.75" customHeight="1" x14ac:dyDescent="0.25">
      <c r="A72" s="114" t="s">
        <v>37</v>
      </c>
      <c r="B72" s="115"/>
      <c r="C72" s="115"/>
      <c r="D72" s="115"/>
      <c r="E72" s="115"/>
      <c r="F72" s="115"/>
      <c r="G72" s="115"/>
      <c r="H72" s="115"/>
      <c r="I72" s="115"/>
      <c r="J72" s="61"/>
      <c r="K72" s="61"/>
      <c r="L72" s="61"/>
      <c r="M72" s="61"/>
      <c r="N72" s="61"/>
      <c r="O72" s="61"/>
      <c r="P72" s="61"/>
      <c r="Q72" s="61"/>
    </row>
    <row r="73" spans="1:17" ht="12.75" customHeight="1" x14ac:dyDescent="0.25">
      <c r="A73" s="114" t="s">
        <v>38</v>
      </c>
      <c r="B73" s="115"/>
      <c r="C73" s="115"/>
      <c r="D73" s="115"/>
      <c r="E73" s="115"/>
      <c r="F73" s="115"/>
      <c r="G73" s="115"/>
      <c r="H73" s="115"/>
      <c r="I73" s="115"/>
      <c r="J73" s="62">
        <v>870344</v>
      </c>
      <c r="K73" s="61"/>
      <c r="L73" s="61"/>
      <c r="M73" s="61"/>
      <c r="N73" s="61"/>
      <c r="O73" s="61"/>
      <c r="P73" s="61"/>
      <c r="Q73" s="61"/>
    </row>
    <row r="74" spans="1:17" ht="12.75" customHeight="1" x14ac:dyDescent="0.25">
      <c r="A74" s="114" t="s">
        <v>39</v>
      </c>
      <c r="B74" s="115"/>
      <c r="C74" s="115"/>
      <c r="D74" s="115"/>
      <c r="E74" s="115"/>
      <c r="F74" s="115"/>
      <c r="G74" s="115"/>
      <c r="H74" s="115"/>
      <c r="I74" s="115"/>
      <c r="J74" s="62">
        <v>9318</v>
      </c>
      <c r="K74" s="61"/>
      <c r="L74" s="61"/>
      <c r="M74" s="61"/>
      <c r="N74" s="61"/>
      <c r="O74" s="61"/>
      <c r="P74" s="61"/>
      <c r="Q74" s="61"/>
    </row>
    <row r="75" spans="1:17" ht="12.75" customHeight="1" x14ac:dyDescent="0.25">
      <c r="A75" s="114" t="s">
        <v>40</v>
      </c>
      <c r="B75" s="115"/>
      <c r="C75" s="115"/>
      <c r="D75" s="115"/>
      <c r="E75" s="115"/>
      <c r="F75" s="115"/>
      <c r="G75" s="115"/>
      <c r="H75" s="115"/>
      <c r="I75" s="115"/>
      <c r="J75" s="62">
        <v>48687</v>
      </c>
      <c r="K75" s="61"/>
      <c r="L75" s="61"/>
      <c r="M75" s="61"/>
      <c r="N75" s="61"/>
      <c r="O75" s="61"/>
      <c r="P75" s="61"/>
      <c r="Q75" s="61"/>
    </row>
    <row r="76" spans="1:17" ht="12.75" customHeight="1" x14ac:dyDescent="0.25">
      <c r="A76" s="114" t="s">
        <v>41</v>
      </c>
      <c r="B76" s="115"/>
      <c r="C76" s="115"/>
      <c r="D76" s="115"/>
      <c r="E76" s="115"/>
      <c r="F76" s="115"/>
      <c r="G76" s="115"/>
      <c r="H76" s="115"/>
      <c r="I76" s="115"/>
      <c r="J76" s="62">
        <v>50985</v>
      </c>
      <c r="K76" s="61"/>
      <c r="L76" s="61"/>
      <c r="M76" s="61"/>
      <c r="N76" s="61"/>
      <c r="O76" s="61"/>
      <c r="P76" s="61"/>
      <c r="Q76" s="61"/>
    </row>
    <row r="77" spans="1:17" ht="12.75" customHeight="1" x14ac:dyDescent="0.25">
      <c r="A77" s="114" t="s">
        <v>42</v>
      </c>
      <c r="B77" s="115"/>
      <c r="C77" s="115"/>
      <c r="D77" s="115"/>
      <c r="E77" s="115"/>
      <c r="F77" s="115"/>
      <c r="G77" s="115"/>
      <c r="H77" s="115"/>
      <c r="I77" s="115"/>
      <c r="J77" s="62">
        <v>29184</v>
      </c>
      <c r="K77" s="61"/>
      <c r="L77" s="61"/>
      <c r="M77" s="61"/>
      <c r="N77" s="61"/>
      <c r="O77" s="61"/>
      <c r="P77" s="61"/>
      <c r="Q77" s="61"/>
    </row>
    <row r="78" spans="1:17" ht="12.75" customHeight="1" x14ac:dyDescent="0.25">
      <c r="A78" s="116" t="s">
        <v>43</v>
      </c>
      <c r="B78" s="115"/>
      <c r="C78" s="115"/>
      <c r="D78" s="115"/>
      <c r="E78" s="115"/>
      <c r="F78" s="115"/>
      <c r="G78" s="115"/>
      <c r="H78" s="115"/>
      <c r="I78" s="115"/>
      <c r="J78" s="60">
        <v>1008518</v>
      </c>
      <c r="K78" s="61"/>
      <c r="L78" s="61"/>
      <c r="M78" s="61"/>
      <c r="N78" s="61"/>
      <c r="O78" s="60">
        <v>3594.8</v>
      </c>
      <c r="P78" s="61"/>
      <c r="Q78" s="60">
        <v>59.9</v>
      </c>
    </row>
    <row r="79" spans="1:17" ht="12.75" customHeight="1" x14ac:dyDescent="0.25">
      <c r="A79" s="103"/>
      <c r="B79" s="103"/>
      <c r="C79" s="103"/>
      <c r="D79" s="103"/>
      <c r="E79" s="103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</row>
    <row r="80" spans="1:17" ht="12.75" customHeight="1" x14ac:dyDescent="0.25">
      <c r="A80" s="103"/>
      <c r="B80" s="112" t="s">
        <v>104</v>
      </c>
      <c r="C80" s="103"/>
      <c r="D80" s="103"/>
      <c r="E80" s="103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</row>
    <row r="81" spans="1:17" ht="12.75" customHeight="1" x14ac:dyDescent="0.25">
      <c r="A81" s="103"/>
      <c r="B81" s="103"/>
      <c r="C81" s="103"/>
      <c r="D81" s="103"/>
      <c r="E81" s="103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</row>
    <row r="82" spans="1:17" ht="12.75" customHeight="1" x14ac:dyDescent="0.25">
      <c r="B82" s="70" t="s">
        <v>105</v>
      </c>
      <c r="C82" s="70"/>
      <c r="D82" s="70"/>
      <c r="E82" s="70"/>
      <c r="F82" s="70"/>
      <c r="G82" s="70"/>
      <c r="H82" s="70"/>
      <c r="I82" s="70" t="s">
        <v>106</v>
      </c>
      <c r="J82" s="70"/>
      <c r="K82" s="70"/>
      <c r="L82" s="70"/>
      <c r="M82" s="70"/>
      <c r="N82" s="98"/>
      <c r="O82" s="98"/>
      <c r="P82" s="98"/>
      <c r="Q82" s="103"/>
    </row>
    <row r="83" spans="1:17" ht="12.75" customHeight="1" x14ac:dyDescent="0.25">
      <c r="B83" s="22"/>
      <c r="C83" s="99"/>
      <c r="D83" s="100"/>
      <c r="E83" s="22"/>
      <c r="F83" s="22"/>
      <c r="G83" s="99"/>
      <c r="H83" s="94"/>
      <c r="I83" s="70" t="s">
        <v>238</v>
      </c>
      <c r="J83" s="70"/>
      <c r="K83" s="70"/>
      <c r="L83" s="70"/>
      <c r="M83" s="70"/>
      <c r="N83" s="98"/>
      <c r="O83" s="98"/>
      <c r="P83" s="98"/>
      <c r="Q83" s="103"/>
    </row>
    <row r="84" spans="1:17" ht="12.75" customHeight="1" x14ac:dyDescent="0.25">
      <c r="B84" s="22"/>
      <c r="C84" s="99"/>
      <c r="D84" s="100"/>
      <c r="E84" s="22"/>
      <c r="F84" s="22"/>
      <c r="G84" s="99"/>
      <c r="H84" s="94"/>
      <c r="I84" s="70" t="s">
        <v>107</v>
      </c>
      <c r="J84" s="70"/>
      <c r="K84" s="70"/>
      <c r="L84" s="70"/>
      <c r="M84" s="70"/>
      <c r="N84" s="98"/>
      <c r="O84" s="98"/>
      <c r="P84" s="98"/>
      <c r="Q84" s="103"/>
    </row>
    <row r="85" spans="1:17" ht="12.75" customHeight="1" x14ac:dyDescent="0.25">
      <c r="A85" s="9"/>
      <c r="B85" s="1"/>
      <c r="C85" s="7"/>
      <c r="D85" s="102"/>
      <c r="E85" s="8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</row>
    <row r="86" spans="1:17" ht="12.75" customHeight="1" x14ac:dyDescent="0.25">
      <c r="A86" s="9"/>
      <c r="B86" s="1"/>
      <c r="C86" s="7"/>
      <c r="D86" s="102"/>
      <c r="E86" s="8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</row>
    <row r="87" spans="1:17" ht="12.75" customHeight="1" x14ac:dyDescent="0.25">
      <c r="A87" s="9"/>
      <c r="B87" s="1"/>
      <c r="C87" s="7"/>
      <c r="D87" s="102"/>
      <c r="E87" s="8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</row>
    <row r="88" spans="1:17" ht="12.75" customHeight="1" x14ac:dyDescent="0.25">
      <c r="A88" s="9"/>
      <c r="B88" s="1"/>
      <c r="C88" s="7"/>
      <c r="D88" s="102"/>
      <c r="E88" s="8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</row>
    <row r="89" spans="1:17" ht="12.75" customHeight="1" x14ac:dyDescent="0.25">
      <c r="A89" s="9"/>
      <c r="B89" s="1"/>
      <c r="C89" s="7"/>
      <c r="D89" s="102"/>
      <c r="E89" s="8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</row>
    <row r="90" spans="1:17" ht="12.75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1:17" ht="12.75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1:17" ht="12.75" customHeigh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1:17" ht="12.75" customHeigh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1:17" ht="12.75" customHeigh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1:17" ht="19.2" customHeigh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1:17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1:1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ht="22.5" customHeight="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ht="12.75" customHeight="1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ht="12.75" customHeight="1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ht="12.75" customHeight="1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ht="19.2" customHeight="1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ht="19.2" customHeight="1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ht="12.75" customHeight="1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ht="12.75" customHeight="1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ht="12.75" customHeight="1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ht="12.75" customHeight="1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ht="12.75" customHeight="1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ht="12.75" customHeight="1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ht="12.75" customHeight="1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ht="12.75" customHeigh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ht="12.75" customHeight="1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ht="12.75" customHeight="1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ht="12.75" customHeight="1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ht="12.75" customHeight="1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ht="12.75" customHeight="1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ht="12.75" customHeight="1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1:16" ht="12.75" customHeight="1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1:16" ht="12.75" customHeight="1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1:16" ht="12.75" customHeight="1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5">
      <c r="A149" s="14"/>
      <c r="B149" s="14"/>
      <c r="C149" s="14"/>
      <c r="D149" s="14"/>
      <c r="E149" s="14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5">
      <c r="A150" s="14"/>
      <c r="B150" s="14"/>
      <c r="C150" s="14"/>
      <c r="D150" s="14"/>
      <c r="E150" s="14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5">
      <c r="A151" s="14"/>
      <c r="B151" s="14"/>
      <c r="C151" s="14"/>
      <c r="D151" s="14"/>
      <c r="E151" s="14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5">
      <c r="A152" s="14"/>
      <c r="B152" s="14"/>
      <c r="C152" s="14"/>
      <c r="D152" s="14"/>
      <c r="E152" s="14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5">
      <c r="A153" s="14"/>
      <c r="B153" s="14"/>
      <c r="C153" s="14"/>
      <c r="D153" s="14"/>
      <c r="E153" s="14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5">
      <c r="A154" s="14"/>
      <c r="B154" s="14"/>
      <c r="C154" s="14"/>
      <c r="D154" s="14"/>
      <c r="E154" s="14"/>
      <c r="F154"/>
      <c r="G154"/>
      <c r="H154"/>
      <c r="I154"/>
      <c r="J154"/>
      <c r="K154"/>
      <c r="L154"/>
      <c r="M154"/>
      <c r="N154"/>
      <c r="O154"/>
      <c r="P154"/>
    </row>
    <row r="155" spans="1:16" ht="19.2" customHeight="1" x14ac:dyDescent="0.25">
      <c r="A155" s="14"/>
      <c r="B155" s="14"/>
      <c r="C155" s="14"/>
      <c r="D155" s="14"/>
      <c r="E155" s="14"/>
      <c r="F155"/>
      <c r="G155"/>
      <c r="H155"/>
      <c r="I155"/>
      <c r="J155"/>
      <c r="K155"/>
      <c r="L155"/>
      <c r="M155"/>
      <c r="N155"/>
      <c r="O155"/>
      <c r="P155"/>
    </row>
    <row r="156" spans="1:16" x14ac:dyDescent="0.25">
      <c r="A156" s="14"/>
      <c r="B156" s="14"/>
      <c r="C156" s="14"/>
      <c r="D156" s="14"/>
      <c r="E156" s="14"/>
      <c r="F156"/>
      <c r="G156"/>
      <c r="H156"/>
      <c r="I156"/>
      <c r="J156"/>
      <c r="K156"/>
      <c r="L156"/>
      <c r="M156"/>
      <c r="N156"/>
      <c r="O156"/>
      <c r="P156"/>
    </row>
    <row r="157" spans="1:16" x14ac:dyDescent="0.25">
      <c r="A157" s="14"/>
      <c r="B157" s="14"/>
      <c r="C157" s="14"/>
      <c r="D157" s="14"/>
      <c r="E157" s="14"/>
      <c r="F157"/>
      <c r="G157"/>
      <c r="H157"/>
      <c r="I157"/>
      <c r="J157"/>
      <c r="K157"/>
      <c r="L157"/>
      <c r="M157"/>
      <c r="N157"/>
      <c r="O157"/>
      <c r="P157"/>
    </row>
    <row r="158" spans="1:16" x14ac:dyDescent="0.25">
      <c r="A158" s="14"/>
      <c r="B158" s="14"/>
      <c r="C158" s="14"/>
      <c r="D158" s="14"/>
      <c r="E158" s="14"/>
      <c r="F158"/>
      <c r="G158"/>
      <c r="H158"/>
      <c r="I158"/>
      <c r="J158"/>
      <c r="K158"/>
      <c r="L158"/>
      <c r="M158"/>
      <c r="N158"/>
      <c r="O158"/>
      <c r="P158"/>
    </row>
    <row r="159" spans="1:16" x14ac:dyDescent="0.25">
      <c r="A159" s="14"/>
      <c r="B159" s="14"/>
      <c r="C159" s="14"/>
      <c r="D159" s="14"/>
      <c r="E159" s="14"/>
      <c r="F159"/>
      <c r="G159"/>
      <c r="H159"/>
      <c r="I159"/>
      <c r="J159"/>
      <c r="K159"/>
      <c r="L159"/>
      <c r="M159"/>
      <c r="N159"/>
      <c r="O159"/>
      <c r="P159"/>
    </row>
    <row r="160" spans="1:16" x14ac:dyDescent="0.25">
      <c r="A160" s="14"/>
      <c r="B160" s="14"/>
      <c r="C160" s="14"/>
      <c r="D160" s="14"/>
      <c r="E160" s="14"/>
      <c r="F160"/>
      <c r="G160"/>
      <c r="H160"/>
      <c r="I160"/>
      <c r="J160"/>
      <c r="K160"/>
      <c r="L160"/>
      <c r="M160"/>
      <c r="N160"/>
      <c r="O160"/>
      <c r="P160"/>
    </row>
    <row r="161" spans="1:16" x14ac:dyDescent="0.25">
      <c r="A161" s="14"/>
      <c r="B161" s="14"/>
      <c r="C161" s="14"/>
      <c r="D161" s="14"/>
      <c r="E161" s="14"/>
      <c r="F161"/>
      <c r="G161"/>
      <c r="H161"/>
      <c r="I161"/>
      <c r="J161"/>
      <c r="K161"/>
      <c r="L161"/>
      <c r="M161"/>
      <c r="N161"/>
      <c r="O161"/>
      <c r="P161"/>
    </row>
    <row r="162" spans="1:16" ht="22.5" customHeight="1" x14ac:dyDescent="0.25">
      <c r="A162" s="14"/>
      <c r="B162" s="14"/>
      <c r="C162" s="14"/>
      <c r="D162" s="14"/>
      <c r="E162" s="14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5">
      <c r="A163" s="14"/>
      <c r="B163" s="14"/>
      <c r="C163" s="14"/>
      <c r="D163" s="14"/>
      <c r="E163" s="14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5">
      <c r="A164" s="14"/>
      <c r="B164" s="14"/>
      <c r="C164" s="14"/>
      <c r="D164" s="14"/>
      <c r="E164" s="14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5">
      <c r="A165" s="14"/>
      <c r="B165" s="14"/>
      <c r="C165" s="14"/>
      <c r="D165" s="14"/>
      <c r="E165" s="14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5">
      <c r="A166" s="14"/>
      <c r="B166" s="14"/>
      <c r="C166" s="14"/>
      <c r="D166" s="14"/>
      <c r="E166" s="14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5">
      <c r="A167" s="14"/>
      <c r="B167" s="14"/>
      <c r="C167" s="14"/>
      <c r="D167" s="14"/>
      <c r="E167" s="14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5">
      <c r="A168" s="14"/>
      <c r="B168" s="14"/>
      <c r="C168" s="14"/>
      <c r="D168" s="14"/>
      <c r="E168" s="14"/>
      <c r="F168"/>
      <c r="G168"/>
      <c r="H168"/>
      <c r="I168"/>
      <c r="J168"/>
      <c r="K168"/>
      <c r="L168"/>
      <c r="M168"/>
      <c r="N168"/>
      <c r="O168"/>
      <c r="P168"/>
    </row>
    <row r="169" spans="1:16" ht="12.75" customHeight="1" x14ac:dyDescent="0.25">
      <c r="A169" s="14"/>
      <c r="B169" s="14"/>
      <c r="C169" s="14"/>
      <c r="D169" s="14"/>
      <c r="E169" s="14"/>
      <c r="F169"/>
      <c r="G169"/>
      <c r="H169"/>
      <c r="I169"/>
      <c r="J169"/>
      <c r="K169"/>
      <c r="L169"/>
      <c r="M169"/>
      <c r="N169"/>
      <c r="O169"/>
      <c r="P169"/>
    </row>
    <row r="170" spans="1:16" ht="30.75" customHeight="1" x14ac:dyDescent="0.25">
      <c r="A170" s="14"/>
      <c r="B170" s="14"/>
      <c r="C170" s="14"/>
      <c r="D170" s="14"/>
      <c r="E170" s="14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5">
      <c r="A171" s="14"/>
      <c r="B171" s="14"/>
      <c r="C171" s="14"/>
      <c r="D171" s="14"/>
      <c r="E171" s="14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5">
      <c r="A172" s="14"/>
      <c r="B172" s="14"/>
      <c r="C172" s="14"/>
      <c r="D172" s="14"/>
      <c r="E172" s="14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5">
      <c r="A173" s="14"/>
      <c r="B173" s="14"/>
      <c r="C173" s="14"/>
      <c r="D173" s="14"/>
      <c r="E173" s="14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5">
      <c r="A174" s="14"/>
      <c r="B174" s="14"/>
      <c r="C174" s="14"/>
      <c r="D174" s="14"/>
      <c r="E174" s="14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5">
      <c r="A175" s="14"/>
      <c r="B175" s="14"/>
      <c r="C175" s="14"/>
      <c r="D175" s="14"/>
      <c r="E175" s="14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5">
      <c r="A176" s="14"/>
      <c r="B176" s="14"/>
      <c r="C176" s="14"/>
      <c r="D176" s="14"/>
      <c r="E176" s="14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5">
      <c r="A177" s="14"/>
      <c r="B177" s="14"/>
      <c r="C177" s="14"/>
      <c r="D177" s="14"/>
      <c r="E177" s="14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5">
      <c r="A178" s="14"/>
      <c r="B178" s="14"/>
      <c r="C178" s="14"/>
      <c r="D178" s="14"/>
      <c r="E178" s="14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5">
      <c r="A179" s="14"/>
      <c r="B179" s="14"/>
      <c r="C179" s="14"/>
      <c r="D179" s="14"/>
      <c r="E179" s="14"/>
      <c r="F179"/>
      <c r="G179"/>
      <c r="H179"/>
      <c r="I179"/>
      <c r="J179"/>
      <c r="K179"/>
      <c r="L179"/>
      <c r="M179"/>
      <c r="N179"/>
      <c r="O179"/>
      <c r="P179"/>
    </row>
    <row r="180" spans="1:16" x14ac:dyDescent="0.25">
      <c r="A180" s="14"/>
      <c r="B180" s="14"/>
      <c r="C180" s="14"/>
      <c r="D180" s="14"/>
      <c r="E180" s="14"/>
      <c r="F180"/>
      <c r="G180"/>
      <c r="H180"/>
      <c r="I180"/>
      <c r="J180"/>
      <c r="K180"/>
      <c r="L180"/>
      <c r="M180"/>
      <c r="N180"/>
      <c r="O180"/>
      <c r="P180"/>
    </row>
    <row r="181" spans="1:16" ht="22.5" customHeight="1" x14ac:dyDescent="0.25">
      <c r="A181" s="14"/>
      <c r="B181" s="14"/>
      <c r="C181" s="14"/>
      <c r="D181" s="14"/>
      <c r="E181" s="14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5">
      <c r="A182" s="14"/>
      <c r="B182" s="14"/>
      <c r="C182" s="14"/>
      <c r="D182" s="14"/>
      <c r="E182" s="14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5">
      <c r="A183" s="14"/>
      <c r="B183" s="14"/>
      <c r="C183" s="14"/>
      <c r="D183" s="14"/>
      <c r="E183" s="14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5">
      <c r="A184" s="14"/>
      <c r="B184" s="14"/>
      <c r="C184" s="14"/>
      <c r="D184" s="14"/>
      <c r="E184" s="14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5">
      <c r="A185" s="14"/>
      <c r="B185" s="14"/>
      <c r="C185" s="14"/>
      <c r="D185" s="14"/>
      <c r="E185" s="14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5">
      <c r="A186" s="14"/>
      <c r="B186" s="14"/>
      <c r="C186" s="14"/>
      <c r="D186" s="14"/>
      <c r="E186" s="14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5">
      <c r="A187" s="14"/>
      <c r="B187" s="14"/>
      <c r="C187" s="14"/>
      <c r="D187" s="14"/>
      <c r="E187" s="14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5">
      <c r="A188" s="14"/>
      <c r="B188" s="14"/>
      <c r="C188" s="14"/>
      <c r="D188" s="14"/>
      <c r="E188" s="14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5">
      <c r="A189" s="14"/>
      <c r="B189" s="14"/>
      <c r="C189" s="14"/>
      <c r="D189" s="14"/>
      <c r="E189" s="14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5">
      <c r="A190" s="14"/>
      <c r="B190" s="14"/>
      <c r="C190" s="14"/>
      <c r="D190" s="14"/>
      <c r="E190" s="14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5">
      <c r="A191" s="14"/>
      <c r="B191" s="14"/>
      <c r="C191" s="14"/>
      <c r="D191" s="14"/>
      <c r="E191" s="14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5">
      <c r="A192" s="14"/>
      <c r="B192" s="14"/>
      <c r="C192" s="14"/>
      <c r="D192" s="14"/>
      <c r="E192" s="14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5">
      <c r="A193" s="14"/>
      <c r="B193" s="14"/>
      <c r="C193" s="14"/>
      <c r="D193" s="14"/>
      <c r="E193" s="14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5">
      <c r="A194" s="14"/>
      <c r="B194" s="14"/>
      <c r="C194" s="14"/>
      <c r="D194" s="14"/>
      <c r="E194" s="14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5">
      <c r="A195" s="14"/>
      <c r="B195" s="14"/>
      <c r="C195" s="14"/>
      <c r="D195" s="14"/>
      <c r="E195" s="14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5">
      <c r="A196" s="14"/>
      <c r="B196" s="14"/>
      <c r="C196" s="14"/>
      <c r="D196" s="14"/>
      <c r="E196" s="14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5">
      <c r="A197" s="14"/>
      <c r="B197" s="14"/>
      <c r="C197" s="14"/>
      <c r="D197" s="14"/>
      <c r="E197" s="14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5">
      <c r="A198" s="14"/>
      <c r="B198" s="14"/>
      <c r="C198" s="14"/>
      <c r="D198" s="14"/>
      <c r="E198" s="14"/>
      <c r="F198"/>
      <c r="G198"/>
      <c r="H198"/>
      <c r="I198"/>
      <c r="J198"/>
      <c r="K198"/>
      <c r="L198"/>
      <c r="M198"/>
      <c r="N198"/>
      <c r="O198"/>
      <c r="P198"/>
    </row>
    <row r="199" spans="1:16" x14ac:dyDescent="0.25">
      <c r="A199" s="14"/>
      <c r="B199" s="14"/>
      <c r="C199" s="14"/>
      <c r="D199" s="14"/>
      <c r="E199" s="14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25">
      <c r="A200" s="14"/>
      <c r="B200" s="14"/>
      <c r="C200" s="14"/>
      <c r="D200" s="14"/>
      <c r="E200" s="14"/>
      <c r="F200"/>
      <c r="G200"/>
      <c r="H200"/>
      <c r="I200"/>
      <c r="J200"/>
      <c r="K200"/>
      <c r="L200"/>
      <c r="M200"/>
      <c r="N200"/>
      <c r="O200"/>
      <c r="P200"/>
    </row>
  </sheetData>
  <mergeCells count="53">
    <mergeCell ref="A78:I78"/>
    <mergeCell ref="A73:I73"/>
    <mergeCell ref="A74:I74"/>
    <mergeCell ref="A75:I75"/>
    <mergeCell ref="A76:I76"/>
    <mergeCell ref="A77:I77"/>
    <mergeCell ref="A68:I68"/>
    <mergeCell ref="A69:I69"/>
    <mergeCell ref="A70:I70"/>
    <mergeCell ref="A71:I71"/>
    <mergeCell ref="A72:I72"/>
    <mergeCell ref="A63:I63"/>
    <mergeCell ref="A64:I64"/>
    <mergeCell ref="A65:I65"/>
    <mergeCell ref="A66:I66"/>
    <mergeCell ref="A67:I67"/>
    <mergeCell ref="A58:I58"/>
    <mergeCell ref="A59:I59"/>
    <mergeCell ref="A60:I60"/>
    <mergeCell ref="A61:I61"/>
    <mergeCell ref="A62:I62"/>
    <mergeCell ref="A48:I48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K21:M21"/>
    <mergeCell ref="A20:A22"/>
    <mergeCell ref="B20:B22"/>
    <mergeCell ref="C20:C22"/>
    <mergeCell ref="D20:D22"/>
    <mergeCell ref="E20:E22"/>
    <mergeCell ref="N20:N22"/>
    <mergeCell ref="O20:O22"/>
    <mergeCell ref="P20:P22"/>
    <mergeCell ref="Q20:Q22"/>
    <mergeCell ref="E1:I1"/>
    <mergeCell ref="J14:K14"/>
    <mergeCell ref="J15:K15"/>
    <mergeCell ref="J16:K16"/>
    <mergeCell ref="D9:L9"/>
    <mergeCell ref="D10:L10"/>
    <mergeCell ref="D11:L11"/>
    <mergeCell ref="F20:I20"/>
    <mergeCell ref="J20:M20"/>
    <mergeCell ref="F21:F22"/>
    <mergeCell ref="G21:I21"/>
    <mergeCell ref="J21:J22"/>
  </mergeCells>
  <phoneticPr fontId="47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30"/>
  <sheetViews>
    <sheetView showZeros="0" tabSelected="1" topLeftCell="E1" zoomScale="80" zoomScaleNormal="80" workbookViewId="0">
      <selection activeCell="T10" sqref="T10"/>
    </sheetView>
  </sheetViews>
  <sheetFormatPr defaultColWidth="9.109375" defaultRowHeight="15.6" x14ac:dyDescent="0.3"/>
  <cols>
    <col min="1" max="1" width="44.109375" style="26" customWidth="1"/>
    <col min="2" max="4" width="15.6640625" style="25" customWidth="1"/>
    <col min="5" max="5" width="11.6640625" style="25" customWidth="1"/>
    <col min="6" max="8" width="15.6640625" style="25" customWidth="1"/>
    <col min="9" max="9" width="11.6640625" style="25" customWidth="1"/>
    <col min="10" max="12" width="15.6640625" style="25" customWidth="1"/>
    <col min="13" max="13" width="11.6640625" style="25" customWidth="1"/>
    <col min="14" max="14" width="18" style="25" customWidth="1"/>
    <col min="15" max="15" width="20.44140625" style="25" customWidth="1"/>
    <col min="16" max="17" width="15.6640625" style="25" customWidth="1"/>
    <col min="18" max="18" width="11.88671875" style="25" customWidth="1"/>
    <col min="19" max="19" width="11.44140625" style="24" customWidth="1"/>
    <col min="20" max="20" width="17.33203125" style="24" customWidth="1"/>
    <col min="21" max="16384" width="9.109375" style="24"/>
  </cols>
  <sheetData>
    <row r="1" spans="1:19" ht="18.75" customHeight="1" x14ac:dyDescent="0.3">
      <c r="A1" s="138" t="s">
        <v>22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19" ht="18.75" customHeight="1" x14ac:dyDescent="0.3">
      <c r="A2" s="138" t="s">
        <v>293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19" ht="15" customHeight="1" x14ac:dyDescent="0.35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58"/>
      <c r="R3" s="58"/>
    </row>
    <row r="4" spans="1:19" s="40" customFormat="1" ht="35.25" customHeight="1" x14ac:dyDescent="0.25">
      <c r="A4" s="140" t="s">
        <v>10</v>
      </c>
      <c r="B4" s="130" t="s">
        <v>9</v>
      </c>
      <c r="C4" s="131"/>
      <c r="D4" s="131"/>
      <c r="E4" s="132"/>
      <c r="F4" s="130" t="s">
        <v>8</v>
      </c>
      <c r="G4" s="131"/>
      <c r="H4" s="131"/>
      <c r="I4" s="132"/>
      <c r="J4" s="130" t="s">
        <v>7</v>
      </c>
      <c r="K4" s="131"/>
      <c r="L4" s="131"/>
      <c r="M4" s="132"/>
      <c r="N4" s="137" t="s">
        <v>47</v>
      </c>
      <c r="O4" s="137" t="s">
        <v>48</v>
      </c>
      <c r="P4" s="137" t="s">
        <v>299</v>
      </c>
      <c r="Q4" s="137"/>
      <c r="R4" s="137"/>
    </row>
    <row r="5" spans="1:19" s="40" customFormat="1" ht="73.5" customHeight="1" x14ac:dyDescent="0.25">
      <c r="A5" s="140"/>
      <c r="B5" s="41" t="s">
        <v>30</v>
      </c>
      <c r="C5" s="41" t="s">
        <v>6</v>
      </c>
      <c r="D5" s="41" t="s">
        <v>5</v>
      </c>
      <c r="E5" s="41" t="s">
        <v>4</v>
      </c>
      <c r="F5" s="41" t="s">
        <v>30</v>
      </c>
      <c r="G5" s="41" t="s">
        <v>6</v>
      </c>
      <c r="H5" s="41" t="s">
        <v>5</v>
      </c>
      <c r="I5" s="41" t="s">
        <v>4</v>
      </c>
      <c r="J5" s="41" t="s">
        <v>30</v>
      </c>
      <c r="K5" s="41" t="s">
        <v>6</v>
      </c>
      <c r="L5" s="41" t="s">
        <v>5</v>
      </c>
      <c r="M5" s="41" t="s">
        <v>4</v>
      </c>
      <c r="N5" s="137"/>
      <c r="O5" s="137"/>
      <c r="P5" s="41" t="s">
        <v>6</v>
      </c>
      <c r="Q5" s="41" t="s">
        <v>5</v>
      </c>
      <c r="R5" s="41" t="s">
        <v>4</v>
      </c>
    </row>
    <row r="6" spans="1:19" s="38" customFormat="1" x14ac:dyDescent="0.25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  <c r="I6" s="39">
        <v>9</v>
      </c>
      <c r="J6" s="39">
        <v>10</v>
      </c>
      <c r="K6" s="39">
        <v>11</v>
      </c>
      <c r="L6" s="39">
        <v>12</v>
      </c>
      <c r="M6" s="39">
        <v>13</v>
      </c>
      <c r="N6" s="39">
        <v>14</v>
      </c>
      <c r="O6" s="39">
        <v>15</v>
      </c>
      <c r="P6" s="39">
        <v>16</v>
      </c>
      <c r="Q6" s="39">
        <v>17</v>
      </c>
      <c r="R6" s="39">
        <v>18</v>
      </c>
    </row>
    <row r="7" spans="1:19" s="38" customFormat="1" ht="72" customHeight="1" x14ac:dyDescent="0.25">
      <c r="A7" s="80" t="s">
        <v>115</v>
      </c>
      <c r="B7" s="74">
        <f t="shared" ref="B7:B8" si="0">SUM(C7:E7)</f>
        <v>1087441</v>
      </c>
      <c r="C7" s="74">
        <f>'25305'!J109</f>
        <v>1087441</v>
      </c>
      <c r="D7" s="39"/>
      <c r="E7" s="39"/>
      <c r="F7" s="74">
        <f t="shared" ref="F7:F8" si="1">SUM(G7:I7)</f>
        <v>1087441</v>
      </c>
      <c r="G7" s="74">
        <f>C7</f>
        <v>1087441</v>
      </c>
      <c r="H7" s="74">
        <f>D7</f>
        <v>0</v>
      </c>
      <c r="I7" s="74">
        <f>E7</f>
        <v>0</v>
      </c>
      <c r="J7" s="74">
        <f t="shared" ref="J7:J8" si="2">SUM(K7:M7)</f>
        <v>1087441</v>
      </c>
      <c r="K7" s="74">
        <f>P7</f>
        <v>1087441</v>
      </c>
      <c r="L7" s="74">
        <f>Q7</f>
        <v>0</v>
      </c>
      <c r="M7" s="74">
        <f>R7</f>
        <v>0</v>
      </c>
      <c r="N7" s="74"/>
      <c r="O7" s="39">
        <v>25305</v>
      </c>
      <c r="P7" s="74">
        <f>G7</f>
        <v>1087441</v>
      </c>
      <c r="Q7" s="74">
        <f>H7</f>
        <v>0</v>
      </c>
      <c r="R7" s="74">
        <f>I7</f>
        <v>0</v>
      </c>
    </row>
    <row r="8" spans="1:19" ht="59.25" customHeight="1" x14ac:dyDescent="0.3">
      <c r="A8" s="81" t="s">
        <v>296</v>
      </c>
      <c r="B8" s="74">
        <f t="shared" si="0"/>
        <v>1008518</v>
      </c>
      <c r="C8" s="74">
        <f>'25319'!J71</f>
        <v>1008518</v>
      </c>
      <c r="D8" s="74">
        <f>'25319'!G85</f>
        <v>0</v>
      </c>
      <c r="E8" s="74"/>
      <c r="F8" s="74">
        <f t="shared" si="1"/>
        <v>1008518</v>
      </c>
      <c r="G8" s="74">
        <f t="shared" ref="G8" si="3">C8</f>
        <v>1008518</v>
      </c>
      <c r="H8" s="74">
        <f t="shared" ref="H8" si="4">D8</f>
        <v>0</v>
      </c>
      <c r="I8" s="74">
        <f t="shared" ref="I8" si="5">E8</f>
        <v>0</v>
      </c>
      <c r="J8" s="74">
        <f t="shared" si="2"/>
        <v>1008518</v>
      </c>
      <c r="K8" s="74">
        <f t="shared" ref="K8" si="6">P8</f>
        <v>1008518</v>
      </c>
      <c r="L8" s="74">
        <f t="shared" ref="L8" si="7">Q8</f>
        <v>0</v>
      </c>
      <c r="M8" s="74">
        <f t="shared" ref="M8" si="8">R8</f>
        <v>0</v>
      </c>
      <c r="N8" s="74"/>
      <c r="O8" s="101" t="s">
        <v>295</v>
      </c>
      <c r="P8" s="74">
        <f t="shared" ref="P8" si="9">G8</f>
        <v>1008518</v>
      </c>
      <c r="Q8" s="74">
        <f t="shared" ref="Q8" si="10">H8</f>
        <v>0</v>
      </c>
      <c r="R8" s="74">
        <f t="shared" ref="R8" si="11">I8</f>
        <v>0</v>
      </c>
      <c r="S8" s="82"/>
    </row>
    <row r="9" spans="1:19" ht="47.25" customHeight="1" x14ac:dyDescent="0.3">
      <c r="A9" s="37" t="s">
        <v>3</v>
      </c>
      <c r="B9" s="33">
        <f t="shared" ref="B9:M9" si="12">SUM(B7:B8)</f>
        <v>2095959</v>
      </c>
      <c r="C9" s="33">
        <f t="shared" si="12"/>
        <v>2095959</v>
      </c>
      <c r="D9" s="33">
        <f t="shared" si="12"/>
        <v>0</v>
      </c>
      <c r="E9" s="33">
        <f t="shared" si="12"/>
        <v>0</v>
      </c>
      <c r="F9" s="33">
        <f t="shared" si="12"/>
        <v>2095959</v>
      </c>
      <c r="G9" s="33">
        <f t="shared" si="12"/>
        <v>2095959</v>
      </c>
      <c r="H9" s="33">
        <f t="shared" si="12"/>
        <v>0</v>
      </c>
      <c r="I9" s="33">
        <f t="shared" si="12"/>
        <v>0</v>
      </c>
      <c r="J9" s="33">
        <f t="shared" si="12"/>
        <v>2095959</v>
      </c>
      <c r="K9" s="33">
        <f t="shared" si="12"/>
        <v>2095959</v>
      </c>
      <c r="L9" s="33">
        <f t="shared" si="12"/>
        <v>0</v>
      </c>
      <c r="M9" s="33">
        <f t="shared" si="12"/>
        <v>0</v>
      </c>
      <c r="N9" s="33">
        <f>SUM(P9:R9)</f>
        <v>2095959</v>
      </c>
      <c r="O9" s="33"/>
      <c r="P9" s="33">
        <f>SUM(P7:P8)</f>
        <v>2095959</v>
      </c>
      <c r="Q9" s="33">
        <f>SUM(Q7:Q8)</f>
        <v>0</v>
      </c>
      <c r="R9" s="33">
        <f>SUM(R7:R8)</f>
        <v>0</v>
      </c>
      <c r="S9" s="82"/>
    </row>
    <row r="10" spans="1:19" ht="47.25" customHeight="1" x14ac:dyDescent="0.3">
      <c r="A10" s="37" t="s">
        <v>300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>
        <f>ROUND(P9*1.051,0)</f>
        <v>2202853</v>
      </c>
      <c r="Q10" s="33"/>
      <c r="R10" s="33"/>
      <c r="S10" s="82"/>
    </row>
    <row r="11" spans="1:19" ht="45.75" customHeight="1" x14ac:dyDescent="0.3">
      <c r="A11" s="34" t="s">
        <v>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>
        <f t="shared" ref="N11:N12" si="13">SUM(P11:R11)</f>
        <v>12622348</v>
      </c>
      <c r="O11" s="33"/>
      <c r="P11" s="33">
        <f>ROUND(P10*5.73,0)</f>
        <v>12622348</v>
      </c>
      <c r="Q11" s="33">
        <f>ROUND(Q9*4.21,0)</f>
        <v>0</v>
      </c>
      <c r="R11" s="33">
        <f>ROUND(R9*10.48,0)</f>
        <v>0</v>
      </c>
      <c r="S11" s="82"/>
    </row>
    <row r="12" spans="1:19" ht="63" customHeight="1" x14ac:dyDescent="0.3">
      <c r="A12" s="35" t="s">
        <v>49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>
        <f t="shared" si="13"/>
        <v>2272022.64</v>
      </c>
      <c r="O12" s="74"/>
      <c r="P12" s="74">
        <f>ROUND(P11*18%,2)</f>
        <v>2272022.64</v>
      </c>
      <c r="Q12" s="74">
        <f>ROUND(Q11*18%,2)</f>
        <v>0</v>
      </c>
      <c r="R12" s="74">
        <f>ROUND(R11*18%,2)</f>
        <v>0</v>
      </c>
      <c r="S12" s="82"/>
    </row>
    <row r="13" spans="1:19" ht="56.25" customHeight="1" x14ac:dyDescent="0.3">
      <c r="A13" s="34" t="s">
        <v>1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>
        <f>SUM(P13:R13)</f>
        <v>14894370.640000001</v>
      </c>
      <c r="O13" s="33"/>
      <c r="P13" s="33">
        <f>SUM(P11:P12)</f>
        <v>14894370.640000001</v>
      </c>
      <c r="Q13" s="33">
        <f>SUM(Q11:Q12)</f>
        <v>0</v>
      </c>
      <c r="R13" s="33">
        <f>SUM(R11:R12)</f>
        <v>0</v>
      </c>
      <c r="S13" s="82"/>
    </row>
    <row r="14" spans="1:19" ht="48.75" customHeight="1" x14ac:dyDescent="0.3">
      <c r="P14" s="31">
        <v>60000000</v>
      </c>
      <c r="S14" s="82"/>
    </row>
    <row r="15" spans="1:19" ht="60.75" customHeight="1" x14ac:dyDescent="0.3">
      <c r="A15" s="129" t="s">
        <v>0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29">
        <f>P14-P13</f>
        <v>45105629.359999999</v>
      </c>
      <c r="R15" s="75"/>
      <c r="S15" s="82"/>
    </row>
    <row r="16" spans="1:19" s="32" customFormat="1" ht="24.9" customHeight="1" x14ac:dyDescent="0.3">
      <c r="A16" s="129" t="s">
        <v>297</v>
      </c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75"/>
      <c r="R16" s="75"/>
      <c r="S16" s="36"/>
    </row>
    <row r="17" spans="1:20" s="32" customFormat="1" ht="24.9" customHeight="1" x14ac:dyDescent="0.3">
      <c r="A17" s="26"/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</row>
    <row r="18" spans="1:20" s="32" customFormat="1" ht="24.9" customHeight="1" x14ac:dyDescent="0.3">
      <c r="A18" s="166" t="s">
        <v>303</v>
      </c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13"/>
    </row>
    <row r="19" spans="1:20" ht="24.9" customHeight="1" x14ac:dyDescent="0.35">
      <c r="A19" s="135"/>
      <c r="B19" s="135"/>
      <c r="C19" s="135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8"/>
      <c r="P19" s="28"/>
      <c r="Q19" s="28"/>
      <c r="R19" s="28"/>
    </row>
    <row r="20" spans="1:20" s="32" customFormat="1" ht="24.9" customHeight="1" x14ac:dyDescent="0.35">
      <c r="A20" s="135" t="s">
        <v>46</v>
      </c>
      <c r="B20" s="135"/>
      <c r="C20" s="135"/>
      <c r="D20" s="27"/>
      <c r="E20" s="27"/>
      <c r="F20" s="27"/>
      <c r="G20" s="77"/>
      <c r="H20" s="136" t="s">
        <v>57</v>
      </c>
      <c r="I20" s="136"/>
      <c r="J20" s="77"/>
      <c r="K20" s="27"/>
      <c r="L20" s="27"/>
      <c r="M20" s="27"/>
      <c r="N20" s="27"/>
      <c r="O20" s="27"/>
      <c r="P20" s="28"/>
      <c r="Q20" s="28"/>
      <c r="R20" s="28"/>
    </row>
    <row r="21" spans="1:20" ht="20.25" customHeight="1" x14ac:dyDescent="0.3">
      <c r="H21" s="134"/>
      <c r="I21" s="134"/>
      <c r="T21" s="30"/>
    </row>
    <row r="22" spans="1:20" ht="24.9" customHeight="1" x14ac:dyDescent="0.35">
      <c r="A22" s="135" t="s">
        <v>50</v>
      </c>
      <c r="B22" s="135"/>
      <c r="C22" s="83"/>
      <c r="D22" s="83"/>
      <c r="E22" s="83"/>
      <c r="F22" s="83"/>
      <c r="G22" s="83"/>
      <c r="H22" s="133" t="s">
        <v>108</v>
      </c>
      <c r="I22" s="133"/>
      <c r="J22" s="83"/>
      <c r="K22" s="83"/>
      <c r="L22" s="83"/>
      <c r="M22" s="83"/>
      <c r="N22" s="83"/>
      <c r="O22" s="83"/>
      <c r="P22" s="83"/>
      <c r="Q22" s="83"/>
      <c r="R22" s="83"/>
      <c r="S22" s="26"/>
      <c r="T22" s="26"/>
    </row>
    <row r="23" spans="1:20" ht="24.9" customHeight="1" x14ac:dyDescent="0.3">
      <c r="H23" s="134"/>
      <c r="I23" s="134"/>
      <c r="S23" s="26"/>
      <c r="T23" s="26"/>
    </row>
    <row r="24" spans="1:20" ht="12.75" customHeight="1" x14ac:dyDescent="0.3">
      <c r="A24" s="75" t="s">
        <v>71</v>
      </c>
      <c r="B24" s="28"/>
      <c r="C24" s="28"/>
      <c r="D24" s="28"/>
      <c r="E24" s="28"/>
      <c r="F24" s="28"/>
      <c r="G24" s="28"/>
      <c r="H24" s="76" t="s">
        <v>72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</row>
    <row r="25" spans="1:20" s="27" customFormat="1" ht="18.75" customHeight="1" x14ac:dyDescent="0.35">
      <c r="A25" s="26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  <row r="26" spans="1:20" s="27" customFormat="1" ht="18.75" customHeight="1" x14ac:dyDescent="0.35">
      <c r="A26" s="26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 t="s">
        <v>59</v>
      </c>
      <c r="N26" s="25"/>
      <c r="O26" s="25"/>
      <c r="P26" s="25"/>
      <c r="Q26" s="25"/>
      <c r="R26" s="25"/>
    </row>
    <row r="27" spans="1:20" ht="18.75" customHeight="1" x14ac:dyDescent="0.3"/>
    <row r="28" spans="1:20" s="27" customFormat="1" ht="19.5" customHeight="1" x14ac:dyDescent="0.35">
      <c r="A28" s="26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30" spans="1:20" s="27" customFormat="1" ht="18" x14ac:dyDescent="0.35">
      <c r="A30" s="26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</row>
  </sheetData>
  <mergeCells count="20">
    <mergeCell ref="A1:R1"/>
    <mergeCell ref="A2:R2"/>
    <mergeCell ref="A3:P3"/>
    <mergeCell ref="A4:A5"/>
    <mergeCell ref="B4:E4"/>
    <mergeCell ref="A16:P16"/>
    <mergeCell ref="A15:P15"/>
    <mergeCell ref="F4:I4"/>
    <mergeCell ref="H22:I22"/>
    <mergeCell ref="H23:I23"/>
    <mergeCell ref="A22:B22"/>
    <mergeCell ref="A20:C20"/>
    <mergeCell ref="H20:I20"/>
    <mergeCell ref="H21:I21"/>
    <mergeCell ref="P4:R4"/>
    <mergeCell ref="O4:O5"/>
    <mergeCell ref="J4:M4"/>
    <mergeCell ref="A19:C19"/>
    <mergeCell ref="N4:N5"/>
    <mergeCell ref="A18:Q18"/>
  </mergeCells>
  <phoneticPr fontId="47" type="noConversion"/>
  <pageMargins left="0.39370078740157483" right="0.19685039370078741" top="0.19685039370078741" bottom="0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workbookViewId="0">
      <selection activeCell="A8" sqref="A8:D8"/>
    </sheetView>
  </sheetViews>
  <sheetFormatPr defaultColWidth="9.109375" defaultRowHeight="13.8" x14ac:dyDescent="0.25"/>
  <cols>
    <col min="1" max="1" width="9.5546875" style="42" customWidth="1"/>
    <col min="2" max="2" width="7.44140625" style="42" customWidth="1"/>
    <col min="3" max="3" width="23" style="42" customWidth="1"/>
    <col min="4" max="4" width="9.109375" style="42"/>
    <col min="5" max="5" width="12.33203125" style="42" customWidth="1"/>
    <col min="6" max="6" width="19.88671875" style="42" customWidth="1"/>
    <col min="7" max="7" width="18" style="42" customWidth="1"/>
    <col min="8" max="16384" width="9.109375" style="42"/>
  </cols>
  <sheetData>
    <row r="1" spans="1:7" ht="15.6" x14ac:dyDescent="0.25">
      <c r="G1" s="54"/>
    </row>
    <row r="2" spans="1:7" ht="15.6" x14ac:dyDescent="0.25">
      <c r="G2" s="54"/>
    </row>
    <row r="3" spans="1:7" ht="15.6" x14ac:dyDescent="0.25">
      <c r="G3" s="54"/>
    </row>
    <row r="4" spans="1:7" ht="18" x14ac:dyDescent="0.35">
      <c r="A4" s="157" t="s">
        <v>21</v>
      </c>
      <c r="B4" s="157"/>
      <c r="C4" s="157"/>
      <c r="D4" s="157"/>
      <c r="E4" s="157"/>
      <c r="F4" s="157"/>
      <c r="G4" s="157"/>
    </row>
    <row r="5" spans="1:7" ht="63" customHeight="1" x14ac:dyDescent="0.25">
      <c r="A5" s="158" t="s">
        <v>294</v>
      </c>
      <c r="B5" s="158"/>
      <c r="C5" s="158"/>
      <c r="D5" s="158"/>
      <c r="E5" s="158"/>
      <c r="F5" s="158"/>
      <c r="G5" s="158"/>
    </row>
    <row r="6" spans="1:7" ht="18" x14ac:dyDescent="0.35">
      <c r="A6" s="157" t="s">
        <v>301</v>
      </c>
      <c r="B6" s="157"/>
      <c r="C6" s="157"/>
      <c r="D6" s="157"/>
      <c r="E6" s="157"/>
      <c r="F6" s="157"/>
      <c r="G6" s="157"/>
    </row>
    <row r="7" spans="1:7" ht="15.6" x14ac:dyDescent="0.3">
      <c r="A7" s="156"/>
      <c r="B7" s="156"/>
      <c r="C7" s="156"/>
      <c r="D7" s="156"/>
      <c r="E7" s="156"/>
      <c r="F7" s="156"/>
      <c r="G7" s="156"/>
    </row>
    <row r="8" spans="1:7" ht="15.6" x14ac:dyDescent="0.3">
      <c r="A8" s="170" t="s">
        <v>304</v>
      </c>
      <c r="B8" s="170"/>
      <c r="C8" s="170"/>
      <c r="D8" s="170"/>
      <c r="E8" s="43"/>
      <c r="F8" s="43"/>
      <c r="G8" s="43"/>
    </row>
    <row r="9" spans="1:7" ht="15.6" x14ac:dyDescent="0.3">
      <c r="A9" s="43"/>
      <c r="B9" s="43"/>
      <c r="C9" s="43"/>
      <c r="D9" s="43"/>
      <c r="E9" s="43"/>
      <c r="F9" s="53"/>
      <c r="G9" s="52" t="s">
        <v>20</v>
      </c>
    </row>
    <row r="10" spans="1:7" ht="12.75" customHeight="1" x14ac:dyDescent="0.25">
      <c r="A10" s="159" t="s">
        <v>19</v>
      </c>
      <c r="B10" s="160"/>
      <c r="C10" s="142" t="s">
        <v>18</v>
      </c>
      <c r="D10" s="159" t="s">
        <v>17</v>
      </c>
      <c r="E10" s="160"/>
      <c r="F10" s="142" t="s">
        <v>16</v>
      </c>
      <c r="G10" s="142" t="s">
        <v>15</v>
      </c>
    </row>
    <row r="11" spans="1:7" ht="31.5" customHeight="1" x14ac:dyDescent="0.25">
      <c r="A11" s="161"/>
      <c r="B11" s="162"/>
      <c r="C11" s="143"/>
      <c r="D11" s="161"/>
      <c r="E11" s="162"/>
      <c r="F11" s="143"/>
      <c r="G11" s="143"/>
    </row>
    <row r="12" spans="1:7" x14ac:dyDescent="0.25">
      <c r="A12" s="161"/>
      <c r="B12" s="162"/>
      <c r="C12" s="143"/>
      <c r="D12" s="161"/>
      <c r="E12" s="162"/>
      <c r="F12" s="143"/>
      <c r="G12" s="144"/>
    </row>
    <row r="13" spans="1:7" x14ac:dyDescent="0.25">
      <c r="A13" s="161"/>
      <c r="B13" s="162"/>
      <c r="C13" s="143"/>
      <c r="D13" s="161"/>
      <c r="E13" s="162"/>
      <c r="F13" s="143"/>
      <c r="G13" s="163" t="s">
        <v>302</v>
      </c>
    </row>
    <row r="14" spans="1:7" x14ac:dyDescent="0.25">
      <c r="A14" s="161"/>
      <c r="B14" s="162"/>
      <c r="C14" s="143"/>
      <c r="D14" s="161"/>
      <c r="E14" s="162"/>
      <c r="F14" s="143"/>
      <c r="G14" s="164"/>
    </row>
    <row r="15" spans="1:7" x14ac:dyDescent="0.25">
      <c r="A15" s="161"/>
      <c r="B15" s="162"/>
      <c r="C15" s="143"/>
      <c r="D15" s="161"/>
      <c r="E15" s="162"/>
      <c r="F15" s="143"/>
      <c r="G15" s="164"/>
    </row>
    <row r="16" spans="1:7" x14ac:dyDescent="0.25">
      <c r="A16" s="161"/>
      <c r="B16" s="162"/>
      <c r="C16" s="144"/>
      <c r="D16" s="161"/>
      <c r="E16" s="162"/>
      <c r="F16" s="144"/>
      <c r="G16" s="165"/>
    </row>
    <row r="17" spans="1:14" ht="15.6" x14ac:dyDescent="0.3">
      <c r="A17" s="145">
        <v>1</v>
      </c>
      <c r="B17" s="146"/>
      <c r="C17" s="51">
        <v>2</v>
      </c>
      <c r="D17" s="145">
        <v>3</v>
      </c>
      <c r="E17" s="146"/>
      <c r="F17" s="51">
        <v>4</v>
      </c>
      <c r="G17" s="50">
        <v>5</v>
      </c>
    </row>
    <row r="18" spans="1:14" ht="32.25" customHeight="1" x14ac:dyDescent="0.25">
      <c r="A18" s="147" t="s">
        <v>6</v>
      </c>
      <c r="B18" s="148"/>
      <c r="C18" s="47">
        <f>СМР!K9</f>
        <v>2095959</v>
      </c>
      <c r="D18" s="149">
        <f t="shared" ref="D18:D23" si="0">F18</f>
        <v>12622348</v>
      </c>
      <c r="E18" s="150"/>
      <c r="F18" s="47">
        <f t="shared" ref="F18:F23" si="1">G18</f>
        <v>12622348</v>
      </c>
      <c r="G18" s="45">
        <f>СМР!P11</f>
        <v>12622348</v>
      </c>
    </row>
    <row r="19" spans="1:14" ht="32.25" customHeight="1" x14ac:dyDescent="0.25">
      <c r="A19" s="147" t="s">
        <v>5</v>
      </c>
      <c r="B19" s="148"/>
      <c r="C19" s="47">
        <f>СМР!L9</f>
        <v>0</v>
      </c>
      <c r="D19" s="149">
        <f t="shared" si="0"/>
        <v>0</v>
      </c>
      <c r="E19" s="150"/>
      <c r="F19" s="47">
        <f t="shared" si="1"/>
        <v>0</v>
      </c>
      <c r="G19" s="45">
        <f>СМР!Q11</f>
        <v>0</v>
      </c>
    </row>
    <row r="20" spans="1:14" ht="32.25" customHeight="1" x14ac:dyDescent="0.25">
      <c r="A20" s="147" t="s">
        <v>14</v>
      </c>
      <c r="B20" s="148"/>
      <c r="C20" s="47">
        <f>СМР!M9</f>
        <v>0</v>
      </c>
      <c r="D20" s="149">
        <f t="shared" si="0"/>
        <v>0</v>
      </c>
      <c r="E20" s="150"/>
      <c r="F20" s="47">
        <f t="shared" si="1"/>
        <v>0</v>
      </c>
      <c r="G20" s="45">
        <f>СМР!R11</f>
        <v>0</v>
      </c>
    </row>
    <row r="21" spans="1:14" ht="21.75" customHeight="1" x14ac:dyDescent="0.25">
      <c r="A21" s="151" t="s">
        <v>1</v>
      </c>
      <c r="B21" s="151"/>
      <c r="C21" s="49">
        <f>SUM(C18:C20)</f>
        <v>2095959</v>
      </c>
      <c r="D21" s="149">
        <f t="shared" si="0"/>
        <v>12622348</v>
      </c>
      <c r="E21" s="150"/>
      <c r="F21" s="47">
        <f t="shared" si="1"/>
        <v>12622348</v>
      </c>
      <c r="G21" s="45">
        <f>SUM(G18:G20)</f>
        <v>12622348</v>
      </c>
    </row>
    <row r="22" spans="1:14" ht="22.5" customHeight="1" x14ac:dyDescent="0.3">
      <c r="A22" s="154" t="s">
        <v>13</v>
      </c>
      <c r="B22" s="155"/>
      <c r="C22" s="48"/>
      <c r="D22" s="149">
        <f t="shared" si="0"/>
        <v>2272022.64</v>
      </c>
      <c r="E22" s="150"/>
      <c r="F22" s="47">
        <f t="shared" si="1"/>
        <v>2272022.64</v>
      </c>
      <c r="G22" s="45">
        <f>СМР!P12+СМР!R12</f>
        <v>2272022.64</v>
      </c>
    </row>
    <row r="23" spans="1:14" ht="21" customHeight="1" x14ac:dyDescent="0.3">
      <c r="A23" s="152" t="s">
        <v>12</v>
      </c>
      <c r="B23" s="152"/>
      <c r="C23" s="46"/>
      <c r="D23" s="153">
        <f t="shared" si="0"/>
        <v>14894370.640000001</v>
      </c>
      <c r="E23" s="153"/>
      <c r="F23" s="45">
        <f t="shared" si="1"/>
        <v>14894370.640000001</v>
      </c>
      <c r="G23" s="45">
        <f>СМР!P13+СМР!R13</f>
        <v>14894370.640000001</v>
      </c>
    </row>
    <row r="24" spans="1:14" ht="15.75" customHeight="1" x14ac:dyDescent="0.3">
      <c r="A24" s="44"/>
      <c r="B24" s="44"/>
      <c r="C24" s="44"/>
      <c r="D24" s="44"/>
      <c r="E24" s="44"/>
      <c r="F24" s="44"/>
      <c r="G24" s="44"/>
    </row>
    <row r="25" spans="1:14" s="55" customFormat="1" ht="18" x14ac:dyDescent="0.35">
      <c r="A25" s="56" t="s">
        <v>11</v>
      </c>
      <c r="B25" s="56"/>
      <c r="C25" s="56"/>
      <c r="D25" s="56"/>
      <c r="E25" s="56"/>
      <c r="F25" s="56"/>
      <c r="G25" s="56"/>
    </row>
    <row r="26" spans="1:14" s="55" customFormat="1" ht="12" customHeight="1" x14ac:dyDescent="0.35">
      <c r="A26" s="57"/>
      <c r="B26" s="57"/>
      <c r="C26" s="57"/>
      <c r="D26" s="57"/>
      <c r="E26" s="57"/>
      <c r="F26" s="57"/>
      <c r="G26" s="57"/>
    </row>
    <row r="27" spans="1:14" s="55" customFormat="1" ht="51" customHeight="1" x14ac:dyDescent="0.3">
      <c r="A27" s="141" t="s">
        <v>298</v>
      </c>
      <c r="B27" s="141"/>
      <c r="C27" s="141"/>
      <c r="D27" s="141"/>
      <c r="E27" s="141"/>
      <c r="F27" s="141"/>
      <c r="G27" s="141"/>
    </row>
    <row r="29" spans="1:14" ht="52.2" customHeight="1" x14ac:dyDescent="0.35">
      <c r="A29" s="168" t="s">
        <v>303</v>
      </c>
      <c r="B29" s="169"/>
      <c r="C29" s="169"/>
      <c r="D29" s="169"/>
      <c r="E29" s="169"/>
      <c r="F29" s="169"/>
      <c r="G29" s="169"/>
    </row>
    <row r="31" spans="1:14" s="27" customFormat="1" ht="18.75" customHeight="1" x14ac:dyDescent="0.35">
      <c r="A31" s="135" t="s">
        <v>24</v>
      </c>
      <c r="B31" s="135"/>
      <c r="C31" s="135"/>
      <c r="D31" s="135"/>
      <c r="K31" s="28"/>
      <c r="L31" s="28"/>
      <c r="M31" s="28"/>
      <c r="N31" s="28"/>
    </row>
    <row r="32" spans="1:14" s="27" customFormat="1" ht="18.75" customHeight="1" x14ac:dyDescent="0.35">
      <c r="A32" s="135" t="s">
        <v>46</v>
      </c>
      <c r="B32" s="135"/>
      <c r="C32" s="135"/>
      <c r="D32" s="135"/>
      <c r="F32" s="78"/>
      <c r="G32" s="89" t="s">
        <v>57</v>
      </c>
      <c r="L32" s="28"/>
      <c r="M32" s="28"/>
      <c r="N32" s="28"/>
    </row>
    <row r="33" spans="1:14" s="24" customFormat="1" ht="18.75" customHeight="1" x14ac:dyDescent="0.35">
      <c r="A33" s="26"/>
      <c r="B33" s="25"/>
      <c r="C33" s="25"/>
      <c r="D33" s="25"/>
      <c r="E33" s="25"/>
      <c r="F33" s="79"/>
      <c r="G33" s="89"/>
      <c r="H33" s="25"/>
      <c r="I33" s="25"/>
      <c r="J33" s="25"/>
      <c r="K33" s="25"/>
      <c r="L33" s="25"/>
      <c r="M33" s="25"/>
      <c r="N33" s="25"/>
    </row>
    <row r="34" spans="1:14" s="27" customFormat="1" ht="19.5" customHeight="1" x14ac:dyDescent="0.35">
      <c r="A34" s="135" t="s">
        <v>50</v>
      </c>
      <c r="B34" s="135"/>
      <c r="C34" s="135"/>
      <c r="D34" s="135"/>
      <c r="E34" s="83"/>
      <c r="F34" s="88"/>
      <c r="G34" s="89" t="s">
        <v>108</v>
      </c>
      <c r="H34" s="83"/>
      <c r="I34" s="83"/>
      <c r="J34" s="83"/>
      <c r="K34" s="83"/>
      <c r="L34" s="83"/>
      <c r="M34" s="83"/>
      <c r="N34" s="83"/>
    </row>
    <row r="35" spans="1:14" x14ac:dyDescent="0.25">
      <c r="F35" s="86"/>
      <c r="G35" s="84"/>
    </row>
    <row r="36" spans="1:14" s="57" customFormat="1" ht="18" x14ac:dyDescent="0.35">
      <c r="A36" s="57" t="s">
        <v>71</v>
      </c>
      <c r="F36" s="87"/>
      <c r="G36" s="85" t="s">
        <v>72</v>
      </c>
    </row>
  </sheetData>
  <mergeCells count="30">
    <mergeCell ref="A29:G29"/>
    <mergeCell ref="A8:D8"/>
    <mergeCell ref="D22:E22"/>
    <mergeCell ref="D21:E21"/>
    <mergeCell ref="A7:G7"/>
    <mergeCell ref="A4:G4"/>
    <mergeCell ref="A5:G5"/>
    <mergeCell ref="A6:G6"/>
    <mergeCell ref="D18:E18"/>
    <mergeCell ref="A10:B16"/>
    <mergeCell ref="D10:E16"/>
    <mergeCell ref="G13:G16"/>
    <mergeCell ref="C10:C16"/>
    <mergeCell ref="D17:E17"/>
    <mergeCell ref="A34:D34"/>
    <mergeCell ref="A27:G27"/>
    <mergeCell ref="A31:D31"/>
    <mergeCell ref="A32:D32"/>
    <mergeCell ref="F10:F16"/>
    <mergeCell ref="G10:G12"/>
    <mergeCell ref="A17:B17"/>
    <mergeCell ref="A20:B20"/>
    <mergeCell ref="A19:B19"/>
    <mergeCell ref="D19:E19"/>
    <mergeCell ref="A18:B18"/>
    <mergeCell ref="A21:B21"/>
    <mergeCell ref="D20:E20"/>
    <mergeCell ref="A23:B23"/>
    <mergeCell ref="D23:E23"/>
    <mergeCell ref="A22:B22"/>
  </mergeCells>
  <phoneticPr fontId="47" type="noConversion"/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14</vt:i4>
      </vt:variant>
    </vt:vector>
  </HeadingPairs>
  <TitlesOfParts>
    <vt:vector size="18" baseType="lpstr">
      <vt:lpstr>25305</vt:lpstr>
      <vt:lpstr>25319</vt:lpstr>
      <vt:lpstr>СМР</vt:lpstr>
      <vt:lpstr>НМЦ договора</vt:lpstr>
      <vt:lpstr>'25305'!Constr</vt:lpstr>
      <vt:lpstr>'25319'!Constr</vt:lpstr>
      <vt:lpstr>'25305'!FOT</vt:lpstr>
      <vt:lpstr>'25319'!FOT</vt:lpstr>
      <vt:lpstr>'25305'!Ind</vt:lpstr>
      <vt:lpstr>'25319'!Ind</vt:lpstr>
      <vt:lpstr>'25305'!Obosn</vt:lpstr>
      <vt:lpstr>'25319'!Obosn</vt:lpstr>
      <vt:lpstr>'25305'!SmPr</vt:lpstr>
      <vt:lpstr>'25319'!SmPr</vt:lpstr>
      <vt:lpstr>'25305'!Заголовки_для_печати</vt:lpstr>
      <vt:lpstr>'25319'!Заголовки_для_печати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2014-10-31T07:12:38Z</cp:lastPrinted>
  <dcterms:created xsi:type="dcterms:W3CDTF">2002-02-11T05:58:42Z</dcterms:created>
  <dcterms:modified xsi:type="dcterms:W3CDTF">2014-10-31T07:19:05Z</dcterms:modified>
</cp:coreProperties>
</file>