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90" windowWidth="19320" windowHeight="9465"/>
  </bookViews>
  <sheets>
    <sheet name="бетон " sheetId="2" r:id="rId1"/>
  </sheets>
  <calcPr calcId="125725" fullPrecision="0"/>
</workbook>
</file>

<file path=xl/calcChain.xml><?xml version="1.0" encoding="utf-8"?>
<calcChain xmlns="http://schemas.openxmlformats.org/spreadsheetml/2006/main">
  <c r="AP97" i="2"/>
  <c r="AP83"/>
  <c r="AO83"/>
  <c r="AN83"/>
  <c r="AP81"/>
  <c r="AO81"/>
  <c r="AN81"/>
  <c r="AP73"/>
  <c r="AO73"/>
  <c r="AN73"/>
  <c r="AP69"/>
  <c r="AO69"/>
  <c r="AN69"/>
  <c r="AP67"/>
  <c r="AO67"/>
  <c r="AO64"/>
  <c r="AN64"/>
  <c r="AF58"/>
  <c r="AF57"/>
  <c r="AF56"/>
  <c r="AF48"/>
  <c r="AE48"/>
  <c r="H48"/>
  <c r="AF47"/>
  <c r="AF46"/>
  <c r="AF45"/>
  <c r="AE45"/>
  <c r="H45"/>
  <c r="AF44"/>
  <c r="AG41"/>
  <c r="AF41"/>
  <c r="AE41"/>
  <c r="H41"/>
  <c r="AF40"/>
  <c r="AB40"/>
  <c r="AF39"/>
  <c r="H39"/>
  <c r="AF37"/>
  <c r="AF36"/>
  <c r="AF33"/>
  <c r="AF32"/>
  <c r="AE32"/>
  <c r="AF31"/>
  <c r="AF29"/>
  <c r="Z29"/>
  <c r="V29"/>
  <c r="AF28"/>
  <c r="Y28"/>
  <c r="AP64"/>
  <c r="AF24"/>
  <c r="AF18"/>
  <c r="AE18"/>
  <c r="AN65"/>
  <c r="AN67" s="1"/>
</calcChain>
</file>

<file path=xl/sharedStrings.xml><?xml version="1.0" encoding="utf-8"?>
<sst xmlns="http://schemas.openxmlformats.org/spreadsheetml/2006/main" count="224" uniqueCount="150">
  <si>
    <t>м3</t>
  </si>
  <si>
    <t>В40</t>
  </si>
  <si>
    <t>В 30</t>
  </si>
  <si>
    <t>В25 особо тяжелый</t>
  </si>
  <si>
    <t>В 25</t>
  </si>
  <si>
    <t>В20</t>
  </si>
  <si>
    <t>В15 особо тяжелый</t>
  </si>
  <si>
    <t>В15</t>
  </si>
  <si>
    <t>В12,5</t>
  </si>
  <si>
    <t>В 7,5</t>
  </si>
  <si>
    <t>Сф14-35н-А</t>
  </si>
  <si>
    <t>Сф10-35н-А</t>
  </si>
  <si>
    <t>Сф10-35н</t>
  </si>
  <si>
    <t>Сф8-35н-А</t>
  </si>
  <si>
    <t>ВСЕГО</t>
  </si>
  <si>
    <t>I полугодие 2012г.</t>
  </si>
  <si>
    <t>лотки с/к</t>
  </si>
  <si>
    <t>лотки (чер)</t>
  </si>
  <si>
    <t>лотки (нерж)</t>
  </si>
  <si>
    <t>профнасил б=0,8</t>
  </si>
  <si>
    <t>съемные плиты, люки</t>
  </si>
  <si>
    <t>м/к</t>
  </si>
  <si>
    <t>Блок-проходки</t>
  </si>
  <si>
    <t>Закладные детали</t>
  </si>
  <si>
    <t>Арматура</t>
  </si>
  <si>
    <t>Балки металические</t>
  </si>
  <si>
    <t>Фермы</t>
  </si>
  <si>
    <t>Пространственные каркасы</t>
  </si>
  <si>
    <t>металлоблоки БС,вставки ВТ</t>
  </si>
  <si>
    <t>армоблоки</t>
  </si>
  <si>
    <t>СЯМ</t>
  </si>
  <si>
    <t>карты облицовок ПЯ</t>
  </si>
  <si>
    <t>облицовка (нерж)</t>
  </si>
  <si>
    <t>облицовка (чер)</t>
  </si>
  <si>
    <t>Псу</t>
  </si>
  <si>
    <t>Пфу</t>
  </si>
  <si>
    <t>Бфу</t>
  </si>
  <si>
    <t>ППу</t>
  </si>
  <si>
    <t>ПП-1</t>
  </si>
  <si>
    <t>ЭШЛ</t>
  </si>
  <si>
    <t>ЛМ</t>
  </si>
  <si>
    <t>ПП</t>
  </si>
  <si>
    <t>П</t>
  </si>
  <si>
    <t>ПРн, ПР</t>
  </si>
  <si>
    <t>Б1-Б6</t>
  </si>
  <si>
    <t>ПЖ</t>
  </si>
  <si>
    <t>ПЯ</t>
  </si>
  <si>
    <t>лотки</t>
  </si>
  <si>
    <t>Сваи</t>
  </si>
  <si>
    <t>В25с/с</t>
  </si>
  <si>
    <t>Марка бетона</t>
  </si>
  <si>
    <t>Ед.изм.</t>
  </si>
  <si>
    <t>Кол-во</t>
  </si>
  <si>
    <t>№ п/п</t>
  </si>
  <si>
    <t xml:space="preserve">  цена 1 м3</t>
  </si>
  <si>
    <t xml:space="preserve">  цена 1 м5</t>
  </si>
  <si>
    <t xml:space="preserve">  цена 1 м6</t>
  </si>
  <si>
    <t xml:space="preserve">  цена 1 м7</t>
  </si>
  <si>
    <t xml:space="preserve">  цена 1 м8</t>
  </si>
  <si>
    <t xml:space="preserve">  цена 1 м9</t>
  </si>
  <si>
    <t xml:space="preserve">  цена 1 м10</t>
  </si>
  <si>
    <t xml:space="preserve">  цена 1 м11</t>
  </si>
  <si>
    <t xml:space="preserve">  цена 1 м12</t>
  </si>
  <si>
    <t xml:space="preserve">  цена 1 м13</t>
  </si>
  <si>
    <t xml:space="preserve">  цена 1 м14</t>
  </si>
  <si>
    <t xml:space="preserve">  цена 1 м15</t>
  </si>
  <si>
    <t xml:space="preserve">  цена 1 м16</t>
  </si>
  <si>
    <t xml:space="preserve">  цена 1 м17</t>
  </si>
  <si>
    <t xml:space="preserve">  цена 1 м18</t>
  </si>
  <si>
    <t xml:space="preserve">  цена 1 м19</t>
  </si>
  <si>
    <t xml:space="preserve">  цена 1 м20</t>
  </si>
  <si>
    <t xml:space="preserve">  цена 1 м21</t>
  </si>
  <si>
    <t xml:space="preserve">  цена 1 м22</t>
  </si>
  <si>
    <t xml:space="preserve">  цена 1 м23</t>
  </si>
  <si>
    <t xml:space="preserve">  цена 1 м24</t>
  </si>
  <si>
    <t xml:space="preserve">  цена 1 м25</t>
  </si>
  <si>
    <t xml:space="preserve">  цена 1 м26</t>
  </si>
  <si>
    <t xml:space="preserve">  цена 1 м27</t>
  </si>
  <si>
    <t xml:space="preserve">  цена 1 м28</t>
  </si>
  <si>
    <t xml:space="preserve">  цена 1 м29</t>
  </si>
  <si>
    <t xml:space="preserve">  цена 1 м30</t>
  </si>
  <si>
    <t xml:space="preserve">  цена 1 м31</t>
  </si>
  <si>
    <t xml:space="preserve">  цена 1 м32</t>
  </si>
  <si>
    <t xml:space="preserve">  цена 1 м33</t>
  </si>
  <si>
    <t xml:space="preserve">  цена 1 м34</t>
  </si>
  <si>
    <t xml:space="preserve">  цена 1 м35</t>
  </si>
  <si>
    <t xml:space="preserve">  цена 1 м36</t>
  </si>
  <si>
    <t xml:space="preserve">  цена 1 м37</t>
  </si>
  <si>
    <t xml:space="preserve">  цена 1 м38</t>
  </si>
  <si>
    <t xml:space="preserve">  цена 1 м39</t>
  </si>
  <si>
    <t xml:space="preserve">  цена 1 м40</t>
  </si>
  <si>
    <t xml:space="preserve">  цена 1 м41</t>
  </si>
  <si>
    <t xml:space="preserve">  цена 1 м42</t>
  </si>
  <si>
    <t xml:space="preserve">  цена 1 м43</t>
  </si>
  <si>
    <t xml:space="preserve">  цена 1 м44</t>
  </si>
  <si>
    <t xml:space="preserve">  цена 1 м45</t>
  </si>
  <si>
    <t xml:space="preserve">  цена 1 м46</t>
  </si>
  <si>
    <t xml:space="preserve">  цена 1 м47</t>
  </si>
  <si>
    <t xml:space="preserve">  цена 1 м48</t>
  </si>
  <si>
    <t xml:space="preserve">  цена 1 м49</t>
  </si>
  <si>
    <t xml:space="preserve">  цена 1 м50</t>
  </si>
  <si>
    <t xml:space="preserve">  цена 1 м51</t>
  </si>
  <si>
    <t xml:space="preserve">  цена 1 м52</t>
  </si>
  <si>
    <t xml:space="preserve">  цена 1 м53</t>
  </si>
  <si>
    <t xml:space="preserve">  цена 1 м54</t>
  </si>
  <si>
    <t xml:space="preserve">  цена 1 м55</t>
  </si>
  <si>
    <t xml:space="preserve">  цена 1 м56</t>
  </si>
  <si>
    <t xml:space="preserve">  цена 1 м57</t>
  </si>
  <si>
    <t xml:space="preserve">  цена 1 м58</t>
  </si>
  <si>
    <t xml:space="preserve">  цена 1 м59</t>
  </si>
  <si>
    <t xml:space="preserve">  цена 1 м60</t>
  </si>
  <si>
    <t xml:space="preserve">  цена 1 м61</t>
  </si>
  <si>
    <t xml:space="preserve">  цена 1 м62</t>
  </si>
  <si>
    <t xml:space="preserve">  цена 1 м63</t>
  </si>
  <si>
    <t xml:space="preserve">  цена 1 м64</t>
  </si>
  <si>
    <t xml:space="preserve">  цена 1 м65</t>
  </si>
  <si>
    <t xml:space="preserve">  цена 1 м66</t>
  </si>
  <si>
    <t xml:space="preserve">  цена 1 м67</t>
  </si>
  <si>
    <t xml:space="preserve">  цена 1 м68</t>
  </si>
  <si>
    <t xml:space="preserve">  цена 1 м69</t>
  </si>
  <si>
    <t xml:space="preserve">  цена 1 м70</t>
  </si>
  <si>
    <t xml:space="preserve">  цена 1 м71</t>
  </si>
  <si>
    <t xml:space="preserve">  цена 1 м72</t>
  </si>
  <si>
    <t xml:space="preserve">  цена 1 м73</t>
  </si>
  <si>
    <t xml:space="preserve">  цена 1 м74</t>
  </si>
  <si>
    <t xml:space="preserve">  цена 1 м75</t>
  </si>
  <si>
    <t xml:space="preserve">  цена 1 м76</t>
  </si>
  <si>
    <t xml:space="preserve">  цена 1 м77</t>
  </si>
  <si>
    <t>Всего</t>
  </si>
  <si>
    <t>Спецификация</t>
  </si>
  <si>
    <t xml:space="preserve">  для сооружения объектов  производственного назначения энергоблоков №3,4 РоАЭС.</t>
  </si>
  <si>
    <t>Приложение №1</t>
  </si>
  <si>
    <t>к договору №_______________</t>
  </si>
  <si>
    <t>от _____________ 2012г.</t>
  </si>
  <si>
    <t>От Поставщика</t>
  </si>
  <si>
    <t>_________________________ (Ф.И.О.)</t>
  </si>
  <si>
    <t>От Покупателя</t>
  </si>
  <si>
    <t>Стоимость с НДС-18% (с доставкой)</t>
  </si>
  <si>
    <t>Срок поставки</t>
  </si>
  <si>
    <t>Бетон В 15</t>
  </si>
  <si>
    <t>_________________________ (А.Б.Хазин)</t>
  </si>
  <si>
    <t>на поставку бетонных смесей</t>
  </si>
  <si>
    <t>Начало: в течение 5 дней с момента подписания договора, окончание: 30.09.2012 года</t>
  </si>
  <si>
    <r>
      <t xml:space="preserve">Бетон В15 </t>
    </r>
    <r>
      <rPr>
        <sz val="16"/>
        <color indexed="8"/>
        <rFont val="Calibri"/>
        <family val="2"/>
        <charset val="204"/>
      </rPr>
      <t>Y 2,95 т/м3</t>
    </r>
  </si>
  <si>
    <r>
      <t xml:space="preserve">Бетон В15 </t>
    </r>
    <r>
      <rPr>
        <sz val="16"/>
        <color indexed="8"/>
        <rFont val="Calibri"/>
        <family val="2"/>
        <charset val="204"/>
      </rPr>
      <t>Y 3,35 т/м3</t>
    </r>
  </si>
  <si>
    <r>
      <t xml:space="preserve">Бетон В15 </t>
    </r>
    <r>
      <rPr>
        <sz val="16"/>
        <color indexed="8"/>
        <rFont val="Calibri"/>
        <family val="2"/>
        <charset val="204"/>
      </rPr>
      <t>F</t>
    </r>
    <r>
      <rPr>
        <sz val="16"/>
        <color indexed="8"/>
        <rFont val="Times New Roman"/>
        <family val="1"/>
        <charset val="204"/>
      </rPr>
      <t>50</t>
    </r>
  </si>
  <si>
    <r>
      <t xml:space="preserve">Бетон В25 </t>
    </r>
    <r>
      <rPr>
        <sz val="16"/>
        <color indexed="8"/>
        <rFont val="Calibri"/>
        <family val="2"/>
        <charset val="204"/>
      </rPr>
      <t>F</t>
    </r>
    <r>
      <rPr>
        <sz val="16"/>
        <color indexed="8"/>
        <rFont val="Times New Roman"/>
        <family val="1"/>
        <charset val="204"/>
      </rPr>
      <t xml:space="preserve">100 </t>
    </r>
    <r>
      <rPr>
        <sz val="16"/>
        <color indexed="8"/>
        <rFont val="Calibri"/>
        <family val="2"/>
        <charset val="204"/>
      </rPr>
      <t>W</t>
    </r>
    <r>
      <rPr>
        <sz val="16"/>
        <color indexed="8"/>
        <rFont val="Times New Roman"/>
        <family val="1"/>
        <charset val="204"/>
      </rPr>
      <t>8</t>
    </r>
  </si>
  <si>
    <r>
      <t xml:space="preserve">Бетон В30 </t>
    </r>
    <r>
      <rPr>
        <sz val="16"/>
        <color indexed="8"/>
        <rFont val="Calibri"/>
        <family val="2"/>
        <charset val="204"/>
      </rPr>
      <t>F</t>
    </r>
    <r>
      <rPr>
        <sz val="16"/>
        <color indexed="8"/>
        <rFont val="Times New Roman"/>
        <family val="1"/>
        <charset val="204"/>
      </rPr>
      <t>50</t>
    </r>
  </si>
  <si>
    <r>
      <t xml:space="preserve">Бетон В40 </t>
    </r>
    <r>
      <rPr>
        <sz val="16"/>
        <color indexed="8"/>
        <rFont val="Calibri"/>
        <family val="2"/>
        <charset val="204"/>
      </rPr>
      <t>W</t>
    </r>
    <r>
      <rPr>
        <sz val="16"/>
        <color indexed="8"/>
        <rFont val="Times New Roman"/>
        <family val="1"/>
        <charset val="204"/>
      </rPr>
      <t xml:space="preserve">8 </t>
    </r>
    <r>
      <rPr>
        <sz val="16"/>
        <color indexed="8"/>
        <rFont val="Calibri"/>
        <family val="2"/>
        <charset val="204"/>
      </rPr>
      <t>F</t>
    </r>
    <r>
      <rPr>
        <sz val="16"/>
        <color indexed="8"/>
        <rFont val="Times New Roman"/>
        <family val="1"/>
        <charset val="204"/>
      </rPr>
      <t>200</t>
    </r>
  </si>
  <si>
    <r>
      <t xml:space="preserve">Бетон В40 </t>
    </r>
    <r>
      <rPr>
        <sz val="16"/>
        <color indexed="8"/>
        <rFont val="Calibri"/>
        <family val="2"/>
        <charset val="204"/>
      </rPr>
      <t>W</t>
    </r>
    <r>
      <rPr>
        <sz val="16"/>
        <color indexed="8"/>
        <rFont val="Times New Roman"/>
        <family val="1"/>
        <charset val="204"/>
      </rPr>
      <t xml:space="preserve">8 </t>
    </r>
    <r>
      <rPr>
        <sz val="16"/>
        <color indexed="8"/>
        <rFont val="Calibri"/>
        <family val="2"/>
        <charset val="204"/>
      </rPr>
      <t>F3</t>
    </r>
    <r>
      <rPr>
        <sz val="16"/>
        <color indexed="8"/>
        <rFont val="Times New Roman"/>
        <family val="1"/>
        <charset val="204"/>
      </rPr>
      <t>00</t>
    </r>
  </si>
</sst>
</file>

<file path=xl/styles.xml><?xml version="1.0" encoding="utf-8"?>
<styleSheet xmlns="http://schemas.openxmlformats.org/spreadsheetml/2006/main">
  <fonts count="15">
    <font>
      <sz val="10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2"/>
      <name val="Arial Cyr"/>
      <charset val="204"/>
    </font>
    <font>
      <b/>
      <sz val="14"/>
      <name val="Arial Cyr"/>
      <charset val="204"/>
    </font>
    <font>
      <sz val="16"/>
      <name val="Arial Cyr"/>
      <charset val="204"/>
    </font>
    <font>
      <b/>
      <sz val="16"/>
      <name val="Arial Cyr"/>
      <charset val="204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color indexed="8"/>
      <name val="Calibri"/>
      <family val="2"/>
      <charset val="204"/>
    </font>
    <font>
      <sz val="16"/>
      <color indexed="8"/>
      <name val="Times New Roman"/>
      <family val="1"/>
      <charset val="204"/>
    </font>
    <font>
      <sz val="16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center" wrapText="1"/>
    </xf>
    <xf numFmtId="0" fontId="4" fillId="0" borderId="0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5" fillId="0" borderId="0" xfId="0" applyFont="1" applyBorder="1" applyAlignment="1">
      <alignment horizontal="center" wrapText="1"/>
    </xf>
    <xf numFmtId="4" fontId="6" fillId="0" borderId="0" xfId="0" applyNumberFormat="1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5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9" fillId="0" borderId="0" xfId="0" applyFont="1" applyAlignment="1">
      <alignment horizont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wrapText="1"/>
    </xf>
    <xf numFmtId="0" fontId="7" fillId="0" borderId="0" xfId="0" applyFont="1" applyBorder="1" applyAlignment="1">
      <alignment wrapText="1"/>
    </xf>
    <xf numFmtId="0" fontId="9" fillId="0" borderId="3" xfId="0" applyFont="1" applyBorder="1" applyAlignment="1">
      <alignment horizontal="center" wrapText="1"/>
    </xf>
    <xf numFmtId="0" fontId="9" fillId="0" borderId="3" xfId="0" applyFont="1" applyBorder="1" applyAlignment="1">
      <alignment wrapText="1"/>
    </xf>
    <xf numFmtId="0" fontId="9" fillId="0" borderId="1" xfId="0" applyFont="1" applyBorder="1" applyAlignment="1">
      <alignment horizontal="center" textRotation="90" wrapText="1"/>
    </xf>
    <xf numFmtId="0" fontId="9" fillId="0" borderId="1" xfId="0" applyFont="1" applyBorder="1" applyAlignment="1">
      <alignment wrapText="1"/>
    </xf>
    <xf numFmtId="0" fontId="9" fillId="0" borderId="1" xfId="0" applyFont="1" applyBorder="1" applyAlignment="1">
      <alignment horizontal="center" vertical="center" wrapText="1"/>
    </xf>
    <xf numFmtId="2" fontId="9" fillId="3" borderId="1" xfId="0" applyNumberFormat="1" applyFont="1" applyFill="1" applyBorder="1" applyAlignment="1">
      <alignment horizontal="center" vertical="top" wrapText="1"/>
    </xf>
    <xf numFmtId="0" fontId="9" fillId="3" borderId="1" xfId="0" applyFont="1" applyFill="1" applyBorder="1" applyAlignment="1">
      <alignment wrapText="1"/>
    </xf>
    <xf numFmtId="0" fontId="9" fillId="0" borderId="1" xfId="0" applyFont="1" applyBorder="1" applyAlignment="1">
      <alignment horizontal="center" wrapText="1"/>
    </xf>
    <xf numFmtId="0" fontId="9" fillId="2" borderId="1" xfId="0" applyFont="1" applyFill="1" applyBorder="1" applyAlignment="1">
      <alignment wrapText="1"/>
    </xf>
    <xf numFmtId="0" fontId="9" fillId="0" borderId="4" xfId="0" applyFont="1" applyBorder="1" applyAlignment="1">
      <alignment wrapText="1"/>
    </xf>
    <xf numFmtId="0" fontId="9" fillId="0" borderId="4" xfId="0" applyFont="1" applyBorder="1" applyAlignment="1">
      <alignment horizontal="center" vertical="center" wrapText="1"/>
    </xf>
    <xf numFmtId="4" fontId="9" fillId="0" borderId="13" xfId="0" applyNumberFormat="1" applyFont="1" applyBorder="1" applyAlignment="1">
      <alignment wrapText="1"/>
    </xf>
    <xf numFmtId="0" fontId="10" fillId="0" borderId="1" xfId="0" applyNumberFormat="1" applyFont="1" applyFill="1" applyBorder="1" applyAlignment="1" applyProtection="1">
      <alignment horizontal="center" vertical="top" wrapText="1"/>
    </xf>
    <xf numFmtId="0" fontId="10" fillId="0" borderId="1" xfId="0" applyNumberFormat="1" applyFont="1" applyFill="1" applyBorder="1" applyAlignment="1" applyProtection="1">
      <alignment horizontal="center" vertical="top"/>
    </xf>
    <xf numFmtId="0" fontId="10" fillId="0" borderId="3" xfId="0" applyFont="1" applyBorder="1" applyAlignment="1">
      <alignment horizontal="center" vertical="top" wrapText="1"/>
    </xf>
    <xf numFmtId="4" fontId="10" fillId="0" borderId="3" xfId="0" applyNumberFormat="1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4" fontId="10" fillId="0" borderId="1" xfId="0" applyNumberFormat="1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8" xfId="0" applyFont="1" applyBorder="1" applyAlignment="1">
      <alignment wrapText="1"/>
    </xf>
    <xf numFmtId="4" fontId="9" fillId="0" borderId="17" xfId="0" applyNumberFormat="1" applyFont="1" applyBorder="1" applyAlignment="1">
      <alignment wrapText="1"/>
    </xf>
    <xf numFmtId="0" fontId="9" fillId="0" borderId="19" xfId="0" applyFont="1" applyBorder="1" applyAlignment="1">
      <alignment vertical="center" wrapText="1"/>
    </xf>
    <xf numFmtId="0" fontId="7" fillId="0" borderId="20" xfId="0" applyFont="1" applyBorder="1" applyAlignment="1">
      <alignment wrapText="1"/>
    </xf>
    <xf numFmtId="0" fontId="9" fillId="0" borderId="20" xfId="0" applyFont="1" applyBorder="1" applyAlignment="1">
      <alignment horizontal="center" vertical="center" wrapText="1"/>
    </xf>
    <xf numFmtId="0" fontId="9" fillId="0" borderId="20" xfId="0" applyFont="1" applyBorder="1" applyAlignment="1">
      <alignment wrapText="1"/>
    </xf>
    <xf numFmtId="3" fontId="9" fillId="0" borderId="20" xfId="0" applyNumberFormat="1" applyFont="1" applyBorder="1" applyAlignment="1">
      <alignment horizontal="center" vertical="center" wrapText="1"/>
    </xf>
    <xf numFmtId="0" fontId="7" fillId="0" borderId="21" xfId="0" applyFont="1" applyBorder="1" applyAlignment="1">
      <alignment wrapText="1"/>
    </xf>
    <xf numFmtId="0" fontId="7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" fontId="10" fillId="0" borderId="8" xfId="0" applyNumberFormat="1" applyFont="1" applyBorder="1" applyAlignment="1">
      <alignment horizontal="center" vertical="top" wrapText="1"/>
    </xf>
    <xf numFmtId="4" fontId="10" fillId="0" borderId="9" xfId="0" applyNumberFormat="1" applyFont="1" applyBorder="1" applyAlignment="1">
      <alignment horizontal="center" vertical="top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9" fillId="0" borderId="3" xfId="0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3" xfId="0" applyFont="1" applyBorder="1" applyAlignment="1">
      <alignment horizontal="center" textRotation="90" wrapText="1"/>
    </xf>
    <xf numFmtId="0" fontId="9" fillId="0" borderId="1" xfId="0" applyFont="1" applyBorder="1" applyAlignment="1">
      <alignment horizontal="center" textRotation="90" wrapText="1"/>
    </xf>
    <xf numFmtId="0" fontId="9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9" fillId="0" borderId="0" xfId="0" applyFont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wrapText="1"/>
    </xf>
    <xf numFmtId="0" fontId="9" fillId="0" borderId="7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wrapText="1"/>
    </xf>
    <xf numFmtId="0" fontId="9" fillId="0" borderId="3" xfId="0" applyFont="1" applyBorder="1" applyAlignment="1">
      <alignment horizontal="center" wrapText="1"/>
    </xf>
    <xf numFmtId="0" fontId="5" fillId="0" borderId="0" xfId="0" applyFont="1" applyAlignment="1">
      <alignment wrapText="1"/>
    </xf>
    <xf numFmtId="0" fontId="9" fillId="0" borderId="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left" vertical="center"/>
    </xf>
    <xf numFmtId="2" fontId="11" fillId="4" borderId="2" xfId="0" applyNumberFormat="1" applyFont="1" applyFill="1" applyBorder="1" applyAlignment="1">
      <alignment horizontal="center"/>
    </xf>
    <xf numFmtId="2" fontId="11" fillId="4" borderId="1" xfId="0" applyNumberFormat="1" applyFont="1" applyFill="1" applyBorder="1" applyAlignment="1">
      <alignment horizontal="center"/>
    </xf>
    <xf numFmtId="2" fontId="14" fillId="4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U112"/>
  <sheetViews>
    <sheetView tabSelected="1" zoomScale="70" zoomScaleNormal="70" workbookViewId="0">
      <selection activeCell="AT89" sqref="AT89:AT96"/>
    </sheetView>
  </sheetViews>
  <sheetFormatPr defaultColWidth="34.140625" defaultRowHeight="14.25"/>
  <cols>
    <col min="1" max="1" width="6.5703125" style="1" customWidth="1"/>
    <col min="2" max="2" width="32.28515625" style="1" customWidth="1"/>
    <col min="3" max="7" width="7.42578125" style="1" hidden="1" customWidth="1"/>
    <col min="8" max="25" width="6.85546875" style="2" hidden="1" customWidth="1"/>
    <col min="26" max="27" width="8.85546875" style="2" hidden="1" customWidth="1"/>
    <col min="28" max="39" width="6.85546875" style="2" hidden="1" customWidth="1"/>
    <col min="40" max="40" width="19.5703125" style="2" customWidth="1"/>
    <col min="41" max="41" width="6.85546875" style="2" hidden="1" customWidth="1"/>
    <col min="42" max="42" width="27.28515625" style="2" customWidth="1"/>
    <col min="43" max="43" width="14.140625" style="2" hidden="1" customWidth="1"/>
    <col min="44" max="45" width="26.5703125" style="1" customWidth="1"/>
    <col min="46" max="46" width="34.85546875" style="1" customWidth="1"/>
    <col min="47" max="47" width="34.140625" style="13"/>
    <col min="48" max="16384" width="34.140625" style="1"/>
  </cols>
  <sheetData>
    <row r="1" spans="1:47" ht="18.75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</row>
    <row r="2" spans="1:47" ht="30" customHeight="1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 t="s">
        <v>131</v>
      </c>
    </row>
    <row r="3" spans="1:47" ht="41.25" customHeight="1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 t="s">
        <v>132</v>
      </c>
    </row>
    <row r="4" spans="1:47" ht="28.5" customHeight="1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 t="s">
        <v>133</v>
      </c>
    </row>
    <row r="5" spans="1:47" ht="28.5" customHeight="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</row>
    <row r="6" spans="1:47" ht="28.5" customHeight="1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</row>
    <row r="7" spans="1:47" ht="18.75" customHeight="1">
      <c r="A7" s="21"/>
      <c r="B7" s="73" t="s">
        <v>129</v>
      </c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</row>
    <row r="8" spans="1:47" s="8" customFormat="1" ht="29.25" customHeight="1">
      <c r="A8" s="22"/>
      <c r="B8" s="75" t="s">
        <v>141</v>
      </c>
      <c r="C8" s="74"/>
      <c r="D8" s="74"/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4"/>
      <c r="AU8" s="10"/>
    </row>
    <row r="9" spans="1:47" s="8" customFormat="1" ht="28.5" customHeight="1">
      <c r="A9" s="22"/>
      <c r="B9" s="75" t="s">
        <v>130</v>
      </c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  <c r="AA9" s="75"/>
      <c r="AB9" s="75"/>
      <c r="AC9" s="75"/>
      <c r="AD9" s="75"/>
      <c r="AE9" s="75"/>
      <c r="AF9" s="75"/>
      <c r="AG9" s="75"/>
      <c r="AH9" s="75"/>
      <c r="AI9" s="75"/>
      <c r="AJ9" s="75"/>
      <c r="AK9" s="75"/>
      <c r="AL9" s="75"/>
      <c r="AM9" s="75"/>
      <c r="AN9" s="75"/>
      <c r="AO9" s="75"/>
      <c r="AP9" s="75"/>
      <c r="AQ9" s="75"/>
      <c r="AR9" s="74"/>
      <c r="AS9" s="74"/>
      <c r="AT9" s="74"/>
      <c r="AU9" s="10"/>
    </row>
    <row r="10" spans="1:47" s="8" customFormat="1" ht="18" customHeight="1">
      <c r="A10" s="22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1"/>
      <c r="AS10" s="21"/>
      <c r="AT10" s="21"/>
      <c r="AU10" s="10"/>
    </row>
    <row r="11" spans="1:47" s="4" customFormat="1" ht="31.5" customHeight="1" thickBot="1">
      <c r="A11" s="22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6"/>
      <c r="AO11" s="27"/>
      <c r="AP11" s="27"/>
      <c r="AQ11" s="27"/>
      <c r="AR11" s="84"/>
      <c r="AS11" s="84"/>
      <c r="AT11" s="84"/>
      <c r="AU11" s="11"/>
    </row>
    <row r="12" spans="1:47" s="3" customFormat="1" ht="25.5" customHeight="1">
      <c r="A12" s="78" t="s">
        <v>53</v>
      </c>
      <c r="B12" s="60" t="s">
        <v>50</v>
      </c>
      <c r="C12" s="82" t="s">
        <v>48</v>
      </c>
      <c r="D12" s="82"/>
      <c r="E12" s="82"/>
      <c r="F12" s="82"/>
      <c r="G12" s="71" t="s">
        <v>47</v>
      </c>
      <c r="H12" s="71" t="s">
        <v>46</v>
      </c>
      <c r="I12" s="71" t="s">
        <v>45</v>
      </c>
      <c r="J12" s="71" t="s">
        <v>44</v>
      </c>
      <c r="K12" s="71" t="s">
        <v>43</v>
      </c>
      <c r="L12" s="71" t="s">
        <v>42</v>
      </c>
      <c r="M12" s="71" t="s">
        <v>41</v>
      </c>
      <c r="N12" s="71" t="s">
        <v>40</v>
      </c>
      <c r="O12" s="71" t="s">
        <v>39</v>
      </c>
      <c r="P12" s="71" t="s">
        <v>38</v>
      </c>
      <c r="Q12" s="71" t="s">
        <v>37</v>
      </c>
      <c r="R12" s="71" t="s">
        <v>36</v>
      </c>
      <c r="S12" s="71" t="s">
        <v>35</v>
      </c>
      <c r="T12" s="71" t="s">
        <v>34</v>
      </c>
      <c r="U12" s="71"/>
      <c r="V12" s="71" t="s">
        <v>33</v>
      </c>
      <c r="W12" s="71" t="s">
        <v>32</v>
      </c>
      <c r="X12" s="71" t="s">
        <v>31</v>
      </c>
      <c r="Y12" s="71" t="s">
        <v>30</v>
      </c>
      <c r="Z12" s="71" t="s">
        <v>29</v>
      </c>
      <c r="AA12" s="71" t="s">
        <v>28</v>
      </c>
      <c r="AB12" s="71" t="s">
        <v>27</v>
      </c>
      <c r="AC12" s="71" t="s">
        <v>26</v>
      </c>
      <c r="AD12" s="71" t="s">
        <v>25</v>
      </c>
      <c r="AE12" s="71" t="s">
        <v>24</v>
      </c>
      <c r="AF12" s="71" t="s">
        <v>23</v>
      </c>
      <c r="AG12" s="71" t="s">
        <v>22</v>
      </c>
      <c r="AH12" s="71" t="s">
        <v>21</v>
      </c>
      <c r="AI12" s="71" t="s">
        <v>20</v>
      </c>
      <c r="AJ12" s="71" t="s">
        <v>19</v>
      </c>
      <c r="AK12" s="71" t="s">
        <v>18</v>
      </c>
      <c r="AL12" s="71" t="s">
        <v>17</v>
      </c>
      <c r="AM12" s="71" t="s">
        <v>16</v>
      </c>
      <c r="AN12" s="69" t="s">
        <v>51</v>
      </c>
      <c r="AO12" s="28"/>
      <c r="AP12" s="69" t="s">
        <v>52</v>
      </c>
      <c r="AQ12" s="29"/>
      <c r="AR12" s="60" t="s">
        <v>137</v>
      </c>
      <c r="AS12" s="61"/>
      <c r="AT12" s="65" t="s">
        <v>138</v>
      </c>
      <c r="AU12" s="12"/>
    </row>
    <row r="13" spans="1:47" ht="75.75" customHeight="1">
      <c r="A13" s="79"/>
      <c r="B13" s="76"/>
      <c r="C13" s="30" t="s">
        <v>13</v>
      </c>
      <c r="D13" s="30" t="s">
        <v>12</v>
      </c>
      <c r="E13" s="30" t="s">
        <v>11</v>
      </c>
      <c r="F13" s="30" t="s">
        <v>10</v>
      </c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2"/>
      <c r="AA13" s="72"/>
      <c r="AB13" s="72"/>
      <c r="AC13" s="72"/>
      <c r="AD13" s="72"/>
      <c r="AE13" s="72"/>
      <c r="AF13" s="72"/>
      <c r="AG13" s="72"/>
      <c r="AH13" s="72"/>
      <c r="AI13" s="72"/>
      <c r="AJ13" s="72"/>
      <c r="AK13" s="72"/>
      <c r="AL13" s="72"/>
      <c r="AM13" s="72"/>
      <c r="AN13" s="70"/>
      <c r="AO13" s="31" t="s">
        <v>8</v>
      </c>
      <c r="AP13" s="70"/>
      <c r="AQ13" s="31"/>
      <c r="AR13" s="62"/>
      <c r="AS13" s="62"/>
      <c r="AT13" s="66"/>
    </row>
    <row r="14" spans="1:47" ht="19.5" hidden="1" customHeight="1">
      <c r="A14" s="79"/>
      <c r="B14" s="7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1"/>
      <c r="AO14" s="31"/>
      <c r="AP14" s="31"/>
      <c r="AQ14" s="31"/>
      <c r="AR14" s="32" t="s">
        <v>55</v>
      </c>
      <c r="AS14" s="32"/>
      <c r="AT14" s="67"/>
    </row>
    <row r="15" spans="1:47" ht="15.75" hidden="1" customHeight="1">
      <c r="A15" s="79"/>
      <c r="B15" s="7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1"/>
      <c r="AO15" s="31"/>
      <c r="AP15" s="31"/>
      <c r="AQ15" s="31"/>
      <c r="AR15" s="32" t="s">
        <v>56</v>
      </c>
      <c r="AS15" s="32"/>
      <c r="AT15" s="67"/>
    </row>
    <row r="16" spans="1:47" s="7" customFormat="1" ht="20.25" hidden="1" customHeight="1">
      <c r="A16" s="79"/>
      <c r="B16" s="70"/>
      <c r="C16" s="33"/>
      <c r="D16" s="33"/>
      <c r="E16" s="33"/>
      <c r="F16" s="33"/>
      <c r="G16" s="33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2" t="s">
        <v>57</v>
      </c>
      <c r="AS16" s="32"/>
      <c r="AT16" s="67"/>
      <c r="AU16" s="14"/>
    </row>
    <row r="17" spans="1:47" s="7" customFormat="1" ht="28.5" hidden="1" customHeight="1">
      <c r="A17" s="79"/>
      <c r="B17" s="70"/>
      <c r="C17" s="33"/>
      <c r="D17" s="33"/>
      <c r="E17" s="33"/>
      <c r="F17" s="33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  <c r="AQ17" s="34"/>
      <c r="AR17" s="32" t="s">
        <v>58</v>
      </c>
      <c r="AS17" s="32"/>
      <c r="AT17" s="67"/>
      <c r="AU17" s="14"/>
    </row>
    <row r="18" spans="1:47" s="7" customFormat="1" ht="27" hidden="1" customHeight="1">
      <c r="A18" s="79"/>
      <c r="B18" s="70"/>
      <c r="C18" s="33"/>
      <c r="D18" s="33"/>
      <c r="E18" s="33"/>
      <c r="F18" s="33"/>
      <c r="G18" s="33"/>
      <c r="H18" s="34">
        <v>66.36</v>
      </c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>
        <v>2975</v>
      </c>
      <c r="V18" s="34"/>
      <c r="W18" s="34"/>
      <c r="X18" s="34"/>
      <c r="Y18" s="34"/>
      <c r="Z18" s="34">
        <v>655.11800000000005</v>
      </c>
      <c r="AA18" s="34"/>
      <c r="AB18" s="34"/>
      <c r="AC18" s="34"/>
      <c r="AD18" s="34"/>
      <c r="AE18" s="34">
        <f>0.95+0.151+31.053+75.117+0.247+1.91+1.18+0.024+0.008+0.271</f>
        <v>110.911</v>
      </c>
      <c r="AF18" s="34">
        <f>0.017+7.626</f>
        <v>7.6429999999999998</v>
      </c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2" t="s">
        <v>59</v>
      </c>
      <c r="AS18" s="32"/>
      <c r="AT18" s="67"/>
      <c r="AU18" s="14"/>
    </row>
    <row r="19" spans="1:47" ht="20.25" hidden="1" customHeight="1">
      <c r="A19" s="79"/>
      <c r="B19" s="70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2" t="s">
        <v>60</v>
      </c>
      <c r="AS19" s="32"/>
      <c r="AT19" s="67"/>
    </row>
    <row r="20" spans="1:47" ht="20.25" hidden="1" customHeight="1">
      <c r="A20" s="79"/>
      <c r="B20" s="70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>
        <v>770</v>
      </c>
      <c r="AQ20" s="31"/>
      <c r="AR20" s="32" t="s">
        <v>61</v>
      </c>
      <c r="AS20" s="32"/>
      <c r="AT20" s="67"/>
    </row>
    <row r="21" spans="1:47" ht="20.25" hidden="1" customHeight="1">
      <c r="A21" s="79"/>
      <c r="B21" s="70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>
        <v>110</v>
      </c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2" t="s">
        <v>62</v>
      </c>
      <c r="AS21" s="32"/>
      <c r="AT21" s="67"/>
    </row>
    <row r="22" spans="1:47" ht="20.25" hidden="1" customHeight="1">
      <c r="A22" s="79"/>
      <c r="B22" s="70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2" t="s">
        <v>63</v>
      </c>
      <c r="AS22" s="32"/>
      <c r="AT22" s="67"/>
    </row>
    <row r="23" spans="1:47" ht="20.25" hidden="1" customHeight="1">
      <c r="A23" s="79"/>
      <c r="B23" s="70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2" t="s">
        <v>64</v>
      </c>
      <c r="AS23" s="32"/>
      <c r="AT23" s="67"/>
    </row>
    <row r="24" spans="1:47" ht="20.25" hidden="1" customHeight="1">
      <c r="A24" s="79"/>
      <c r="B24" s="70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>
        <v>32.57</v>
      </c>
      <c r="Z24" s="31">
        <v>21.66</v>
      </c>
      <c r="AA24" s="31"/>
      <c r="AB24" s="31"/>
      <c r="AC24" s="31"/>
      <c r="AD24" s="31"/>
      <c r="AE24" s="31">
        <v>2.1</v>
      </c>
      <c r="AF24" s="31">
        <f>2+4.4+1.429</f>
        <v>7.8289999999999997</v>
      </c>
      <c r="AG24" s="31"/>
      <c r="AH24" s="31"/>
      <c r="AI24" s="31"/>
      <c r="AJ24" s="31"/>
      <c r="AK24" s="31"/>
      <c r="AL24" s="31"/>
      <c r="AM24" s="31"/>
      <c r="AN24" s="31"/>
      <c r="AO24" s="31"/>
      <c r="AP24" s="31">
        <v>111</v>
      </c>
      <c r="AQ24" s="31"/>
      <c r="AR24" s="32" t="s">
        <v>65</v>
      </c>
      <c r="AS24" s="32"/>
      <c r="AT24" s="67"/>
    </row>
    <row r="25" spans="1:47" ht="20.25" hidden="1" customHeight="1">
      <c r="A25" s="79"/>
      <c r="B25" s="70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>
        <v>180</v>
      </c>
      <c r="AQ25" s="31"/>
      <c r="AR25" s="32" t="s">
        <v>66</v>
      </c>
      <c r="AS25" s="32"/>
      <c r="AT25" s="67"/>
    </row>
    <row r="26" spans="1:47" s="7" customFormat="1" ht="20.25" hidden="1" customHeight="1">
      <c r="A26" s="79"/>
      <c r="B26" s="70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2" t="s">
        <v>67</v>
      </c>
      <c r="AS26" s="32"/>
      <c r="AT26" s="67"/>
      <c r="AU26" s="14"/>
    </row>
    <row r="27" spans="1:47" s="7" customFormat="1" ht="20.25" hidden="1" customHeight="1">
      <c r="A27" s="79"/>
      <c r="B27" s="70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2" t="s">
        <v>68</v>
      </c>
      <c r="AS27" s="32"/>
      <c r="AT27" s="67"/>
      <c r="AU27" s="14"/>
    </row>
    <row r="28" spans="1:47" s="7" customFormat="1" ht="20.25" hidden="1" customHeight="1">
      <c r="A28" s="79"/>
      <c r="B28" s="70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>
        <v>2.5430000000000001</v>
      </c>
      <c r="W28" s="34"/>
      <c r="X28" s="34"/>
      <c r="Y28" s="34">
        <f>463.473+1.39</f>
        <v>464.863</v>
      </c>
      <c r="Z28" s="34"/>
      <c r="AA28" s="34"/>
      <c r="AB28" s="34"/>
      <c r="AC28" s="34"/>
      <c r="AD28" s="34"/>
      <c r="AE28" s="34">
        <v>28.65</v>
      </c>
      <c r="AF28" s="34">
        <f>4.28+6.418</f>
        <v>10.698</v>
      </c>
      <c r="AG28" s="34"/>
      <c r="AH28" s="34"/>
      <c r="AI28" s="34"/>
      <c r="AJ28" s="34"/>
      <c r="AK28" s="34"/>
      <c r="AL28" s="34"/>
      <c r="AM28" s="34"/>
      <c r="AN28" s="34"/>
      <c r="AO28" s="34"/>
      <c r="AP28" s="34">
        <v>1040</v>
      </c>
      <c r="AQ28" s="34"/>
      <c r="AR28" s="32" t="s">
        <v>69</v>
      </c>
      <c r="AS28" s="32"/>
      <c r="AT28" s="67"/>
      <c r="AU28" s="14"/>
    </row>
    <row r="29" spans="1:47" s="7" customFormat="1" ht="20.25" hidden="1" customHeight="1">
      <c r="A29" s="79"/>
      <c r="B29" s="70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1">
        <f>0.503+0.833</f>
        <v>1.3360000000000001</v>
      </c>
      <c r="W29" s="34"/>
      <c r="X29" s="34"/>
      <c r="Y29" s="34"/>
      <c r="Z29" s="34">
        <f>6.357+12.772</f>
        <v>19.129000000000001</v>
      </c>
      <c r="AA29" s="34"/>
      <c r="AB29" s="34"/>
      <c r="AC29" s="34"/>
      <c r="AD29" s="34"/>
      <c r="AE29" s="34"/>
      <c r="AF29" s="34">
        <f>0.008+0.023+0.008+0.061</f>
        <v>0.1</v>
      </c>
      <c r="AG29" s="34"/>
      <c r="AH29" s="34"/>
      <c r="AI29" s="34"/>
      <c r="AJ29" s="34"/>
      <c r="AK29" s="34"/>
      <c r="AL29" s="34"/>
      <c r="AM29" s="34"/>
      <c r="AN29" s="34"/>
      <c r="AO29" s="34"/>
      <c r="AP29" s="34">
        <v>79</v>
      </c>
      <c r="AQ29" s="34"/>
      <c r="AR29" s="32" t="s">
        <v>70</v>
      </c>
      <c r="AS29" s="32"/>
      <c r="AT29" s="67"/>
      <c r="AU29" s="14"/>
    </row>
    <row r="30" spans="1:47" s="7" customFormat="1" ht="15" hidden="1" customHeight="1">
      <c r="A30" s="79"/>
      <c r="B30" s="70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  <c r="AQ30" s="34"/>
      <c r="AR30" s="32" t="s">
        <v>71</v>
      </c>
      <c r="AS30" s="32"/>
      <c r="AT30" s="67"/>
      <c r="AU30" s="14"/>
    </row>
    <row r="31" spans="1:47" s="7" customFormat="1" ht="30" hidden="1" customHeight="1">
      <c r="A31" s="79"/>
      <c r="B31" s="70"/>
      <c r="C31" s="34"/>
      <c r="D31" s="34"/>
      <c r="E31" s="34"/>
      <c r="F31" s="34"/>
      <c r="G31" s="34"/>
      <c r="H31" s="34"/>
      <c r="I31" s="34"/>
      <c r="J31" s="34"/>
      <c r="K31" s="34">
        <v>101.5</v>
      </c>
      <c r="L31" s="34"/>
      <c r="M31" s="34">
        <v>71</v>
      </c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>
        <v>29.376000000000001</v>
      </c>
      <c r="AA31" s="34"/>
      <c r="AB31" s="34">
        <v>69.319999999999993</v>
      </c>
      <c r="AC31" s="34"/>
      <c r="AD31" s="34"/>
      <c r="AE31" s="34">
        <v>210.02</v>
      </c>
      <c r="AF31" s="34">
        <f>0.438+8.717+25.596+1.665</f>
        <v>36.415999999999997</v>
      </c>
      <c r="AG31" s="34">
        <v>0.45300000000000001</v>
      </c>
      <c r="AH31" s="34"/>
      <c r="AI31" s="34"/>
      <c r="AJ31" s="34"/>
      <c r="AK31" s="34"/>
      <c r="AL31" s="34"/>
      <c r="AM31" s="34"/>
      <c r="AN31" s="34"/>
      <c r="AO31" s="34"/>
      <c r="AP31" s="34">
        <v>548.1</v>
      </c>
      <c r="AQ31" s="34"/>
      <c r="AR31" s="32" t="s">
        <v>72</v>
      </c>
      <c r="AS31" s="32"/>
      <c r="AT31" s="67"/>
      <c r="AU31" s="14"/>
    </row>
    <row r="32" spans="1:47" s="7" customFormat="1" ht="15" hidden="1" customHeight="1">
      <c r="A32" s="79"/>
      <c r="B32" s="70"/>
      <c r="C32" s="34"/>
      <c r="D32" s="34"/>
      <c r="E32" s="34"/>
      <c r="F32" s="34"/>
      <c r="G32" s="34"/>
      <c r="H32" s="34"/>
      <c r="I32" s="34"/>
      <c r="J32" s="34"/>
      <c r="K32" s="34">
        <v>136.38</v>
      </c>
      <c r="L32" s="34"/>
      <c r="M32" s="34">
        <v>32.82</v>
      </c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>
        <v>9.34</v>
      </c>
      <c r="AA32" s="34"/>
      <c r="AB32" s="34">
        <v>49.53</v>
      </c>
      <c r="AC32" s="34"/>
      <c r="AD32" s="34"/>
      <c r="AE32" s="34">
        <f>0.004+0.056+5.22</f>
        <v>5.28</v>
      </c>
      <c r="AF32" s="34">
        <f>0.857+0.268+0.298+1.221+0.789</f>
        <v>3.4329999999999998</v>
      </c>
      <c r="AG32" s="34">
        <v>0.26100000000000001</v>
      </c>
      <c r="AH32" s="34"/>
      <c r="AI32" s="34"/>
      <c r="AJ32" s="34"/>
      <c r="AK32" s="34"/>
      <c r="AL32" s="34"/>
      <c r="AM32" s="34"/>
      <c r="AN32" s="34"/>
      <c r="AO32" s="34"/>
      <c r="AP32" s="34">
        <v>559.1</v>
      </c>
      <c r="AQ32" s="34"/>
      <c r="AR32" s="32" t="s">
        <v>73</v>
      </c>
      <c r="AS32" s="32"/>
      <c r="AT32" s="67"/>
      <c r="AU32" s="14"/>
    </row>
    <row r="33" spans="1:47" s="7" customFormat="1" ht="15" hidden="1" customHeight="1">
      <c r="A33" s="79"/>
      <c r="B33" s="70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>
        <v>5.26</v>
      </c>
      <c r="W33" s="34"/>
      <c r="X33" s="34"/>
      <c r="Y33" s="34"/>
      <c r="Z33" s="34"/>
      <c r="AA33" s="34"/>
      <c r="AB33" s="34"/>
      <c r="AC33" s="34"/>
      <c r="AD33" s="34"/>
      <c r="AE33" s="34"/>
      <c r="AF33" s="34">
        <f>0.045+2.147+0.742</f>
        <v>2.9340000000000002</v>
      </c>
      <c r="AG33" s="34"/>
      <c r="AH33" s="34"/>
      <c r="AI33" s="34"/>
      <c r="AJ33" s="34"/>
      <c r="AK33" s="34"/>
      <c r="AL33" s="34"/>
      <c r="AM33" s="34"/>
      <c r="AN33" s="34"/>
      <c r="AO33" s="34"/>
      <c r="AP33" s="34">
        <v>36.799999999999997</v>
      </c>
      <c r="AQ33" s="34"/>
      <c r="AR33" s="32" t="s">
        <v>74</v>
      </c>
      <c r="AS33" s="32"/>
      <c r="AT33" s="67"/>
      <c r="AU33" s="14"/>
    </row>
    <row r="34" spans="1:47" ht="20.25" hidden="1" customHeight="1">
      <c r="A34" s="79"/>
      <c r="B34" s="70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2" t="s">
        <v>75</v>
      </c>
      <c r="AS34" s="32"/>
      <c r="AT34" s="67"/>
    </row>
    <row r="35" spans="1:47" s="7" customFormat="1" ht="20.25" hidden="1" customHeight="1">
      <c r="A35" s="79"/>
      <c r="B35" s="70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>
        <v>39.613999999999997</v>
      </c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>
        <v>200</v>
      </c>
      <c r="AQ35" s="34"/>
      <c r="AR35" s="32" t="s">
        <v>76</v>
      </c>
      <c r="AS35" s="32"/>
      <c r="AT35" s="67"/>
      <c r="AU35" s="14"/>
    </row>
    <row r="36" spans="1:47" s="7" customFormat="1" ht="20.25" hidden="1" customHeight="1">
      <c r="A36" s="79"/>
      <c r="B36" s="70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>
        <f>0.88+0.621</f>
        <v>1.5009999999999999</v>
      </c>
      <c r="AG36" s="34"/>
      <c r="AH36" s="34"/>
      <c r="AI36" s="34"/>
      <c r="AJ36" s="34"/>
      <c r="AK36" s="34"/>
      <c r="AL36" s="34"/>
      <c r="AM36" s="34"/>
      <c r="AN36" s="34"/>
      <c r="AO36" s="34"/>
      <c r="AP36" s="34">
        <v>280.60000000000002</v>
      </c>
      <c r="AQ36" s="34"/>
      <c r="AR36" s="32" t="s">
        <v>77</v>
      </c>
      <c r="AS36" s="32"/>
      <c r="AT36" s="67"/>
      <c r="AU36" s="14"/>
    </row>
    <row r="37" spans="1:47" s="7" customFormat="1" ht="20.25" hidden="1" customHeight="1">
      <c r="A37" s="79"/>
      <c r="B37" s="70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>
        <v>6.25</v>
      </c>
      <c r="W37" s="34"/>
      <c r="X37" s="34"/>
      <c r="Y37" s="34"/>
      <c r="Z37" s="34">
        <v>28.173999999999999</v>
      </c>
      <c r="AA37" s="34"/>
      <c r="AB37" s="34">
        <v>22.891999999999999</v>
      </c>
      <c r="AC37" s="34"/>
      <c r="AD37" s="34"/>
      <c r="AE37" s="34">
        <v>56.722999999999999</v>
      </c>
      <c r="AF37" s="34">
        <f>0.404+14.596</f>
        <v>15</v>
      </c>
      <c r="AG37" s="34">
        <v>2.1709999999999998</v>
      </c>
      <c r="AH37" s="34"/>
      <c r="AI37" s="34"/>
      <c r="AJ37" s="34"/>
      <c r="AK37" s="34"/>
      <c r="AL37" s="34"/>
      <c r="AM37" s="34"/>
      <c r="AN37" s="34"/>
      <c r="AO37" s="34"/>
      <c r="AP37" s="34">
        <v>674</v>
      </c>
      <c r="AQ37" s="34"/>
      <c r="AR37" s="32" t="s">
        <v>78</v>
      </c>
      <c r="AS37" s="32"/>
      <c r="AT37" s="67"/>
      <c r="AU37" s="14"/>
    </row>
    <row r="38" spans="1:47" s="7" customFormat="1" ht="20.25" hidden="1" customHeight="1">
      <c r="A38" s="79"/>
      <c r="B38" s="70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4"/>
      <c r="AJ38" s="34"/>
      <c r="AK38" s="34"/>
      <c r="AL38" s="34"/>
      <c r="AM38" s="34"/>
      <c r="AN38" s="34"/>
      <c r="AO38" s="34"/>
      <c r="AP38" s="34"/>
      <c r="AQ38" s="34"/>
      <c r="AR38" s="32" t="s">
        <v>79</v>
      </c>
      <c r="AS38" s="32"/>
      <c r="AT38" s="67"/>
      <c r="AU38" s="14"/>
    </row>
    <row r="39" spans="1:47" s="7" customFormat="1" ht="20.25" hidden="1" customHeight="1">
      <c r="A39" s="79"/>
      <c r="B39" s="70"/>
      <c r="C39" s="34"/>
      <c r="D39" s="34"/>
      <c r="E39" s="34"/>
      <c r="F39" s="34"/>
      <c r="G39" s="34"/>
      <c r="H39" s="34">
        <f>28.4+57.3</f>
        <v>85.7</v>
      </c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>
        <v>33.5</v>
      </c>
      <c r="AC39" s="34">
        <v>7.8959999999999999</v>
      </c>
      <c r="AD39" s="34"/>
      <c r="AE39" s="34"/>
      <c r="AF39" s="34">
        <f>2.486+1.436</f>
        <v>3.9220000000000002</v>
      </c>
      <c r="AG39" s="34"/>
      <c r="AH39" s="34"/>
      <c r="AI39" s="34"/>
      <c r="AJ39" s="34"/>
      <c r="AK39" s="34"/>
      <c r="AL39" s="34"/>
      <c r="AM39" s="34"/>
      <c r="AN39" s="34"/>
      <c r="AO39" s="34"/>
      <c r="AP39" s="34">
        <v>185.3</v>
      </c>
      <c r="AQ39" s="34"/>
      <c r="AR39" s="32" t="s">
        <v>80</v>
      </c>
      <c r="AS39" s="32"/>
      <c r="AT39" s="67"/>
      <c r="AU39" s="14"/>
    </row>
    <row r="40" spans="1:47" s="7" customFormat="1" ht="20.25" hidden="1" customHeight="1">
      <c r="A40" s="79"/>
      <c r="B40" s="70"/>
      <c r="C40" s="34"/>
      <c r="D40" s="34"/>
      <c r="E40" s="34"/>
      <c r="F40" s="34"/>
      <c r="G40" s="34"/>
      <c r="H40" s="34">
        <v>177.9</v>
      </c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>
        <v>0.48499999999999999</v>
      </c>
      <c r="W40" s="34"/>
      <c r="X40" s="34"/>
      <c r="Y40" s="34">
        <v>50.759</v>
      </c>
      <c r="Z40" s="34"/>
      <c r="AA40" s="34"/>
      <c r="AB40" s="34">
        <f>29.074+0.72166</f>
        <v>29.795660000000002</v>
      </c>
      <c r="AC40" s="34">
        <v>20.167000000000002</v>
      </c>
      <c r="AD40" s="34"/>
      <c r="AE40" s="34"/>
      <c r="AF40" s="34">
        <f>1.988+1.323+0.281+0.24+2.007</f>
        <v>5.8390000000000004</v>
      </c>
      <c r="AG40" s="34">
        <v>0.45200000000000001</v>
      </c>
      <c r="AH40" s="34"/>
      <c r="AI40" s="34"/>
      <c r="AJ40" s="34"/>
      <c r="AK40" s="34"/>
      <c r="AL40" s="34"/>
      <c r="AM40" s="34"/>
      <c r="AN40" s="34"/>
      <c r="AO40" s="34"/>
      <c r="AP40" s="34">
        <v>756</v>
      </c>
      <c r="AQ40" s="34"/>
      <c r="AR40" s="32" t="s">
        <v>81</v>
      </c>
      <c r="AS40" s="32"/>
      <c r="AT40" s="67"/>
      <c r="AU40" s="14"/>
    </row>
    <row r="41" spans="1:47" s="7" customFormat="1" ht="20.25" hidden="1" customHeight="1">
      <c r="A41" s="79"/>
      <c r="B41" s="70"/>
      <c r="C41" s="34"/>
      <c r="D41" s="34"/>
      <c r="E41" s="34"/>
      <c r="F41" s="34"/>
      <c r="G41" s="34"/>
      <c r="H41" s="34">
        <f>105.23+12.59</f>
        <v>117.82</v>
      </c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>
        <v>29.481000000000002</v>
      </c>
      <c r="Z41" s="34"/>
      <c r="AA41" s="34"/>
      <c r="AB41" s="34">
        <v>26.34</v>
      </c>
      <c r="AC41" s="34">
        <v>12.625999999999999</v>
      </c>
      <c r="AD41" s="34"/>
      <c r="AE41" s="34">
        <f>1.721+0.076+0.171</f>
        <v>1.968</v>
      </c>
      <c r="AF41" s="34">
        <f>5.711+0.157+0.441+1.701</f>
        <v>8.01</v>
      </c>
      <c r="AG41" s="34">
        <f>1.728+0.76</f>
        <v>2.488</v>
      </c>
      <c r="AH41" s="34"/>
      <c r="AI41" s="34"/>
      <c r="AJ41" s="34"/>
      <c r="AK41" s="34"/>
      <c r="AL41" s="34"/>
      <c r="AM41" s="34"/>
      <c r="AN41" s="34"/>
      <c r="AO41" s="34"/>
      <c r="AP41" s="34">
        <v>500.6</v>
      </c>
      <c r="AQ41" s="34"/>
      <c r="AR41" s="32" t="s">
        <v>82</v>
      </c>
      <c r="AS41" s="32"/>
      <c r="AT41" s="67"/>
      <c r="AU41" s="14"/>
    </row>
    <row r="42" spans="1:47" s="7" customFormat="1" ht="15.75" hidden="1" customHeight="1">
      <c r="A42" s="79"/>
      <c r="B42" s="70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  <c r="AI42" s="34"/>
      <c r="AJ42" s="34"/>
      <c r="AK42" s="34"/>
      <c r="AL42" s="34"/>
      <c r="AM42" s="34"/>
      <c r="AN42" s="34"/>
      <c r="AO42" s="34"/>
      <c r="AP42" s="34"/>
      <c r="AQ42" s="34"/>
      <c r="AR42" s="32" t="s">
        <v>83</v>
      </c>
      <c r="AS42" s="32"/>
      <c r="AT42" s="67"/>
      <c r="AU42" s="14"/>
    </row>
    <row r="43" spans="1:47" s="7" customFormat="1" ht="20.25" hidden="1" customHeight="1">
      <c r="A43" s="79"/>
      <c r="B43" s="70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2" t="s">
        <v>84</v>
      </c>
      <c r="AS43" s="32"/>
      <c r="AT43" s="67"/>
      <c r="AU43" s="14"/>
    </row>
    <row r="44" spans="1:47" s="7" customFormat="1" ht="20.25" hidden="1" customHeight="1">
      <c r="A44" s="79"/>
      <c r="B44" s="70"/>
      <c r="C44" s="34"/>
      <c r="D44" s="34"/>
      <c r="E44" s="34"/>
      <c r="F44" s="34"/>
      <c r="G44" s="34"/>
      <c r="H44" s="34">
        <v>890</v>
      </c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>
        <v>76.58</v>
      </c>
      <c r="Z44" s="34"/>
      <c r="AA44" s="34"/>
      <c r="AB44" s="34">
        <v>293</v>
      </c>
      <c r="AC44" s="34"/>
      <c r="AD44" s="34"/>
      <c r="AE44" s="34">
        <v>35.921999999999997</v>
      </c>
      <c r="AF44" s="34">
        <f>1.202+1.24+0.528</f>
        <v>2.97</v>
      </c>
      <c r="AG44" s="34"/>
      <c r="AH44" s="34"/>
      <c r="AI44" s="34"/>
      <c r="AJ44" s="34"/>
      <c r="AK44" s="34"/>
      <c r="AL44" s="34"/>
      <c r="AM44" s="34"/>
      <c r="AN44" s="34"/>
      <c r="AO44" s="34"/>
      <c r="AP44" s="34">
        <v>220</v>
      </c>
      <c r="AQ44" s="34"/>
      <c r="AR44" s="32" t="s">
        <v>85</v>
      </c>
      <c r="AS44" s="32"/>
      <c r="AT44" s="67"/>
      <c r="AU44" s="14"/>
    </row>
    <row r="45" spans="1:47" s="7" customFormat="1" ht="32.25" hidden="1" customHeight="1">
      <c r="A45" s="79"/>
      <c r="B45" s="70"/>
      <c r="C45" s="34"/>
      <c r="D45" s="34"/>
      <c r="E45" s="34"/>
      <c r="F45" s="34"/>
      <c r="G45" s="34"/>
      <c r="H45" s="34">
        <f>17.9+66.3+94.22</f>
        <v>178.42</v>
      </c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>
        <v>75.355999999999995</v>
      </c>
      <c r="AC45" s="34">
        <v>11.6</v>
      </c>
      <c r="AD45" s="34"/>
      <c r="AE45" s="34">
        <f>2.42+0.394</f>
        <v>2.8140000000000001</v>
      </c>
      <c r="AF45" s="34">
        <f>3.05+0.605</f>
        <v>3.6549999999999998</v>
      </c>
      <c r="AG45" s="34"/>
      <c r="AH45" s="34"/>
      <c r="AI45" s="34"/>
      <c r="AJ45" s="34"/>
      <c r="AK45" s="34"/>
      <c r="AL45" s="34"/>
      <c r="AM45" s="34"/>
      <c r="AN45" s="34"/>
      <c r="AO45" s="34"/>
      <c r="AP45" s="34">
        <v>520</v>
      </c>
      <c r="AQ45" s="34"/>
      <c r="AR45" s="32" t="s">
        <v>86</v>
      </c>
      <c r="AS45" s="32"/>
      <c r="AT45" s="67"/>
      <c r="AU45" s="14"/>
    </row>
    <row r="46" spans="1:47" s="7" customFormat="1" ht="29.25" hidden="1" customHeight="1">
      <c r="A46" s="79"/>
      <c r="B46" s="70"/>
      <c r="C46" s="34"/>
      <c r="D46" s="34"/>
      <c r="E46" s="34"/>
      <c r="F46" s="34"/>
      <c r="G46" s="34"/>
      <c r="H46" s="34">
        <v>283</v>
      </c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>
        <v>34.834000000000003</v>
      </c>
      <c r="Z46" s="34"/>
      <c r="AA46" s="34"/>
      <c r="AB46" s="34">
        <v>41.228999999999999</v>
      </c>
      <c r="AC46" s="34">
        <v>25.88</v>
      </c>
      <c r="AD46" s="34"/>
      <c r="AE46" s="34">
        <v>4.319</v>
      </c>
      <c r="AF46" s="34">
        <f>2.138+3.102+0.17+0.963</f>
        <v>6.3730000000000002</v>
      </c>
      <c r="AG46" s="34">
        <v>1.266</v>
      </c>
      <c r="AH46" s="34"/>
      <c r="AI46" s="34"/>
      <c r="AJ46" s="34"/>
      <c r="AK46" s="34"/>
      <c r="AL46" s="34"/>
      <c r="AM46" s="34"/>
      <c r="AN46" s="34"/>
      <c r="AO46" s="34"/>
      <c r="AP46" s="34">
        <v>240</v>
      </c>
      <c r="AQ46" s="34"/>
      <c r="AR46" s="32" t="s">
        <v>87</v>
      </c>
      <c r="AS46" s="32"/>
      <c r="AT46" s="67"/>
      <c r="AU46" s="14"/>
    </row>
    <row r="47" spans="1:47" ht="20.25" hidden="1" customHeight="1">
      <c r="A47" s="79"/>
      <c r="B47" s="70"/>
      <c r="C47" s="31"/>
      <c r="D47" s="31"/>
      <c r="E47" s="31"/>
      <c r="F47" s="31"/>
      <c r="G47" s="31"/>
      <c r="H47" s="31">
        <v>248.92</v>
      </c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>
        <v>0.96799999999999997</v>
      </c>
      <c r="W47" s="31"/>
      <c r="X47" s="31"/>
      <c r="Y47" s="31">
        <v>324.64999999999998</v>
      </c>
      <c r="Z47" s="31"/>
      <c r="AA47" s="31"/>
      <c r="AB47" s="31"/>
      <c r="AC47" s="31">
        <v>15.247999999999999</v>
      </c>
      <c r="AD47" s="31"/>
      <c r="AE47" s="31">
        <v>49.96</v>
      </c>
      <c r="AF47" s="31">
        <f>2264.4+2.578</f>
        <v>2266.9780000000001</v>
      </c>
      <c r="AG47" s="31">
        <v>7.5819999999999999</v>
      </c>
      <c r="AH47" s="31"/>
      <c r="AI47" s="31"/>
      <c r="AJ47" s="31"/>
      <c r="AK47" s="31"/>
      <c r="AL47" s="31"/>
      <c r="AM47" s="31"/>
      <c r="AN47" s="31"/>
      <c r="AO47" s="31"/>
      <c r="AP47" s="31">
        <v>1236</v>
      </c>
      <c r="AQ47" s="31"/>
      <c r="AR47" s="32" t="s">
        <v>88</v>
      </c>
      <c r="AS47" s="32"/>
      <c r="AT47" s="67"/>
    </row>
    <row r="48" spans="1:47" ht="20.25" hidden="1" customHeight="1">
      <c r="A48" s="79"/>
      <c r="B48" s="70"/>
      <c r="C48" s="31"/>
      <c r="D48" s="31"/>
      <c r="E48" s="31"/>
      <c r="F48" s="31"/>
      <c r="G48" s="31"/>
      <c r="H48" s="31">
        <f>152.5+1.8</f>
        <v>154.30000000000001</v>
      </c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>
        <v>52.29</v>
      </c>
      <c r="AC48" s="31"/>
      <c r="AD48" s="31"/>
      <c r="AE48" s="31">
        <f>3.779+0.634+0.034+3</f>
        <v>7.4470000000000001</v>
      </c>
      <c r="AF48" s="31">
        <f>0.745+0.675</f>
        <v>1.42</v>
      </c>
      <c r="AG48" s="31">
        <v>0.09</v>
      </c>
      <c r="AH48" s="31"/>
      <c r="AI48" s="31"/>
      <c r="AJ48" s="31"/>
      <c r="AK48" s="31"/>
      <c r="AL48" s="31"/>
      <c r="AM48" s="31"/>
      <c r="AN48" s="31"/>
      <c r="AO48" s="31"/>
      <c r="AP48" s="31">
        <v>393.1</v>
      </c>
      <c r="AQ48" s="31"/>
      <c r="AR48" s="32" t="s">
        <v>89</v>
      </c>
      <c r="AS48" s="32"/>
      <c r="AT48" s="67"/>
    </row>
    <row r="49" spans="1:47" ht="20.25" hidden="1" customHeight="1">
      <c r="A49" s="79"/>
      <c r="B49" s="70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  <c r="AO49" s="31"/>
      <c r="AP49" s="31"/>
      <c r="AQ49" s="31"/>
      <c r="AR49" s="32" t="s">
        <v>90</v>
      </c>
      <c r="AS49" s="32"/>
      <c r="AT49" s="67"/>
    </row>
    <row r="50" spans="1:47" ht="20.25" hidden="1" customHeight="1">
      <c r="A50" s="79"/>
      <c r="B50" s="70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  <c r="AP50" s="31">
        <v>376</v>
      </c>
      <c r="AQ50" s="31"/>
      <c r="AR50" s="32" t="s">
        <v>91</v>
      </c>
      <c r="AS50" s="32"/>
      <c r="AT50" s="67"/>
    </row>
    <row r="51" spans="1:47" ht="20.25" hidden="1" customHeight="1">
      <c r="A51" s="79"/>
      <c r="B51" s="70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>
        <v>954.1</v>
      </c>
      <c r="AQ51" s="31"/>
      <c r="AR51" s="32" t="s">
        <v>92</v>
      </c>
      <c r="AS51" s="32"/>
      <c r="AT51" s="67"/>
    </row>
    <row r="52" spans="1:47" ht="20.25" hidden="1" customHeight="1">
      <c r="A52" s="79"/>
      <c r="B52" s="70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>
        <v>696</v>
      </c>
      <c r="AQ52" s="31"/>
      <c r="AR52" s="32" t="s">
        <v>93</v>
      </c>
      <c r="AS52" s="32"/>
      <c r="AT52" s="67"/>
    </row>
    <row r="53" spans="1:47" ht="20.25" hidden="1" customHeight="1">
      <c r="A53" s="79"/>
      <c r="B53" s="70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>
        <v>968</v>
      </c>
      <c r="AQ53" s="31"/>
      <c r="AR53" s="32" t="s">
        <v>94</v>
      </c>
      <c r="AS53" s="32"/>
      <c r="AT53" s="67"/>
    </row>
    <row r="54" spans="1:47" ht="20.25" hidden="1" customHeight="1">
      <c r="A54" s="79"/>
      <c r="B54" s="70"/>
      <c r="C54" s="35"/>
      <c r="D54" s="35"/>
      <c r="E54" s="35"/>
      <c r="F54" s="35"/>
      <c r="G54" s="35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2" t="s">
        <v>95</v>
      </c>
      <c r="AS54" s="32"/>
      <c r="AT54" s="67"/>
    </row>
    <row r="55" spans="1:47" ht="20.25" hidden="1" customHeight="1">
      <c r="A55" s="79"/>
      <c r="B55" s="70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>
        <v>7.9139999999999997</v>
      </c>
      <c r="AG55" s="31"/>
      <c r="AH55" s="31">
        <v>4.6719999999999997</v>
      </c>
      <c r="AI55" s="31"/>
      <c r="AJ55" s="31"/>
      <c r="AK55" s="31"/>
      <c r="AL55" s="31"/>
      <c r="AM55" s="31"/>
      <c r="AN55" s="31"/>
      <c r="AO55" s="31"/>
      <c r="AP55" s="31">
        <v>30</v>
      </c>
      <c r="AQ55" s="31"/>
      <c r="AR55" s="32" t="s">
        <v>96</v>
      </c>
      <c r="AS55" s="32"/>
      <c r="AT55" s="67"/>
    </row>
    <row r="56" spans="1:47" ht="20.25" hidden="1" customHeight="1">
      <c r="A56" s="79"/>
      <c r="B56" s="70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>
        <v>0.35399999999999998</v>
      </c>
      <c r="AF56" s="31">
        <f>6.096+1.555+0.055+2.038</f>
        <v>9.7439999999999998</v>
      </c>
      <c r="AG56" s="31"/>
      <c r="AH56" s="31"/>
      <c r="AI56" s="31"/>
      <c r="AJ56" s="31"/>
      <c r="AK56" s="31"/>
      <c r="AL56" s="31"/>
      <c r="AM56" s="31"/>
      <c r="AN56" s="31"/>
      <c r="AO56" s="31"/>
      <c r="AP56" s="31">
        <v>338.13</v>
      </c>
      <c r="AQ56" s="31"/>
      <c r="AR56" s="32" t="s">
        <v>97</v>
      </c>
      <c r="AS56" s="32"/>
      <c r="AT56" s="67"/>
    </row>
    <row r="57" spans="1:47" ht="20.25" hidden="1" customHeight="1">
      <c r="A57" s="79"/>
      <c r="B57" s="70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>
        <v>0.9</v>
      </c>
      <c r="AF57" s="31">
        <f>0.155+4.13+21.047</f>
        <v>25.332000000000001</v>
      </c>
      <c r="AG57" s="31"/>
      <c r="AH57" s="31"/>
      <c r="AI57" s="31"/>
      <c r="AJ57" s="31"/>
      <c r="AK57" s="31"/>
      <c r="AL57" s="31"/>
      <c r="AM57" s="31"/>
      <c r="AN57" s="31"/>
      <c r="AO57" s="31"/>
      <c r="AP57" s="31">
        <v>377.4</v>
      </c>
      <c r="AQ57" s="31"/>
      <c r="AR57" s="32" t="s">
        <v>98</v>
      </c>
      <c r="AS57" s="32"/>
      <c r="AT57" s="67"/>
    </row>
    <row r="58" spans="1:47" ht="20.25" hidden="1" customHeight="1">
      <c r="A58" s="79"/>
      <c r="B58" s="70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>
        <f>2.531+12.394+1.223</f>
        <v>16.148</v>
      </c>
      <c r="AG58" s="31"/>
      <c r="AH58" s="31"/>
      <c r="AI58" s="31"/>
      <c r="AJ58" s="31"/>
      <c r="AK58" s="31"/>
      <c r="AL58" s="31"/>
      <c r="AM58" s="31"/>
      <c r="AN58" s="31"/>
      <c r="AO58" s="31"/>
      <c r="AP58" s="31">
        <v>108.426</v>
      </c>
      <c r="AQ58" s="31"/>
      <c r="AR58" s="32" t="s">
        <v>99</v>
      </c>
      <c r="AS58" s="32"/>
      <c r="AT58" s="67"/>
    </row>
    <row r="59" spans="1:47" ht="20.25" hidden="1" customHeight="1">
      <c r="A59" s="79"/>
      <c r="B59" s="70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>
        <v>0.27900000000000003</v>
      </c>
      <c r="AG59" s="31"/>
      <c r="AH59" s="31"/>
      <c r="AI59" s="31"/>
      <c r="AJ59" s="31"/>
      <c r="AK59" s="31"/>
      <c r="AL59" s="31"/>
      <c r="AM59" s="31"/>
      <c r="AN59" s="31"/>
      <c r="AO59" s="31"/>
      <c r="AP59" s="31">
        <v>13.055999999999999</v>
      </c>
      <c r="AQ59" s="31"/>
      <c r="AR59" s="32" t="s">
        <v>100</v>
      </c>
      <c r="AS59" s="32"/>
      <c r="AT59" s="67"/>
    </row>
    <row r="60" spans="1:47" ht="20.25" hidden="1" customHeight="1">
      <c r="A60" s="79"/>
      <c r="B60" s="70"/>
      <c r="C60" s="35"/>
      <c r="D60" s="35"/>
      <c r="E60" s="35"/>
      <c r="F60" s="35"/>
      <c r="G60" s="35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1"/>
      <c r="AP60" s="31">
        <v>126</v>
      </c>
      <c r="AQ60" s="31"/>
      <c r="AR60" s="32" t="s">
        <v>101</v>
      </c>
      <c r="AS60" s="32"/>
      <c r="AT60" s="67"/>
    </row>
    <row r="61" spans="1:47" ht="20.25" hidden="1" customHeight="1">
      <c r="A61" s="79"/>
      <c r="B61" s="70"/>
      <c r="C61" s="35"/>
      <c r="D61" s="35"/>
      <c r="E61" s="35"/>
      <c r="F61" s="35"/>
      <c r="G61" s="35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>
        <v>82.263999999999996</v>
      </c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>
        <v>147.9</v>
      </c>
      <c r="AQ61" s="31"/>
      <c r="AR61" s="32" t="s">
        <v>102</v>
      </c>
      <c r="AS61" s="32"/>
      <c r="AT61" s="67"/>
    </row>
    <row r="62" spans="1:47" ht="20.25" hidden="1" customHeight="1">
      <c r="A62" s="79"/>
      <c r="B62" s="70"/>
      <c r="C62" s="35"/>
      <c r="D62" s="35"/>
      <c r="E62" s="35"/>
      <c r="F62" s="35"/>
      <c r="G62" s="35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  <c r="AO62" s="31"/>
      <c r="AP62" s="31"/>
      <c r="AQ62" s="31"/>
      <c r="AR62" s="32" t="s">
        <v>103</v>
      </c>
      <c r="AS62" s="32"/>
      <c r="AT62" s="67"/>
    </row>
    <row r="63" spans="1:47" ht="20.25" hidden="1" customHeight="1">
      <c r="A63" s="79"/>
      <c r="B63" s="70"/>
      <c r="C63" s="35"/>
      <c r="D63" s="35"/>
      <c r="E63" s="35"/>
      <c r="F63" s="35"/>
      <c r="G63" s="35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  <c r="AQ63" s="31"/>
      <c r="AR63" s="32" t="s">
        <v>104</v>
      </c>
      <c r="AS63" s="32"/>
      <c r="AT63" s="67"/>
    </row>
    <row r="64" spans="1:47" s="3" customFormat="1" ht="20.25" hidden="1" customHeight="1">
      <c r="A64" s="79"/>
      <c r="B64" s="70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>
        <f>SUM(AN9:AN62)</f>
        <v>0</v>
      </c>
      <c r="AO64" s="36">
        <f>SUM(AO9:AO62)</f>
        <v>0</v>
      </c>
      <c r="AP64" s="36">
        <f>SUM(AP9:AP62)</f>
        <v>12664.611999999999</v>
      </c>
      <c r="AQ64" s="36"/>
      <c r="AR64" s="32" t="s">
        <v>105</v>
      </c>
      <c r="AS64" s="32"/>
      <c r="AT64" s="67"/>
      <c r="AU64" s="12"/>
    </row>
    <row r="65" spans="1:47" ht="20.25" hidden="1" customHeight="1">
      <c r="A65" s="79"/>
      <c r="B65" s="70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>
        <f>SUM(AN64)</f>
        <v>0</v>
      </c>
      <c r="AO65" s="31"/>
      <c r="AP65" s="31"/>
      <c r="AQ65" s="31"/>
      <c r="AR65" s="32" t="s">
        <v>106</v>
      </c>
      <c r="AS65" s="32"/>
      <c r="AT65" s="67"/>
    </row>
    <row r="66" spans="1:47" ht="20.25" hidden="1" customHeight="1">
      <c r="A66" s="79"/>
      <c r="B66" s="70"/>
      <c r="C66" s="31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  <c r="AO66" s="31"/>
      <c r="AP66" s="31"/>
      <c r="AQ66" s="31"/>
      <c r="AR66" s="32" t="s">
        <v>107</v>
      </c>
      <c r="AS66" s="32"/>
      <c r="AT66" s="67"/>
    </row>
    <row r="67" spans="1:47" s="5" customFormat="1" ht="20.25" hidden="1" customHeight="1">
      <c r="A67" s="79"/>
      <c r="B67" s="70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6"/>
      <c r="AH67" s="36"/>
      <c r="AI67" s="36"/>
      <c r="AJ67" s="36"/>
      <c r="AK67" s="36"/>
      <c r="AL67" s="36"/>
      <c r="AM67" s="36"/>
      <c r="AN67" s="36">
        <f>SUM(AN65:AN66)</f>
        <v>0</v>
      </c>
      <c r="AO67" s="36">
        <f>SUM(AO65:AO66)</f>
        <v>0</v>
      </c>
      <c r="AP67" s="36">
        <f>SUM(AP65:AP66)</f>
        <v>0</v>
      </c>
      <c r="AQ67" s="36"/>
      <c r="AR67" s="32" t="s">
        <v>108</v>
      </c>
      <c r="AS67" s="32"/>
      <c r="AT67" s="67"/>
      <c r="AU67" s="15"/>
    </row>
    <row r="68" spans="1:47" ht="20.25" hidden="1" customHeight="1">
      <c r="A68" s="79"/>
      <c r="B68" s="70"/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2" t="s">
        <v>109</v>
      </c>
      <c r="AS68" s="32"/>
      <c r="AT68" s="67"/>
    </row>
    <row r="69" spans="1:47" s="5" customFormat="1" ht="20.25" hidden="1" customHeight="1">
      <c r="A69" s="79"/>
      <c r="B69" s="70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6"/>
      <c r="AJ69" s="36"/>
      <c r="AK69" s="36"/>
      <c r="AL69" s="36"/>
      <c r="AM69" s="36"/>
      <c r="AN69" s="36">
        <f>AN68</f>
        <v>0</v>
      </c>
      <c r="AO69" s="36">
        <f>AO68</f>
        <v>0</v>
      </c>
      <c r="AP69" s="36">
        <f>AP68</f>
        <v>0</v>
      </c>
      <c r="AQ69" s="36"/>
      <c r="AR69" s="32" t="s">
        <v>110</v>
      </c>
      <c r="AS69" s="32"/>
      <c r="AT69" s="67"/>
      <c r="AU69" s="15"/>
    </row>
    <row r="70" spans="1:47" ht="20.25" hidden="1" customHeight="1">
      <c r="A70" s="79"/>
      <c r="B70" s="70"/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  <c r="AO70" s="31"/>
      <c r="AP70" s="31"/>
      <c r="AQ70" s="31"/>
      <c r="AR70" s="32" t="s">
        <v>111</v>
      </c>
      <c r="AS70" s="32"/>
      <c r="AT70" s="67"/>
    </row>
    <row r="71" spans="1:47" ht="20.25" hidden="1" customHeight="1">
      <c r="A71" s="79"/>
      <c r="B71" s="70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31"/>
      <c r="AI71" s="31"/>
      <c r="AJ71" s="31"/>
      <c r="AK71" s="31"/>
      <c r="AL71" s="31"/>
      <c r="AM71" s="31"/>
      <c r="AN71" s="31"/>
      <c r="AO71" s="31"/>
      <c r="AP71" s="31"/>
      <c r="AQ71" s="31"/>
      <c r="AR71" s="32" t="s">
        <v>112</v>
      </c>
      <c r="AS71" s="32"/>
      <c r="AT71" s="67"/>
    </row>
    <row r="72" spans="1:47" ht="20.25" hidden="1" customHeight="1">
      <c r="A72" s="79"/>
      <c r="B72" s="70"/>
      <c r="C72" s="31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31"/>
      <c r="AI72" s="31"/>
      <c r="AJ72" s="31"/>
      <c r="AK72" s="31"/>
      <c r="AL72" s="31"/>
      <c r="AM72" s="31"/>
      <c r="AN72" s="31"/>
      <c r="AO72" s="31"/>
      <c r="AP72" s="31"/>
      <c r="AQ72" s="31"/>
      <c r="AR72" s="32" t="s">
        <v>113</v>
      </c>
      <c r="AS72" s="32"/>
      <c r="AT72" s="67"/>
    </row>
    <row r="73" spans="1:47" s="5" customFormat="1" ht="20.25" hidden="1" customHeight="1">
      <c r="A73" s="79"/>
      <c r="B73" s="70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6"/>
      <c r="AH73" s="36"/>
      <c r="AI73" s="36"/>
      <c r="AJ73" s="36"/>
      <c r="AK73" s="36"/>
      <c r="AL73" s="36"/>
      <c r="AM73" s="36"/>
      <c r="AN73" s="36">
        <f>SUM(AN70:AN72)</f>
        <v>0</v>
      </c>
      <c r="AO73" s="36">
        <f>SUM(AO70:AO72)</f>
        <v>0</v>
      </c>
      <c r="AP73" s="36">
        <f>SUM(AP70:AP72)</f>
        <v>0</v>
      </c>
      <c r="AQ73" s="36"/>
      <c r="AR73" s="32" t="s">
        <v>114</v>
      </c>
      <c r="AS73" s="32"/>
      <c r="AT73" s="67"/>
      <c r="AU73" s="15"/>
    </row>
    <row r="74" spans="1:47" s="3" customFormat="1" ht="25.5" hidden="1" customHeight="1">
      <c r="A74" s="79"/>
      <c r="B74" s="70"/>
      <c r="C74" s="81" t="s">
        <v>48</v>
      </c>
      <c r="D74" s="81"/>
      <c r="E74" s="81"/>
      <c r="F74" s="81"/>
      <c r="G74" s="72" t="s">
        <v>47</v>
      </c>
      <c r="H74" s="72" t="s">
        <v>46</v>
      </c>
      <c r="I74" s="72" t="s">
        <v>45</v>
      </c>
      <c r="J74" s="72" t="s">
        <v>44</v>
      </c>
      <c r="K74" s="72" t="s">
        <v>43</v>
      </c>
      <c r="L74" s="72" t="s">
        <v>42</v>
      </c>
      <c r="M74" s="72" t="s">
        <v>41</v>
      </c>
      <c r="N74" s="72" t="s">
        <v>40</v>
      </c>
      <c r="O74" s="72" t="s">
        <v>39</v>
      </c>
      <c r="P74" s="72" t="s">
        <v>38</v>
      </c>
      <c r="Q74" s="72" t="s">
        <v>37</v>
      </c>
      <c r="R74" s="72" t="s">
        <v>36</v>
      </c>
      <c r="S74" s="72" t="s">
        <v>35</v>
      </c>
      <c r="T74" s="72" t="s">
        <v>34</v>
      </c>
      <c r="U74" s="72"/>
      <c r="V74" s="72" t="s">
        <v>33</v>
      </c>
      <c r="W74" s="72" t="s">
        <v>32</v>
      </c>
      <c r="X74" s="72" t="s">
        <v>31</v>
      </c>
      <c r="Y74" s="72" t="s">
        <v>30</v>
      </c>
      <c r="Z74" s="72" t="s">
        <v>29</v>
      </c>
      <c r="AA74" s="72" t="s">
        <v>28</v>
      </c>
      <c r="AB74" s="72" t="s">
        <v>27</v>
      </c>
      <c r="AC74" s="72" t="s">
        <v>26</v>
      </c>
      <c r="AD74" s="72" t="s">
        <v>25</v>
      </c>
      <c r="AE74" s="72" t="s">
        <v>24</v>
      </c>
      <c r="AF74" s="72" t="s">
        <v>23</v>
      </c>
      <c r="AG74" s="72" t="s">
        <v>22</v>
      </c>
      <c r="AH74" s="72" t="s">
        <v>21</v>
      </c>
      <c r="AI74" s="72" t="s">
        <v>20</v>
      </c>
      <c r="AJ74" s="72" t="s">
        <v>19</v>
      </c>
      <c r="AK74" s="72" t="s">
        <v>18</v>
      </c>
      <c r="AL74" s="72" t="s">
        <v>17</v>
      </c>
      <c r="AM74" s="72" t="s">
        <v>16</v>
      </c>
      <c r="AN74" s="81" t="s">
        <v>15</v>
      </c>
      <c r="AO74" s="81"/>
      <c r="AP74" s="81"/>
      <c r="AQ74" s="81"/>
      <c r="AR74" s="32" t="s">
        <v>115</v>
      </c>
      <c r="AS74" s="32"/>
      <c r="AT74" s="67"/>
      <c r="AU74" s="12"/>
    </row>
    <row r="75" spans="1:47" ht="57.75" hidden="1" customHeight="1">
      <c r="A75" s="79"/>
      <c r="B75" s="70"/>
      <c r="C75" s="72" t="s">
        <v>13</v>
      </c>
      <c r="D75" s="72" t="s">
        <v>12</v>
      </c>
      <c r="E75" s="72" t="s">
        <v>11</v>
      </c>
      <c r="F75" s="72" t="s">
        <v>10</v>
      </c>
      <c r="G75" s="72"/>
      <c r="H75" s="72"/>
      <c r="I75" s="72"/>
      <c r="J75" s="72"/>
      <c r="K75" s="72"/>
      <c r="L75" s="72"/>
      <c r="M75" s="72"/>
      <c r="N75" s="72"/>
      <c r="O75" s="72"/>
      <c r="P75" s="72"/>
      <c r="Q75" s="72"/>
      <c r="R75" s="72"/>
      <c r="S75" s="72"/>
      <c r="T75" s="72"/>
      <c r="U75" s="72"/>
      <c r="V75" s="72"/>
      <c r="W75" s="72"/>
      <c r="X75" s="72"/>
      <c r="Y75" s="72"/>
      <c r="Z75" s="72"/>
      <c r="AA75" s="72"/>
      <c r="AB75" s="72"/>
      <c r="AC75" s="72"/>
      <c r="AD75" s="72"/>
      <c r="AE75" s="72"/>
      <c r="AF75" s="72"/>
      <c r="AG75" s="72"/>
      <c r="AH75" s="72"/>
      <c r="AI75" s="72"/>
      <c r="AJ75" s="72"/>
      <c r="AK75" s="72"/>
      <c r="AL75" s="72"/>
      <c r="AM75" s="72"/>
      <c r="AN75" s="31" t="s">
        <v>9</v>
      </c>
      <c r="AO75" s="31" t="s">
        <v>8</v>
      </c>
      <c r="AP75" s="31" t="s">
        <v>7</v>
      </c>
      <c r="AQ75" s="31"/>
      <c r="AR75" s="32" t="s">
        <v>116</v>
      </c>
      <c r="AS75" s="32"/>
      <c r="AT75" s="67"/>
    </row>
    <row r="76" spans="1:47" ht="13.5" hidden="1" customHeight="1">
      <c r="A76" s="79"/>
      <c r="B76" s="70"/>
      <c r="C76" s="72"/>
      <c r="D76" s="72"/>
      <c r="E76" s="72"/>
      <c r="F76" s="72"/>
      <c r="G76" s="72"/>
      <c r="H76" s="72"/>
      <c r="I76" s="72"/>
      <c r="J76" s="72"/>
      <c r="K76" s="72"/>
      <c r="L76" s="72"/>
      <c r="M76" s="72"/>
      <c r="N76" s="72"/>
      <c r="O76" s="72"/>
      <c r="P76" s="72"/>
      <c r="Q76" s="72"/>
      <c r="R76" s="72"/>
      <c r="S76" s="72"/>
      <c r="T76" s="72"/>
      <c r="U76" s="72"/>
      <c r="V76" s="72"/>
      <c r="W76" s="72"/>
      <c r="X76" s="72"/>
      <c r="Y76" s="72"/>
      <c r="Z76" s="72"/>
      <c r="AA76" s="72"/>
      <c r="AB76" s="72"/>
      <c r="AC76" s="72"/>
      <c r="AD76" s="72"/>
      <c r="AE76" s="72"/>
      <c r="AF76" s="72"/>
      <c r="AG76" s="72"/>
      <c r="AH76" s="72"/>
      <c r="AI76" s="72"/>
      <c r="AJ76" s="72"/>
      <c r="AK76" s="72"/>
      <c r="AL76" s="72"/>
      <c r="AM76" s="72"/>
      <c r="AN76" s="35" t="s">
        <v>0</v>
      </c>
      <c r="AO76" s="35" t="s">
        <v>0</v>
      </c>
      <c r="AP76" s="35" t="s">
        <v>0</v>
      </c>
      <c r="AQ76" s="35"/>
      <c r="AR76" s="32" t="s">
        <v>117</v>
      </c>
      <c r="AS76" s="32"/>
      <c r="AT76" s="67"/>
    </row>
    <row r="77" spans="1:47" s="6" customFormat="1" ht="20.25" hidden="1" customHeight="1">
      <c r="A77" s="79"/>
      <c r="B77" s="70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  <c r="AF77" s="34"/>
      <c r="AG77" s="34"/>
      <c r="AH77" s="34"/>
      <c r="AI77" s="34"/>
      <c r="AJ77" s="34"/>
      <c r="AK77" s="34"/>
      <c r="AL77" s="34"/>
      <c r="AM77" s="34"/>
      <c r="AN77" s="34"/>
      <c r="AO77" s="34"/>
      <c r="AP77" s="34"/>
      <c r="AQ77" s="34"/>
      <c r="AR77" s="32" t="s">
        <v>118</v>
      </c>
      <c r="AS77" s="32"/>
      <c r="AT77" s="67"/>
      <c r="AU77" s="16"/>
    </row>
    <row r="78" spans="1:47" ht="19.5" hidden="1" customHeight="1">
      <c r="A78" s="79"/>
      <c r="B78" s="70"/>
      <c r="C78" s="31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31"/>
      <c r="AI78" s="31"/>
      <c r="AJ78" s="31"/>
      <c r="AK78" s="31"/>
      <c r="AL78" s="31"/>
      <c r="AM78" s="31"/>
      <c r="AN78" s="31"/>
      <c r="AO78" s="31"/>
      <c r="AP78" s="31"/>
      <c r="AQ78" s="31"/>
      <c r="AR78" s="32" t="s">
        <v>119</v>
      </c>
      <c r="AS78" s="32"/>
      <c r="AT78" s="67"/>
    </row>
    <row r="79" spans="1:47" ht="24" hidden="1" customHeight="1">
      <c r="A79" s="79"/>
      <c r="B79" s="70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31"/>
      <c r="AI79" s="31"/>
      <c r="AJ79" s="31"/>
      <c r="AK79" s="31"/>
      <c r="AL79" s="31"/>
      <c r="AM79" s="31"/>
      <c r="AN79" s="31"/>
      <c r="AO79" s="31"/>
      <c r="AP79" s="31"/>
      <c r="AQ79" s="31"/>
      <c r="AR79" s="32" t="s">
        <v>120</v>
      </c>
      <c r="AS79" s="32"/>
      <c r="AT79" s="67"/>
    </row>
    <row r="80" spans="1:47" ht="24" hidden="1" customHeight="1">
      <c r="A80" s="79"/>
      <c r="B80" s="70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31"/>
      <c r="AI80" s="31"/>
      <c r="AJ80" s="31"/>
      <c r="AK80" s="31"/>
      <c r="AL80" s="31"/>
      <c r="AM80" s="31"/>
      <c r="AN80" s="31"/>
      <c r="AO80" s="31"/>
      <c r="AP80" s="31"/>
      <c r="AQ80" s="31"/>
      <c r="AR80" s="32" t="s">
        <v>121</v>
      </c>
      <c r="AS80" s="32"/>
      <c r="AT80" s="67"/>
    </row>
    <row r="81" spans="1:47" s="5" customFormat="1" ht="20.25" hidden="1" customHeight="1">
      <c r="A81" s="79"/>
      <c r="B81" s="70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36"/>
      <c r="AH81" s="36"/>
      <c r="AI81" s="36"/>
      <c r="AJ81" s="36"/>
      <c r="AK81" s="36"/>
      <c r="AL81" s="36"/>
      <c r="AM81" s="36"/>
      <c r="AN81" s="36">
        <f>SUM(AN78:AN80)</f>
        <v>0</v>
      </c>
      <c r="AO81" s="36">
        <f>SUM(AO78:AO80)</f>
        <v>0</v>
      </c>
      <c r="AP81" s="36">
        <f>SUM(AP78:AP80)</f>
        <v>0</v>
      </c>
      <c r="AQ81" s="36"/>
      <c r="AR81" s="32" t="s">
        <v>122</v>
      </c>
      <c r="AS81" s="32"/>
      <c r="AT81" s="67"/>
      <c r="AU81" s="15"/>
    </row>
    <row r="82" spans="1:47" ht="20.25" hidden="1" customHeight="1">
      <c r="A82" s="79"/>
      <c r="B82" s="70"/>
      <c r="C82" s="31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1"/>
      <c r="AN82" s="31"/>
      <c r="AO82" s="31"/>
      <c r="AP82" s="31"/>
      <c r="AQ82" s="31"/>
      <c r="AR82" s="32" t="s">
        <v>123</v>
      </c>
      <c r="AS82" s="32"/>
      <c r="AT82" s="67"/>
    </row>
    <row r="83" spans="1:47" s="5" customFormat="1" ht="20.25" hidden="1" customHeight="1">
      <c r="A83" s="79"/>
      <c r="B83" s="70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6"/>
      <c r="AH83" s="36"/>
      <c r="AI83" s="36"/>
      <c r="AJ83" s="36"/>
      <c r="AK83" s="36"/>
      <c r="AL83" s="36"/>
      <c r="AM83" s="36"/>
      <c r="AN83" s="36">
        <f>AN82</f>
        <v>0</v>
      </c>
      <c r="AO83" s="36">
        <f>AO82</f>
        <v>0</v>
      </c>
      <c r="AP83" s="36">
        <f>AP82</f>
        <v>0</v>
      </c>
      <c r="AQ83" s="36"/>
      <c r="AR83" s="32" t="s">
        <v>124</v>
      </c>
      <c r="AS83" s="32"/>
      <c r="AT83" s="67"/>
      <c r="AU83" s="15"/>
    </row>
    <row r="84" spans="1:47" ht="15" hidden="1" customHeight="1">
      <c r="A84" s="79"/>
      <c r="B84" s="70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1"/>
      <c r="AK84" s="31"/>
      <c r="AL84" s="31"/>
      <c r="AM84" s="31"/>
      <c r="AN84" s="31"/>
      <c r="AO84" s="31"/>
      <c r="AP84" s="31"/>
      <c r="AQ84" s="31"/>
      <c r="AR84" s="32" t="s">
        <v>125</v>
      </c>
      <c r="AS84" s="32"/>
      <c r="AT84" s="67"/>
    </row>
    <row r="85" spans="1:47" ht="15" hidden="1" customHeight="1">
      <c r="A85" s="79"/>
      <c r="B85" s="70"/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31"/>
      <c r="AI85" s="31"/>
      <c r="AJ85" s="31"/>
      <c r="AK85" s="31"/>
      <c r="AL85" s="31"/>
      <c r="AM85" s="31"/>
      <c r="AN85" s="31"/>
      <c r="AO85" s="31"/>
      <c r="AP85" s="31"/>
      <c r="AQ85" s="31"/>
      <c r="AR85" s="32" t="s">
        <v>126</v>
      </c>
      <c r="AS85" s="32"/>
      <c r="AT85" s="67"/>
    </row>
    <row r="86" spans="1:47" ht="15" hidden="1" customHeight="1">
      <c r="A86" s="79"/>
      <c r="B86" s="70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31"/>
      <c r="AO86" s="31"/>
      <c r="AP86" s="31"/>
      <c r="AQ86" s="31"/>
      <c r="AR86" s="32" t="s">
        <v>127</v>
      </c>
      <c r="AS86" s="32"/>
      <c r="AT86" s="67"/>
    </row>
    <row r="87" spans="1:47" ht="36.75" customHeight="1" thickBot="1">
      <c r="A87" s="80"/>
      <c r="B87" s="77"/>
      <c r="C87" s="37"/>
      <c r="D87" s="37"/>
      <c r="E87" s="37"/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8" t="s">
        <v>54</v>
      </c>
      <c r="AS87" s="38" t="s">
        <v>128</v>
      </c>
      <c r="AT87" s="68"/>
    </row>
    <row r="88" spans="1:47" s="9" customFormat="1" ht="18.75" customHeight="1" thickBot="1">
      <c r="A88" s="48">
        <v>1</v>
      </c>
      <c r="B88" s="50">
        <v>2</v>
      </c>
      <c r="C88" s="49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>
        <v>3</v>
      </c>
      <c r="AO88" s="24"/>
      <c r="AP88" s="59">
        <v>4</v>
      </c>
      <c r="AQ88" s="24"/>
      <c r="AR88" s="24">
        <v>5</v>
      </c>
      <c r="AS88" s="24">
        <v>6</v>
      </c>
      <c r="AT88" s="25">
        <v>7</v>
      </c>
      <c r="AU88" s="17"/>
    </row>
    <row r="89" spans="1:47" ht="30" customHeight="1">
      <c r="A89" s="85">
        <v>1</v>
      </c>
      <c r="B89" s="86" t="s">
        <v>139</v>
      </c>
      <c r="C89" s="40" t="s">
        <v>0</v>
      </c>
      <c r="D89" s="41">
        <v>5</v>
      </c>
      <c r="E89" s="46" t="s">
        <v>6</v>
      </c>
      <c r="F89" s="42" t="s">
        <v>5</v>
      </c>
      <c r="G89" s="42" t="s">
        <v>4</v>
      </c>
      <c r="H89" s="42" t="s">
        <v>49</v>
      </c>
      <c r="I89" s="46" t="s">
        <v>3</v>
      </c>
      <c r="J89" s="42" t="s">
        <v>2</v>
      </c>
      <c r="K89" s="42" t="s">
        <v>1</v>
      </c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 t="s">
        <v>0</v>
      </c>
      <c r="AO89" s="42" t="s">
        <v>0</v>
      </c>
      <c r="AP89" s="87">
        <v>3035</v>
      </c>
      <c r="AQ89" s="43">
        <v>3387.69</v>
      </c>
      <c r="AR89" s="43"/>
      <c r="AS89" s="43"/>
      <c r="AT89" s="63" t="s">
        <v>142</v>
      </c>
    </row>
    <row r="90" spans="1:47" ht="22.5" customHeight="1">
      <c r="A90" s="85">
        <v>2</v>
      </c>
      <c r="B90" s="86" t="s">
        <v>143</v>
      </c>
      <c r="C90" s="40" t="s">
        <v>0</v>
      </c>
      <c r="D90" s="41">
        <v>15</v>
      </c>
      <c r="E90" s="47"/>
      <c r="F90" s="44"/>
      <c r="G90" s="44"/>
      <c r="H90" s="44"/>
      <c r="I90" s="47"/>
      <c r="J90" s="44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4"/>
      <c r="X90" s="44"/>
      <c r="Y90" s="44"/>
      <c r="Z90" s="44"/>
      <c r="AA90" s="44"/>
      <c r="AB90" s="44"/>
      <c r="AC90" s="44"/>
      <c r="AD90" s="44"/>
      <c r="AE90" s="44"/>
      <c r="AF90" s="44"/>
      <c r="AG90" s="44"/>
      <c r="AH90" s="44"/>
      <c r="AI90" s="44"/>
      <c r="AJ90" s="44"/>
      <c r="AK90" s="44"/>
      <c r="AL90" s="44"/>
      <c r="AM90" s="44"/>
      <c r="AN90" s="44" t="s">
        <v>0</v>
      </c>
      <c r="AO90" s="44"/>
      <c r="AP90" s="88">
        <v>27</v>
      </c>
      <c r="AQ90" s="45">
        <v>3771.44</v>
      </c>
      <c r="AR90" s="45"/>
      <c r="AS90" s="45"/>
      <c r="AT90" s="64"/>
    </row>
    <row r="91" spans="1:47" ht="20.25" customHeight="1">
      <c r="A91" s="85">
        <v>3</v>
      </c>
      <c r="B91" s="86" t="s">
        <v>144</v>
      </c>
      <c r="C91" s="40" t="s">
        <v>0</v>
      </c>
      <c r="D91" s="41">
        <v>320</v>
      </c>
      <c r="E91" s="47" t="s">
        <v>6</v>
      </c>
      <c r="F91" s="44" t="s">
        <v>5</v>
      </c>
      <c r="G91" s="44" t="s">
        <v>4</v>
      </c>
      <c r="H91" s="44" t="s">
        <v>49</v>
      </c>
      <c r="I91" s="47" t="s">
        <v>3</v>
      </c>
      <c r="J91" s="44" t="s">
        <v>2</v>
      </c>
      <c r="K91" s="44" t="s">
        <v>1</v>
      </c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  <c r="AA91" s="44"/>
      <c r="AB91" s="44"/>
      <c r="AC91" s="44"/>
      <c r="AD91" s="44"/>
      <c r="AE91" s="44"/>
      <c r="AF91" s="44"/>
      <c r="AG91" s="44"/>
      <c r="AH91" s="44"/>
      <c r="AI91" s="44"/>
      <c r="AJ91" s="44"/>
      <c r="AK91" s="44"/>
      <c r="AL91" s="44"/>
      <c r="AM91" s="44"/>
      <c r="AN91" s="44" t="s">
        <v>0</v>
      </c>
      <c r="AO91" s="44" t="s">
        <v>0</v>
      </c>
      <c r="AP91" s="89">
        <v>51</v>
      </c>
      <c r="AQ91" s="45">
        <v>22454.47</v>
      </c>
      <c r="AR91" s="45"/>
      <c r="AS91" s="45"/>
      <c r="AT91" s="64"/>
    </row>
    <row r="92" spans="1:47" ht="22.5" customHeight="1">
      <c r="A92" s="85">
        <v>4</v>
      </c>
      <c r="B92" s="86" t="s">
        <v>145</v>
      </c>
      <c r="C92" s="40" t="s">
        <v>0</v>
      </c>
      <c r="D92" s="41">
        <v>25</v>
      </c>
      <c r="E92" s="47"/>
      <c r="F92" s="44"/>
      <c r="G92" s="44"/>
      <c r="H92" s="44"/>
      <c r="I92" s="47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4"/>
      <c r="AB92" s="44"/>
      <c r="AC92" s="44"/>
      <c r="AD92" s="44"/>
      <c r="AE92" s="44"/>
      <c r="AF92" s="44"/>
      <c r="AG92" s="44"/>
      <c r="AH92" s="44"/>
      <c r="AI92" s="44"/>
      <c r="AJ92" s="44"/>
      <c r="AK92" s="44"/>
      <c r="AL92" s="44"/>
      <c r="AM92" s="44"/>
      <c r="AN92" s="44" t="s">
        <v>0</v>
      </c>
      <c r="AO92" s="44"/>
      <c r="AP92" s="89">
        <v>195</v>
      </c>
      <c r="AQ92" s="45">
        <v>3818.33</v>
      </c>
      <c r="AR92" s="45"/>
      <c r="AS92" s="45"/>
      <c r="AT92" s="64"/>
    </row>
    <row r="93" spans="1:47" ht="60" customHeight="1">
      <c r="A93" s="85">
        <v>5</v>
      </c>
      <c r="B93" s="86" t="s">
        <v>146</v>
      </c>
      <c r="C93" s="40" t="s">
        <v>0</v>
      </c>
      <c r="D93" s="41">
        <v>45</v>
      </c>
      <c r="E93" s="47" t="s">
        <v>6</v>
      </c>
      <c r="F93" s="44" t="s">
        <v>5</v>
      </c>
      <c r="G93" s="44" t="s">
        <v>4</v>
      </c>
      <c r="H93" s="44" t="s">
        <v>49</v>
      </c>
      <c r="I93" s="47" t="s">
        <v>3</v>
      </c>
      <c r="J93" s="44" t="s">
        <v>2</v>
      </c>
      <c r="K93" s="44" t="s">
        <v>1</v>
      </c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4"/>
      <c r="AG93" s="44"/>
      <c r="AH93" s="44"/>
      <c r="AI93" s="44"/>
      <c r="AJ93" s="44"/>
      <c r="AK93" s="44"/>
      <c r="AL93" s="44"/>
      <c r="AM93" s="44"/>
      <c r="AN93" s="44" t="s">
        <v>0</v>
      </c>
      <c r="AO93" s="44" t="s">
        <v>0</v>
      </c>
      <c r="AP93" s="89">
        <v>9</v>
      </c>
      <c r="AQ93" s="45">
        <v>4098.8900000000003</v>
      </c>
      <c r="AR93" s="45"/>
      <c r="AS93" s="45"/>
      <c r="AT93" s="64"/>
    </row>
    <row r="94" spans="1:47" ht="60.75" customHeight="1">
      <c r="A94" s="85">
        <v>6</v>
      </c>
      <c r="B94" s="86" t="s">
        <v>147</v>
      </c>
      <c r="C94" s="40" t="s">
        <v>0</v>
      </c>
      <c r="D94" s="41">
        <v>50</v>
      </c>
      <c r="E94" s="47"/>
      <c r="F94" s="44"/>
      <c r="G94" s="44"/>
      <c r="H94" s="44"/>
      <c r="I94" s="47"/>
      <c r="J94" s="44"/>
      <c r="K94" s="44"/>
      <c r="L94" s="44"/>
      <c r="M94" s="44"/>
      <c r="N94" s="44"/>
      <c r="O94" s="44"/>
      <c r="P94" s="44"/>
      <c r="Q94" s="44"/>
      <c r="R94" s="44"/>
      <c r="S94" s="44"/>
      <c r="T94" s="44"/>
      <c r="U94" s="44"/>
      <c r="V94" s="44"/>
      <c r="W94" s="44"/>
      <c r="X94" s="44"/>
      <c r="Y94" s="44"/>
      <c r="Z94" s="44"/>
      <c r="AA94" s="44"/>
      <c r="AB94" s="44"/>
      <c r="AC94" s="44"/>
      <c r="AD94" s="44"/>
      <c r="AE94" s="44"/>
      <c r="AF94" s="44"/>
      <c r="AG94" s="44"/>
      <c r="AH94" s="44"/>
      <c r="AI94" s="44"/>
      <c r="AJ94" s="44"/>
      <c r="AK94" s="44"/>
      <c r="AL94" s="44"/>
      <c r="AM94" s="44"/>
      <c r="AN94" s="44" t="s">
        <v>0</v>
      </c>
      <c r="AO94" s="44"/>
      <c r="AP94" s="89">
        <v>940</v>
      </c>
      <c r="AQ94" s="45"/>
      <c r="AR94" s="45"/>
      <c r="AS94" s="45"/>
      <c r="AT94" s="64"/>
    </row>
    <row r="95" spans="1:47" ht="21.75" customHeight="1">
      <c r="A95" s="85">
        <v>7</v>
      </c>
      <c r="B95" s="86" t="s">
        <v>148</v>
      </c>
      <c r="C95" s="40" t="s">
        <v>0</v>
      </c>
      <c r="D95" s="41">
        <v>15</v>
      </c>
      <c r="E95" s="47"/>
      <c r="F95" s="44"/>
      <c r="G95" s="44"/>
      <c r="H95" s="44"/>
      <c r="I95" s="47"/>
      <c r="J95" s="44"/>
      <c r="K95" s="44"/>
      <c r="L95" s="44"/>
      <c r="M95" s="44"/>
      <c r="N95" s="44"/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44"/>
      <c r="AA95" s="44"/>
      <c r="AB95" s="44"/>
      <c r="AC95" s="44"/>
      <c r="AD95" s="44"/>
      <c r="AE95" s="44"/>
      <c r="AF95" s="44"/>
      <c r="AG95" s="44"/>
      <c r="AH95" s="44"/>
      <c r="AI95" s="44"/>
      <c r="AJ95" s="44"/>
      <c r="AK95" s="44"/>
      <c r="AL95" s="44"/>
      <c r="AM95" s="44"/>
      <c r="AN95" s="44" t="s">
        <v>0</v>
      </c>
      <c r="AO95" s="44"/>
      <c r="AP95" s="89">
        <v>300</v>
      </c>
      <c r="AQ95" s="45">
        <v>24113.35</v>
      </c>
      <c r="AR95" s="45"/>
      <c r="AS95" s="45"/>
      <c r="AT95" s="64"/>
    </row>
    <row r="96" spans="1:47" ht="26.25" customHeight="1" thickBot="1">
      <c r="A96" s="85">
        <v>8</v>
      </c>
      <c r="B96" s="86" t="s">
        <v>149</v>
      </c>
      <c r="C96" s="40" t="s">
        <v>0</v>
      </c>
      <c r="D96" s="41">
        <v>70</v>
      </c>
      <c r="E96" s="47"/>
      <c r="F96" s="44"/>
      <c r="G96" s="44"/>
      <c r="H96" s="44"/>
      <c r="I96" s="47"/>
      <c r="J96" s="44"/>
      <c r="K96" s="44"/>
      <c r="L96" s="44"/>
      <c r="M96" s="44"/>
      <c r="N96" s="44"/>
      <c r="O96" s="44"/>
      <c r="P96" s="44"/>
      <c r="Q96" s="44"/>
      <c r="R96" s="44"/>
      <c r="S96" s="44"/>
      <c r="T96" s="44"/>
      <c r="U96" s="44"/>
      <c r="V96" s="44"/>
      <c r="W96" s="44"/>
      <c r="X96" s="44"/>
      <c r="Y96" s="44"/>
      <c r="Z96" s="44"/>
      <c r="AA96" s="44"/>
      <c r="AB96" s="44"/>
      <c r="AC96" s="44"/>
      <c r="AD96" s="44"/>
      <c r="AE96" s="44"/>
      <c r="AF96" s="44"/>
      <c r="AG96" s="44"/>
      <c r="AH96" s="44"/>
      <c r="AI96" s="44"/>
      <c r="AJ96" s="44"/>
      <c r="AK96" s="44"/>
      <c r="AL96" s="44"/>
      <c r="AM96" s="44"/>
      <c r="AN96" s="44" t="s">
        <v>0</v>
      </c>
      <c r="AO96" s="44"/>
      <c r="AP96" s="89">
        <v>2815</v>
      </c>
      <c r="AQ96" s="45">
        <v>4305.84</v>
      </c>
      <c r="AR96" s="45"/>
      <c r="AS96" s="45"/>
      <c r="AT96" s="64"/>
    </row>
    <row r="97" spans="1:47" ht="40.5" customHeight="1" thickBot="1">
      <c r="A97" s="51"/>
      <c r="B97" s="53" t="s">
        <v>14</v>
      </c>
      <c r="C97" s="54"/>
      <c r="D97" s="54"/>
      <c r="E97" s="54"/>
      <c r="F97" s="54"/>
      <c r="G97" s="54"/>
      <c r="H97" s="54"/>
      <c r="I97" s="54"/>
      <c r="J97" s="54"/>
      <c r="K97" s="54"/>
      <c r="L97" s="54"/>
      <c r="M97" s="54"/>
      <c r="N97" s="54"/>
      <c r="O97" s="54"/>
      <c r="P97" s="54"/>
      <c r="Q97" s="54"/>
      <c r="R97" s="54"/>
      <c r="S97" s="54"/>
      <c r="T97" s="54"/>
      <c r="U97" s="54"/>
      <c r="V97" s="54"/>
      <c r="W97" s="54"/>
      <c r="X97" s="54"/>
      <c r="Y97" s="54"/>
      <c r="Z97" s="54"/>
      <c r="AA97" s="54"/>
      <c r="AB97" s="54"/>
      <c r="AC97" s="54"/>
      <c r="AD97" s="54"/>
      <c r="AE97" s="54"/>
      <c r="AF97" s="54"/>
      <c r="AG97" s="54"/>
      <c r="AH97" s="54"/>
      <c r="AI97" s="54"/>
      <c r="AJ97" s="54"/>
      <c r="AK97" s="54"/>
      <c r="AL97" s="54"/>
      <c r="AM97" s="54"/>
      <c r="AN97" s="55" t="s">
        <v>0</v>
      </c>
      <c r="AO97" s="56"/>
      <c r="AP97" s="57">
        <f>SUM(AP89:AP96)</f>
        <v>7372</v>
      </c>
      <c r="AQ97" s="54"/>
      <c r="AR97" s="58"/>
      <c r="AS97" s="52"/>
      <c r="AT97" s="39"/>
      <c r="AU97" s="18"/>
    </row>
    <row r="98" spans="1:47" ht="18.75">
      <c r="A98" s="21"/>
      <c r="B98" s="21"/>
      <c r="C98" s="21"/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  <c r="AN98" s="21"/>
      <c r="AO98" s="21"/>
      <c r="AP98" s="21"/>
      <c r="AQ98" s="21"/>
      <c r="AR98" s="21"/>
      <c r="AS98" s="21"/>
      <c r="AT98" s="21"/>
    </row>
    <row r="99" spans="1:47" ht="18.75">
      <c r="A99" s="21"/>
      <c r="B99" s="21"/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21"/>
      <c r="AT99" s="21"/>
    </row>
    <row r="100" spans="1:47" ht="18.75">
      <c r="A100" s="21"/>
      <c r="B100" s="74"/>
      <c r="C100" s="74"/>
      <c r="D100" s="74"/>
      <c r="E100" s="74"/>
      <c r="F100" s="74"/>
      <c r="G100" s="74"/>
      <c r="H100" s="74"/>
      <c r="I100" s="74"/>
      <c r="J100" s="74"/>
      <c r="K100" s="74"/>
      <c r="L100" s="74"/>
      <c r="M100" s="74"/>
      <c r="N100" s="74"/>
      <c r="O100" s="74"/>
      <c r="P100" s="74"/>
      <c r="Q100" s="74"/>
      <c r="R100" s="74"/>
      <c r="S100" s="74"/>
      <c r="T100" s="74"/>
      <c r="U100" s="74"/>
      <c r="V100" s="74"/>
      <c r="W100" s="74"/>
      <c r="X100" s="74"/>
      <c r="Y100" s="74"/>
      <c r="Z100" s="74"/>
      <c r="AA100" s="74"/>
      <c r="AB100" s="74"/>
      <c r="AC100" s="74"/>
      <c r="AD100" s="74"/>
      <c r="AE100" s="74"/>
      <c r="AF100" s="74"/>
      <c r="AG100" s="74"/>
      <c r="AH100" s="74"/>
      <c r="AI100" s="74"/>
      <c r="AJ100" s="74"/>
      <c r="AK100" s="74"/>
      <c r="AL100" s="74"/>
      <c r="AM100" s="74"/>
      <c r="AN100" s="74"/>
      <c r="AO100" s="74"/>
      <c r="AP100" s="74"/>
      <c r="AQ100" s="74"/>
      <c r="AR100" s="21"/>
      <c r="AS100" s="21"/>
      <c r="AT100" s="21"/>
    </row>
    <row r="101" spans="1:47" ht="18.75">
      <c r="A101" s="21"/>
      <c r="B101" s="74"/>
      <c r="C101" s="74"/>
      <c r="D101" s="74"/>
      <c r="E101" s="74"/>
      <c r="F101" s="74"/>
      <c r="G101" s="74"/>
      <c r="H101" s="74"/>
      <c r="I101" s="74"/>
      <c r="J101" s="74"/>
      <c r="K101" s="74"/>
      <c r="L101" s="74"/>
      <c r="M101" s="74"/>
      <c r="N101" s="74"/>
      <c r="O101" s="74"/>
      <c r="P101" s="74"/>
      <c r="Q101" s="74"/>
      <c r="R101" s="74"/>
      <c r="S101" s="74"/>
      <c r="T101" s="74"/>
      <c r="U101" s="74"/>
      <c r="V101" s="74"/>
      <c r="W101" s="74"/>
      <c r="X101" s="74"/>
      <c r="Y101" s="74"/>
      <c r="Z101" s="74"/>
      <c r="AA101" s="74"/>
      <c r="AB101" s="74"/>
      <c r="AC101" s="74"/>
      <c r="AD101" s="74"/>
      <c r="AE101" s="74"/>
      <c r="AF101" s="74"/>
      <c r="AG101" s="74"/>
      <c r="AH101" s="74"/>
      <c r="AI101" s="74"/>
      <c r="AJ101" s="74"/>
      <c r="AK101" s="74"/>
      <c r="AL101" s="74"/>
      <c r="AM101" s="74"/>
      <c r="AN101" s="74"/>
      <c r="AO101" s="74"/>
      <c r="AP101" s="74"/>
      <c r="AQ101" s="74"/>
      <c r="AR101" s="21"/>
      <c r="AS101" s="21"/>
      <c r="AT101" s="21"/>
    </row>
    <row r="102" spans="1:47" ht="18.75">
      <c r="A102" s="21"/>
      <c r="B102" s="74" t="s">
        <v>134</v>
      </c>
      <c r="C102" s="74"/>
      <c r="D102" s="74"/>
      <c r="E102" s="74"/>
      <c r="F102" s="74"/>
      <c r="G102" s="74"/>
      <c r="H102" s="74"/>
      <c r="I102" s="74"/>
      <c r="J102" s="74"/>
      <c r="K102" s="74"/>
      <c r="L102" s="74"/>
      <c r="M102" s="74"/>
      <c r="N102" s="74"/>
      <c r="O102" s="74"/>
      <c r="P102" s="74"/>
      <c r="Q102" s="74"/>
      <c r="R102" s="74"/>
      <c r="S102" s="74"/>
      <c r="T102" s="74"/>
      <c r="U102" s="74"/>
      <c r="V102" s="74"/>
      <c r="W102" s="74"/>
      <c r="X102" s="74"/>
      <c r="Y102" s="74"/>
      <c r="Z102" s="74"/>
      <c r="AA102" s="74"/>
      <c r="AB102" s="74"/>
      <c r="AC102" s="74"/>
      <c r="AD102" s="74"/>
      <c r="AE102" s="74"/>
      <c r="AF102" s="74"/>
      <c r="AG102" s="74"/>
      <c r="AH102" s="74"/>
      <c r="AI102" s="74"/>
      <c r="AJ102" s="74"/>
      <c r="AK102" s="74"/>
      <c r="AL102" s="74"/>
      <c r="AM102" s="74"/>
      <c r="AN102" s="74"/>
      <c r="AO102" s="74"/>
      <c r="AP102" s="74"/>
      <c r="AQ102" s="74"/>
      <c r="AR102" s="74" t="s">
        <v>136</v>
      </c>
      <c r="AS102" s="74"/>
      <c r="AT102" s="74"/>
    </row>
    <row r="103" spans="1:47" ht="18.75">
      <c r="A103" s="21"/>
      <c r="B103" s="74"/>
      <c r="C103" s="74"/>
      <c r="D103" s="74"/>
      <c r="E103" s="74"/>
      <c r="F103" s="74"/>
      <c r="G103" s="74"/>
      <c r="H103" s="74"/>
      <c r="I103" s="74"/>
      <c r="J103" s="74"/>
      <c r="K103" s="74"/>
      <c r="L103" s="74"/>
      <c r="M103" s="74"/>
      <c r="N103" s="74"/>
      <c r="O103" s="74"/>
      <c r="P103" s="74"/>
      <c r="Q103" s="74"/>
      <c r="R103" s="74"/>
      <c r="S103" s="74"/>
      <c r="T103" s="74"/>
      <c r="U103" s="74"/>
      <c r="V103" s="74"/>
      <c r="W103" s="74"/>
      <c r="X103" s="74"/>
      <c r="Y103" s="74"/>
      <c r="Z103" s="74"/>
      <c r="AA103" s="74"/>
      <c r="AB103" s="74"/>
      <c r="AC103" s="74"/>
      <c r="AD103" s="74"/>
      <c r="AE103" s="74"/>
      <c r="AF103" s="74"/>
      <c r="AG103" s="74"/>
      <c r="AH103" s="74"/>
      <c r="AI103" s="74"/>
      <c r="AJ103" s="74"/>
      <c r="AK103" s="74"/>
      <c r="AL103" s="74"/>
      <c r="AM103" s="74"/>
      <c r="AN103" s="74"/>
      <c r="AO103" s="74"/>
      <c r="AP103" s="74"/>
      <c r="AQ103" s="74"/>
      <c r="AR103" s="74"/>
      <c r="AS103" s="74"/>
      <c r="AT103" s="74"/>
    </row>
    <row r="104" spans="1:47" ht="15" customHeight="1">
      <c r="A104" s="21"/>
      <c r="B104" s="74" t="s">
        <v>135</v>
      </c>
      <c r="C104" s="74"/>
      <c r="D104" s="74"/>
      <c r="E104" s="74"/>
      <c r="F104" s="74"/>
      <c r="G104" s="74"/>
      <c r="H104" s="74"/>
      <c r="I104" s="74"/>
      <c r="J104" s="74"/>
      <c r="K104" s="74"/>
      <c r="L104" s="74"/>
      <c r="M104" s="74"/>
      <c r="N104" s="74"/>
      <c r="O104" s="74"/>
      <c r="P104" s="74"/>
      <c r="Q104" s="74"/>
      <c r="R104" s="74"/>
      <c r="S104" s="74"/>
      <c r="T104" s="74"/>
      <c r="U104" s="74"/>
      <c r="V104" s="74"/>
      <c r="W104" s="74"/>
      <c r="X104" s="74"/>
      <c r="Y104" s="74"/>
      <c r="Z104" s="74"/>
      <c r="AA104" s="74"/>
      <c r="AB104" s="74"/>
      <c r="AC104" s="74"/>
      <c r="AD104" s="74"/>
      <c r="AE104" s="74"/>
      <c r="AF104" s="74"/>
      <c r="AG104" s="74"/>
      <c r="AH104" s="74"/>
      <c r="AI104" s="74"/>
      <c r="AJ104" s="74"/>
      <c r="AK104" s="74"/>
      <c r="AL104" s="74"/>
      <c r="AM104" s="74"/>
      <c r="AN104" s="74"/>
      <c r="AO104" s="21"/>
      <c r="AP104" s="21"/>
      <c r="AQ104" s="21"/>
      <c r="AR104" s="74" t="s">
        <v>140</v>
      </c>
      <c r="AS104" s="74"/>
      <c r="AT104" s="74"/>
    </row>
    <row r="105" spans="1:47" s="20" customFormat="1" ht="42" customHeight="1">
      <c r="A105" s="21"/>
      <c r="B105" s="74"/>
      <c r="C105" s="74"/>
      <c r="D105" s="74"/>
      <c r="E105" s="74"/>
      <c r="F105" s="74"/>
      <c r="G105" s="74"/>
      <c r="H105" s="74"/>
      <c r="I105" s="74"/>
      <c r="J105" s="74"/>
      <c r="K105" s="74"/>
      <c r="L105" s="74"/>
      <c r="M105" s="74"/>
      <c r="N105" s="74"/>
      <c r="O105" s="74"/>
      <c r="P105" s="74"/>
      <c r="Q105" s="74"/>
      <c r="R105" s="74"/>
      <c r="S105" s="74"/>
      <c r="T105" s="74"/>
      <c r="U105" s="74"/>
      <c r="V105" s="74"/>
      <c r="W105" s="74"/>
      <c r="X105" s="74"/>
      <c r="Y105" s="74"/>
      <c r="Z105" s="74"/>
      <c r="AA105" s="74"/>
      <c r="AB105" s="74"/>
      <c r="AC105" s="74"/>
      <c r="AD105" s="74"/>
      <c r="AE105" s="74"/>
      <c r="AF105" s="74"/>
      <c r="AG105" s="74"/>
      <c r="AH105" s="74"/>
      <c r="AI105" s="74"/>
      <c r="AJ105" s="74"/>
      <c r="AK105" s="74"/>
      <c r="AL105" s="74"/>
      <c r="AM105" s="74"/>
      <c r="AN105" s="74"/>
      <c r="AO105" s="74"/>
      <c r="AP105" s="74"/>
      <c r="AQ105" s="74"/>
      <c r="AR105" s="21"/>
      <c r="AS105" s="21"/>
      <c r="AT105" s="21"/>
      <c r="AU105" s="19"/>
    </row>
    <row r="106" spans="1:47" ht="9.75" customHeight="1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</row>
    <row r="107" spans="1:47" ht="7.5" customHeight="1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</row>
    <row r="108" spans="1:47" ht="18.75">
      <c r="A108" s="21"/>
      <c r="B108" s="74"/>
      <c r="C108" s="74"/>
      <c r="D108" s="74"/>
      <c r="E108" s="74"/>
      <c r="F108" s="74"/>
      <c r="G108" s="74"/>
      <c r="H108" s="74"/>
      <c r="I108" s="74"/>
      <c r="J108" s="74"/>
      <c r="K108" s="74"/>
      <c r="L108" s="74"/>
      <c r="M108" s="74"/>
      <c r="N108" s="74"/>
      <c r="O108" s="74"/>
      <c r="P108" s="74"/>
      <c r="Q108" s="74"/>
      <c r="R108" s="74"/>
      <c r="S108" s="74"/>
      <c r="T108" s="74"/>
      <c r="U108" s="74"/>
      <c r="V108" s="74"/>
      <c r="W108" s="74"/>
      <c r="X108" s="74"/>
      <c r="Y108" s="74"/>
      <c r="Z108" s="74"/>
      <c r="AA108" s="74"/>
      <c r="AB108" s="74"/>
      <c r="AC108" s="74"/>
      <c r="AD108" s="74"/>
      <c r="AE108" s="74"/>
      <c r="AF108" s="74"/>
      <c r="AG108" s="74"/>
      <c r="AH108" s="74"/>
      <c r="AI108" s="74"/>
      <c r="AJ108" s="74"/>
      <c r="AK108" s="74"/>
      <c r="AL108" s="74"/>
      <c r="AM108" s="74"/>
      <c r="AN108" s="74"/>
      <c r="AO108" s="21"/>
      <c r="AP108" s="21"/>
      <c r="AQ108" s="21"/>
      <c r="AR108" s="74"/>
      <c r="AS108" s="74"/>
      <c r="AT108" s="74"/>
    </row>
    <row r="109" spans="1:47" ht="9.75" customHeight="1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  <c r="AT109" s="21"/>
    </row>
    <row r="110" spans="1:47" ht="18.75">
      <c r="A110" s="21"/>
      <c r="B110" s="74"/>
      <c r="C110" s="74"/>
      <c r="D110" s="74"/>
      <c r="E110" s="74"/>
      <c r="F110" s="74"/>
      <c r="G110" s="74"/>
      <c r="H110" s="74"/>
      <c r="I110" s="74"/>
      <c r="J110" s="74"/>
      <c r="K110" s="74"/>
      <c r="L110" s="74"/>
      <c r="M110" s="74"/>
      <c r="N110" s="74"/>
      <c r="O110" s="74"/>
      <c r="P110" s="74"/>
      <c r="Q110" s="74"/>
      <c r="R110" s="74"/>
      <c r="S110" s="74"/>
      <c r="T110" s="74"/>
      <c r="U110" s="74"/>
      <c r="V110" s="74"/>
      <c r="W110" s="74"/>
      <c r="X110" s="74"/>
      <c r="Y110" s="74"/>
      <c r="Z110" s="74"/>
      <c r="AA110" s="74"/>
      <c r="AB110" s="74"/>
      <c r="AC110" s="74"/>
      <c r="AD110" s="74"/>
      <c r="AE110" s="74"/>
      <c r="AF110" s="74"/>
      <c r="AG110" s="74"/>
      <c r="AH110" s="74"/>
      <c r="AI110" s="74"/>
      <c r="AJ110" s="74"/>
      <c r="AK110" s="74"/>
      <c r="AL110" s="74"/>
      <c r="AM110" s="74"/>
      <c r="AN110" s="74"/>
      <c r="AO110" s="21"/>
      <c r="AP110" s="21"/>
      <c r="AQ110" s="21"/>
      <c r="AR110" s="74"/>
      <c r="AS110" s="74"/>
      <c r="AT110" s="74"/>
    </row>
    <row r="111" spans="1:47" ht="8.25" customHeight="1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</row>
    <row r="112" spans="1:47" ht="20.25">
      <c r="B112" s="83"/>
      <c r="C112" s="83"/>
      <c r="D112" s="83"/>
      <c r="E112" s="83"/>
      <c r="F112" s="83"/>
      <c r="G112" s="83"/>
      <c r="H112" s="83"/>
      <c r="I112" s="83"/>
      <c r="J112" s="83"/>
      <c r="K112" s="83"/>
      <c r="L112" s="83"/>
      <c r="M112" s="83"/>
      <c r="N112" s="83"/>
      <c r="O112" s="83"/>
      <c r="P112" s="83"/>
      <c r="Q112" s="83"/>
      <c r="R112" s="83"/>
      <c r="S112" s="83"/>
      <c r="T112" s="83"/>
      <c r="U112" s="83"/>
      <c r="V112" s="83"/>
      <c r="W112" s="83"/>
      <c r="X112" s="83"/>
      <c r="Y112" s="83"/>
      <c r="Z112" s="83"/>
      <c r="AA112" s="83"/>
      <c r="AB112" s="83"/>
      <c r="AC112" s="83"/>
      <c r="AD112" s="83"/>
      <c r="AE112" s="83"/>
      <c r="AF112" s="83"/>
      <c r="AG112" s="83"/>
      <c r="AH112" s="83"/>
      <c r="AI112" s="83"/>
      <c r="AJ112" s="83"/>
      <c r="AK112" s="83"/>
      <c r="AL112" s="83"/>
      <c r="AM112" s="83"/>
      <c r="AN112" s="83"/>
      <c r="AO112" s="20"/>
      <c r="AP112" s="20"/>
      <c r="AQ112" s="20"/>
      <c r="AR112" s="83"/>
      <c r="AS112" s="83"/>
      <c r="AT112" s="83"/>
    </row>
  </sheetData>
  <mergeCells count="99">
    <mergeCell ref="B104:AN104"/>
    <mergeCell ref="AR102:AT102"/>
    <mergeCell ref="AR103:AT103"/>
    <mergeCell ref="AR104:AT104"/>
    <mergeCell ref="B103:AQ103"/>
    <mergeCell ref="J74:J76"/>
    <mergeCell ref="K74:K76"/>
    <mergeCell ref="Q74:Q76"/>
    <mergeCell ref="B102:AQ102"/>
    <mergeCell ref="AR11:AT11"/>
    <mergeCell ref="B100:AQ100"/>
    <mergeCell ref="B101:AQ101"/>
    <mergeCell ref="S12:S13"/>
    <mergeCell ref="O12:O13"/>
    <mergeCell ref="P12:P13"/>
    <mergeCell ref="AN74:AQ74"/>
    <mergeCell ref="G74:G76"/>
    <mergeCell ref="L74:L76"/>
    <mergeCell ref="AL12:AL13"/>
    <mergeCell ref="AM12:AM13"/>
    <mergeCell ref="AI74:AI76"/>
    <mergeCell ref="B112:AN112"/>
    <mergeCell ref="AR112:AT112"/>
    <mergeCell ref="B108:AN108"/>
    <mergeCell ref="AR108:AT108"/>
    <mergeCell ref="B110:AN110"/>
    <mergeCell ref="AR110:AT110"/>
    <mergeCell ref="B105:AQ105"/>
    <mergeCell ref="R74:R76"/>
    <mergeCell ref="S74:S76"/>
    <mergeCell ref="AG74:AG76"/>
    <mergeCell ref="P74:P76"/>
    <mergeCell ref="F75:F76"/>
    <mergeCell ref="M74:M76"/>
    <mergeCell ref="N74:N76"/>
    <mergeCell ref="O74:O76"/>
    <mergeCell ref="H74:H76"/>
    <mergeCell ref="I74:I76"/>
    <mergeCell ref="U74:U76"/>
    <mergeCell ref="V74:V76"/>
    <mergeCell ref="AF74:AF76"/>
    <mergeCell ref="AK74:AK76"/>
    <mergeCell ref="AH74:AH76"/>
    <mergeCell ref="A12:A87"/>
    <mergeCell ref="C75:C76"/>
    <mergeCell ref="D75:D76"/>
    <mergeCell ref="E75:E76"/>
    <mergeCell ref="C74:F74"/>
    <mergeCell ref="C12:F12"/>
    <mergeCell ref="AM74:AM76"/>
    <mergeCell ref="AA74:AA76"/>
    <mergeCell ref="AB74:AB76"/>
    <mergeCell ref="AC74:AC76"/>
    <mergeCell ref="AI12:AI13"/>
    <mergeCell ref="AL74:AL76"/>
    <mergeCell ref="AG12:AG13"/>
    <mergeCell ref="W12:W13"/>
    <mergeCell ref="X12:X13"/>
    <mergeCell ref="Y12:Y13"/>
    <mergeCell ref="Z12:Z13"/>
    <mergeCell ref="AJ74:AJ76"/>
    <mergeCell ref="AH12:AH13"/>
    <mergeCell ref="B7:AT7"/>
    <mergeCell ref="AB12:AB13"/>
    <mergeCell ref="AC12:AC13"/>
    <mergeCell ref="AD12:AD13"/>
    <mergeCell ref="AE12:AE13"/>
    <mergeCell ref="AF12:AF13"/>
    <mergeCell ref="B9:AT9"/>
    <mergeCell ref="B8:AT8"/>
    <mergeCell ref="AJ12:AJ13"/>
    <mergeCell ref="AK12:AK13"/>
    <mergeCell ref="B12:B87"/>
    <mergeCell ref="AE74:AE76"/>
    <mergeCell ref="T74:T76"/>
    <mergeCell ref="W74:W76"/>
    <mergeCell ref="X74:X76"/>
    <mergeCell ref="Y74:Y76"/>
    <mergeCell ref="M12:M13"/>
    <mergeCell ref="N12:N13"/>
    <mergeCell ref="AD74:AD76"/>
    <mergeCell ref="Z74:Z76"/>
    <mergeCell ref="G12:G13"/>
    <mergeCell ref="H12:H13"/>
    <mergeCell ref="I12:I13"/>
    <mergeCell ref="U12:U13"/>
    <mergeCell ref="J12:J13"/>
    <mergeCell ref="K12:K13"/>
    <mergeCell ref="L12:L13"/>
    <mergeCell ref="AA12:AA13"/>
    <mergeCell ref="V12:V13"/>
    <mergeCell ref="Q12:Q13"/>
    <mergeCell ref="R12:R13"/>
    <mergeCell ref="T12:T13"/>
    <mergeCell ref="AR12:AS13"/>
    <mergeCell ref="AT89:AT96"/>
    <mergeCell ref="AT12:AT87"/>
    <mergeCell ref="AN12:AN13"/>
    <mergeCell ref="AP12:AP13"/>
  </mergeCells>
  <phoneticPr fontId="0" type="noConversion"/>
  <pageMargins left="0.39370078740157483" right="0.34" top="0.74803149606299213" bottom="0.55118110236220474" header="0.31496062992125984" footer="0.31496062992125984"/>
  <pageSetup paperSize="9" scale="56" fitToHeight="2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бетон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Аллахвердиева</dc:creator>
  <cp:lastModifiedBy>smu0981</cp:lastModifiedBy>
  <cp:lastPrinted>2012-04-09T10:09:49Z</cp:lastPrinted>
  <dcterms:created xsi:type="dcterms:W3CDTF">2011-12-21T08:36:58Z</dcterms:created>
  <dcterms:modified xsi:type="dcterms:W3CDTF">2012-07-05T04:09:22Z</dcterms:modified>
</cp:coreProperties>
</file>