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18" i="1"/>
  <c r="F17"/>
  <c r="F15"/>
  <c r="F16" s="1"/>
  <c r="D17"/>
  <c r="D15"/>
  <c r="F13"/>
  <c r="F14" s="1"/>
  <c r="F11"/>
  <c r="F12" s="1"/>
  <c r="D13"/>
  <c r="D11"/>
  <c r="F7"/>
  <c r="F8"/>
  <c r="D7"/>
  <c r="D8"/>
  <c r="D6"/>
  <c r="F6"/>
  <c r="F9" s="1"/>
  <c r="F10" s="1"/>
  <c r="F19" l="1"/>
  <c r="F20" s="1"/>
  <c r="F21" s="1"/>
  <c r="F22" s="1"/>
</calcChain>
</file>

<file path=xl/sharedStrings.xml><?xml version="1.0" encoding="utf-8"?>
<sst xmlns="http://schemas.openxmlformats.org/spreadsheetml/2006/main" count="26" uniqueCount="26">
  <si>
    <t>№  п/п</t>
  </si>
  <si>
    <t>Наименование работ</t>
  </si>
  <si>
    <t>ВСЕГО в текущих ценах</t>
  </si>
  <si>
    <t>НДС 18%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</si>
  <si>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</si>
  <si>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</si>
  <si>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</si>
  <si>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 xml:space="preserve"> </t>
  </si>
  <si>
    <t>Договорной коэффициент</t>
  </si>
  <si>
    <t>Сметная стоимость строительства в текущем уровне цен на  2013г.., руб.</t>
  </si>
  <si>
    <t>ИТОГО с индексом-дефлятором на период с июня 2013г.по июнь 2014г. (1,0795)</t>
  </si>
  <si>
    <t>ИТОГО по сметам июля</t>
  </si>
  <si>
    <t>ИТОГО с индексом-дефлятором на период с июля 2013г.по июнь 2014г. (1,072)</t>
  </si>
  <si>
    <t>ИТОГО</t>
  </si>
  <si>
    <t>Цех № 85(44) Корпус 39 Текущий ремонт помещения (№ ЛС-Ц85(44)-39-2013-см17)</t>
  </si>
  <si>
    <t>Цех 11 здание 775Б. Текущий ремонт кабинета № 301 (№ ЛС-456(457)-ц11-775Б-2013(1))</t>
  </si>
  <si>
    <t>Цех 11 здание 109. Ремонт гардеробных и душевых помещений 1 и 2 этажа (№ ЛС-Ц11-109-2013-См1)</t>
  </si>
  <si>
    <t>ИТОГО с индексом-дефлятором на период с декабря 2013г.по июнь 2014г. (1,122)</t>
  </si>
  <si>
    <t>Цех 11 здание 81. Текущий ремонт помещений 1,2 этажей (№ ЛС-Ц11-81-2013-СМ10)</t>
  </si>
  <si>
    <t>ИТОГО с индексом-дефлятором на период с февраля 2013г.по июнь 2014г. (1,115)</t>
  </si>
  <si>
    <t>Цех 80 здание 715. Капитальный ремонт строительных конструкций. Закладка проемов в осях 42-46 корпуса 715 (№ ЛС-Ц80-715-2013-СМ8)</t>
  </si>
  <si>
    <t>Цех №60 здание 801. Замена дверей на противопожарные и заделка отверстий в противопожарных преградах (№ ЛС Ц60-801-2013-СМ4)</t>
  </si>
  <si>
    <t>ИТОГО с индексом-дефлятором на период с августа 2013г.по июнь 2014г. (1,065)</t>
  </si>
  <si>
    <t>Цех 60 здание 801. Капитальный ремонт. Замена дверей на противопожарные (№ ЛС-466-ц60-801-2013)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</si>
  <si>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</si>
  <si>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"Капитальный и текущий ремонт  зданий и сооружений объектов ОАО "ЧМЗ"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</si>
</sst>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6"/>
  <sheetViews>
    <sheetView tabSelected="1" view="pageBreakPreview" zoomScale="110" zoomScaleSheetLayoutView="110" workbookViewId="0">
      <selection activeCell="C5" sqref="C5"/>
    </sheetView>
  </sheetViews>
  <sheetFormatPr defaultRowHeight="15.75"/>
  <cols>
    <col min="1" max="1" width="5.140625" style="15" customWidth="1"/>
    <col min="2" max="2" width="33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6">
      <c r="C1" s="33" t="s">
        <v>24</v>
      </c>
      <c r="D1" s="33"/>
      <c r="E1" s="33"/>
      <c r="F1" s="33"/>
    </row>
    <row r="2" spans="1:6">
      <c r="E2" s="15"/>
      <c r="F2" s="15"/>
    </row>
    <row r="3" spans="1:6" s="17" customFormat="1" ht="81.75" customHeight="1">
      <c r="A3" s="30" t="s">
        <v>25</v>
      </c>
      <c r="B3" s="31"/>
      <c r="C3" s="31"/>
      <c r="D3" s="31"/>
      <c r="E3" s="31"/>
      <c r="F3" s="31"/>
    </row>
    <row r="4" spans="1:6" s="1" customFormat="1" ht="12.75">
      <c r="A4" s="2"/>
      <c r="C4" s="2"/>
      <c r="D4" s="2"/>
    </row>
    <row r="5" spans="1:6" s="17" customFormat="1" ht="85.5" customHeight="1">
      <c r="A5" s="23" t="s">
        <v>0</v>
      </c>
      <c r="B5" s="24" t="s">
        <v>1</v>
      </c>
      <c r="C5" s="23" t="s">
        <v>4</v>
      </c>
      <c r="D5" s="23" t="s">
        <v>9</v>
      </c>
      <c r="E5" s="23" t="s">
        <v>6</v>
      </c>
      <c r="F5" s="23" t="s">
        <v>5</v>
      </c>
    </row>
    <row r="6" spans="1:6" s="17" customFormat="1" ht="56.25" customHeight="1">
      <c r="A6" s="23">
        <v>1</v>
      </c>
      <c r="B6" s="26" t="s">
        <v>14</v>
      </c>
      <c r="C6" s="20">
        <v>64206</v>
      </c>
      <c r="D6" s="20">
        <f t="shared" ref="D6:D8" si="0">E6</f>
        <v>287892</v>
      </c>
      <c r="E6" s="20">
        <v>287892</v>
      </c>
      <c r="F6" s="20">
        <f t="shared" ref="F6:F8" si="1">E6</f>
        <v>287892</v>
      </c>
    </row>
    <row r="7" spans="1:6" s="17" customFormat="1" ht="56.25" customHeight="1">
      <c r="A7" s="23">
        <v>2</v>
      </c>
      <c r="B7" s="29" t="s">
        <v>23</v>
      </c>
      <c r="C7" s="20">
        <v>35675</v>
      </c>
      <c r="D7" s="20">
        <f t="shared" si="0"/>
        <v>166061</v>
      </c>
      <c r="E7" s="20">
        <v>166061</v>
      </c>
      <c r="F7" s="20">
        <f t="shared" si="1"/>
        <v>166061</v>
      </c>
    </row>
    <row r="8" spans="1:6" s="17" customFormat="1" ht="56.25" customHeight="1">
      <c r="A8" s="23">
        <v>3</v>
      </c>
      <c r="B8" s="29" t="s">
        <v>15</v>
      </c>
      <c r="C8" s="20">
        <v>410244</v>
      </c>
      <c r="D8" s="20">
        <f t="shared" si="0"/>
        <v>1588722</v>
      </c>
      <c r="E8" s="20">
        <v>1588722</v>
      </c>
      <c r="F8" s="20">
        <f t="shared" si="1"/>
        <v>1588722</v>
      </c>
    </row>
    <row r="9" spans="1:6" s="17" customFormat="1" ht="21" customHeight="1">
      <c r="A9" s="23"/>
      <c r="B9" s="27" t="s">
        <v>11</v>
      </c>
      <c r="C9" s="20"/>
      <c r="D9" s="20"/>
      <c r="E9" s="20"/>
      <c r="F9" s="14">
        <f>SUM(F6:F8)</f>
        <v>2042675</v>
      </c>
    </row>
    <row r="10" spans="1:6" s="17" customFormat="1" ht="56.25" customHeight="1">
      <c r="A10" s="23"/>
      <c r="B10" s="28" t="s">
        <v>12</v>
      </c>
      <c r="C10" s="20"/>
      <c r="D10" s="20"/>
      <c r="E10" s="20"/>
      <c r="F10" s="14">
        <f>ROUND(F9*1.072,2)</f>
        <v>2189747.6</v>
      </c>
    </row>
    <row r="11" spans="1:6" s="17" customFormat="1" ht="63.75" customHeight="1">
      <c r="A11" s="23">
        <v>4</v>
      </c>
      <c r="B11" s="29" t="s">
        <v>16</v>
      </c>
      <c r="C11" s="20">
        <v>57944</v>
      </c>
      <c r="D11" s="20">
        <f t="shared" ref="D11:D17" si="2">E11</f>
        <v>408563</v>
      </c>
      <c r="E11" s="20">
        <v>408563</v>
      </c>
      <c r="F11" s="20">
        <f>E11</f>
        <v>408563</v>
      </c>
    </row>
    <row r="12" spans="1:6" s="17" customFormat="1" ht="49.5" customHeight="1">
      <c r="A12" s="23"/>
      <c r="B12" s="28" t="s">
        <v>17</v>
      </c>
      <c r="C12" s="20"/>
      <c r="D12" s="20"/>
      <c r="E12" s="20"/>
      <c r="F12" s="14">
        <f>ROUND(F11*1.122,2)</f>
        <v>458407.69</v>
      </c>
    </row>
    <row r="13" spans="1:6" s="17" customFormat="1" ht="64.5" customHeight="1">
      <c r="A13" s="23">
        <v>5</v>
      </c>
      <c r="B13" s="29" t="s">
        <v>18</v>
      </c>
      <c r="C13" s="20">
        <v>353753</v>
      </c>
      <c r="D13" s="20">
        <f t="shared" si="2"/>
        <v>1324304</v>
      </c>
      <c r="E13" s="20">
        <v>1324304</v>
      </c>
      <c r="F13" s="20">
        <f>E13</f>
        <v>1324304</v>
      </c>
    </row>
    <row r="14" spans="1:6" s="17" customFormat="1" ht="52.5" customHeight="1">
      <c r="A14" s="23"/>
      <c r="B14" s="28" t="s">
        <v>19</v>
      </c>
      <c r="C14" s="20"/>
      <c r="D14" s="20"/>
      <c r="E14" s="20"/>
      <c r="F14" s="14">
        <f>ROUND(F13*1.115,2)</f>
        <v>1476598.96</v>
      </c>
    </row>
    <row r="15" spans="1:6" s="17" customFormat="1" ht="71.25" customHeight="1">
      <c r="A15" s="23">
        <v>6</v>
      </c>
      <c r="B15" s="29" t="s">
        <v>20</v>
      </c>
      <c r="C15" s="20">
        <v>243584</v>
      </c>
      <c r="D15" s="20">
        <f t="shared" si="2"/>
        <v>1057149</v>
      </c>
      <c r="E15" s="20">
        <v>1057149</v>
      </c>
      <c r="F15" s="20">
        <f>E15</f>
        <v>1057149</v>
      </c>
    </row>
    <row r="16" spans="1:6" s="17" customFormat="1" ht="52.5" customHeight="1">
      <c r="A16" s="23"/>
      <c r="B16" s="28" t="s">
        <v>10</v>
      </c>
      <c r="C16" s="20"/>
      <c r="D16" s="20"/>
      <c r="E16" s="20"/>
      <c r="F16" s="14">
        <f>ROUND(F15*1.0795,2)</f>
        <v>1141192.3500000001</v>
      </c>
    </row>
    <row r="17" spans="1:6" s="17" customFormat="1" ht="72.75" customHeight="1">
      <c r="A17" s="23">
        <v>7</v>
      </c>
      <c r="B17" s="29" t="s">
        <v>21</v>
      </c>
      <c r="C17" s="20">
        <v>18779</v>
      </c>
      <c r="D17" s="20">
        <f t="shared" si="2"/>
        <v>122957</v>
      </c>
      <c r="E17" s="20">
        <v>122957</v>
      </c>
      <c r="F17" s="20">
        <f>E17</f>
        <v>122957</v>
      </c>
    </row>
    <row r="18" spans="1:6" s="3" customFormat="1" ht="48.75" customHeight="1">
      <c r="A18" s="24"/>
      <c r="B18" s="28" t="s">
        <v>22</v>
      </c>
      <c r="C18" s="22"/>
      <c r="D18" s="20"/>
      <c r="E18" s="20"/>
      <c r="F18" s="14">
        <f>ROUND(F17*1.065,2)</f>
        <v>130949.21</v>
      </c>
    </row>
    <row r="19" spans="1:6" s="3" customFormat="1" ht="19.5" customHeight="1">
      <c r="A19" s="24"/>
      <c r="B19" s="21" t="s">
        <v>13</v>
      </c>
      <c r="C19" s="22"/>
      <c r="D19" s="20"/>
      <c r="E19" s="20"/>
      <c r="F19" s="14">
        <f>F10+F12+F14+F16+F18</f>
        <v>5396895.8099999996</v>
      </c>
    </row>
    <row r="20" spans="1:6" s="18" customFormat="1" ht="20.25" customHeight="1">
      <c r="A20" s="13"/>
      <c r="B20" s="21" t="s">
        <v>8</v>
      </c>
      <c r="C20" s="14"/>
      <c r="D20" s="32">
        <v>0.99800000099999997</v>
      </c>
      <c r="E20" s="32"/>
      <c r="F20" s="14">
        <f>ROUND(F19*D20,2)</f>
        <v>5386102.0199999996</v>
      </c>
    </row>
    <row r="21" spans="1:6" s="18" customFormat="1" ht="20.25" customHeight="1">
      <c r="A21" s="13"/>
      <c r="B21" s="25" t="s">
        <v>3</v>
      </c>
      <c r="C21" s="14"/>
      <c r="D21" s="14"/>
      <c r="E21" s="19"/>
      <c r="F21" s="14">
        <f>ROUND(F20*0.18,2)</f>
        <v>969498.36</v>
      </c>
    </row>
    <row r="22" spans="1:6" s="18" customFormat="1" ht="20.25" customHeight="1">
      <c r="A22" s="13"/>
      <c r="B22" s="25" t="s">
        <v>2</v>
      </c>
      <c r="C22" s="14"/>
      <c r="D22" s="14"/>
      <c r="E22" s="19"/>
      <c r="F22" s="14">
        <f>F21+F20</f>
        <v>6355600.3799999999</v>
      </c>
    </row>
    <row r="23" spans="1:6" s="18" customFormat="1" ht="14.25">
      <c r="A23" s="9"/>
      <c r="B23" s="10"/>
      <c r="C23" s="11"/>
      <c r="D23" s="11"/>
      <c r="E23" s="12"/>
      <c r="F23" s="12"/>
    </row>
    <row r="24" spans="1:6" s="1" customFormat="1" ht="12.75">
      <c r="A24" s="2"/>
      <c r="B24" s="4"/>
      <c r="C24" s="5"/>
      <c r="D24" s="6"/>
    </row>
    <row r="25" spans="1:6" s="1" customFormat="1" ht="12.75">
      <c r="A25" s="2"/>
      <c r="C25" s="5"/>
      <c r="D25" s="2"/>
      <c r="E25" s="1" t="s">
        <v>7</v>
      </c>
    </row>
    <row r="26" spans="1:6" s="1" customFormat="1" ht="12.75">
      <c r="A26" s="2"/>
      <c r="C26" s="7"/>
      <c r="D26" s="2"/>
    </row>
    <row r="27" spans="1:6" s="1" customFormat="1" ht="12.75">
      <c r="A27" s="2"/>
      <c r="C27" s="2"/>
      <c r="D27" s="2"/>
    </row>
    <row r="28" spans="1:6" s="1" customFormat="1" ht="12.75">
      <c r="A28" s="2"/>
      <c r="C28" s="2"/>
      <c r="D28" s="2"/>
    </row>
    <row r="29" spans="1:6" s="1" customFormat="1" ht="12.75">
      <c r="A29" s="2"/>
      <c r="C29" s="2"/>
      <c r="D29" s="2"/>
    </row>
    <row r="30" spans="1:6" s="1" customFormat="1" ht="12.75">
      <c r="A30" s="2"/>
      <c r="C30" s="2"/>
      <c r="D30" s="2"/>
    </row>
    <row r="31" spans="1:6" s="1" customFormat="1" ht="12.75">
      <c r="A31" s="2"/>
      <c r="C31" s="2"/>
      <c r="D31" s="2"/>
    </row>
    <row r="32" spans="1:6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  <row r="87" spans="1:4" s="1" customFormat="1" ht="12.75">
      <c r="A87" s="2"/>
      <c r="C87" s="2"/>
      <c r="D87" s="2"/>
    </row>
    <row r="88" spans="1:4" s="1" customFormat="1" ht="12.75">
      <c r="A88" s="2"/>
      <c r="C88" s="2"/>
      <c r="D88" s="2"/>
    </row>
    <row r="89" spans="1:4" s="1" customFormat="1" ht="12.75">
      <c r="A89" s="2"/>
      <c r="C89" s="2"/>
      <c r="D89" s="2"/>
    </row>
    <row r="90" spans="1:4" s="1" customFormat="1" ht="12.75">
      <c r="A90" s="2"/>
      <c r="C90" s="2"/>
      <c r="D90" s="2"/>
    </row>
    <row r="91" spans="1:4" s="1" customFormat="1" ht="12.75">
      <c r="A91" s="2"/>
      <c r="C91" s="2"/>
      <c r="D91" s="2"/>
    </row>
    <row r="92" spans="1:4" s="1" customFormat="1" ht="12.75">
      <c r="A92" s="2"/>
      <c r="C92" s="2"/>
      <c r="D92" s="2"/>
    </row>
    <row r="93" spans="1:4" s="1" customFormat="1" ht="12.75">
      <c r="A93" s="2"/>
      <c r="C93" s="2"/>
      <c r="D93" s="2"/>
    </row>
    <row r="94" spans="1:4" s="1" customFormat="1" ht="12.75">
      <c r="A94" s="2"/>
      <c r="C94" s="2"/>
      <c r="D94" s="2"/>
    </row>
    <row r="95" spans="1:4" s="1" customFormat="1" ht="12.75">
      <c r="A95" s="2"/>
      <c r="C95" s="2"/>
      <c r="D95" s="2"/>
    </row>
    <row r="96" spans="1:4" s="1" customFormat="1" ht="12.75">
      <c r="A96" s="2"/>
      <c r="C96" s="2"/>
      <c r="D96" s="2"/>
    </row>
  </sheetData>
  <mergeCells count="3">
    <mergeCell ref="A3:F3"/>
    <mergeCell ref="D20:E20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2014-01-30T12:21:07Z</cp:lastPrinted>
  <dcterms:created xsi:type="dcterms:W3CDTF">2011-10-12T11:09:13Z</dcterms:created>
  <dcterms:modified xsi:type="dcterms:W3CDTF">2014-01-30T12:21:09Z</dcterms:modified>
</cp:coreProperties>
</file>