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1340" windowHeight="9345"/>
  </bookViews>
  <sheets>
    <sheet name="НМЦ" sheetId="2" r:id="rId1"/>
  </sheets>
  <calcPr calcId="145621"/>
</workbook>
</file>

<file path=xl/calcChain.xml><?xml version="1.0" encoding="utf-8"?>
<calcChain xmlns="http://schemas.openxmlformats.org/spreadsheetml/2006/main">
  <c r="H13" i="2" l="1"/>
  <c r="I11" i="2" l="1"/>
  <c r="J9" i="2"/>
  <c r="J11" i="2"/>
  <c r="J14" i="2"/>
  <c r="H10" i="2"/>
  <c r="J10" i="2" s="1"/>
  <c r="H11" i="2"/>
  <c r="H9" i="2"/>
  <c r="J13" i="2"/>
  <c r="H14" i="2"/>
  <c r="H8" i="2"/>
  <c r="J8" i="2" s="1"/>
  <c r="H12" i="2" l="1"/>
  <c r="J12" i="2" s="1"/>
  <c r="J15" i="2" s="1"/>
  <c r="J16" i="2" s="1"/>
  <c r="J17" i="2" s="1"/>
</calcChain>
</file>

<file path=xl/sharedStrings.xml><?xml version="1.0" encoding="utf-8"?>
<sst xmlns="http://schemas.openxmlformats.org/spreadsheetml/2006/main" count="53" uniqueCount="51">
  <si>
    <t>г. Лесной ФГУП "Комбинат "Электрохимприбор"</t>
  </si>
  <si>
    <t>Расчет начальной (максимальной) цены</t>
  </si>
  <si>
    <t>Текущая стоимость на момент определения начальной (максимальной) цены</t>
  </si>
  <si>
    <t>№ обосновывающего расчета</t>
  </si>
  <si>
    <t>НДС 18%</t>
  </si>
  <si>
    <t>Всего с НДС</t>
  </si>
  <si>
    <t>Л.Г.Бушманова</t>
  </si>
  <si>
    <t>№ п/п</t>
  </si>
  <si>
    <t xml:space="preserve">№ инвентарный </t>
  </si>
  <si>
    <t>Наименование  видов работ</t>
  </si>
  <si>
    <t>ИТОГО</t>
  </si>
  <si>
    <t>Начальник отдела капитального строительства</t>
  </si>
  <si>
    <t>Наименование объекта</t>
  </si>
  <si>
    <t>№ здания</t>
  </si>
  <si>
    <t>пр-во, цех, отд.</t>
  </si>
  <si>
    <t>Отдел 028</t>
  </si>
  <si>
    <t>В.В.Моляков</t>
  </si>
  <si>
    <t xml:space="preserve"> руб.</t>
  </si>
  <si>
    <t xml:space="preserve">Составлен в ценах по состоянию на 01.01.2000 г. с переводом в текущие цены (ред.2009года)        </t>
  </si>
  <si>
    <t>Инженер по проектно-сметной работе  2 кат.</t>
  </si>
  <si>
    <t>Сметная стоимость СМР в базисных ценах на 01.01.2001</t>
  </si>
  <si>
    <t xml:space="preserve">на выполнение работ по ремонту  зданий цеха 112 и 129  ФГУП «Комбинат «Электрохимприбор»   </t>
  </si>
  <si>
    <t>101</t>
  </si>
  <si>
    <t>303</t>
  </si>
  <si>
    <t>351</t>
  </si>
  <si>
    <t>блок 2</t>
  </si>
  <si>
    <t>5300260</t>
  </si>
  <si>
    <t>5300336</t>
  </si>
  <si>
    <t>5800322</t>
  </si>
  <si>
    <t>6812345</t>
  </si>
  <si>
    <t>65гн-14</t>
  </si>
  <si>
    <t>72гн-14</t>
  </si>
  <si>
    <t>41гн-14</t>
  </si>
  <si>
    <t>66гн-14</t>
  </si>
  <si>
    <t>53гн-14</t>
  </si>
  <si>
    <t>73гн-14</t>
  </si>
  <si>
    <t>54гн-14</t>
  </si>
  <si>
    <t>5300337</t>
  </si>
  <si>
    <t>9011117</t>
  </si>
  <si>
    <t>5400298</t>
  </si>
  <si>
    <t>108-108а (вставка)</t>
  </si>
  <si>
    <t>108</t>
  </si>
  <si>
    <t>112</t>
  </si>
  <si>
    <t xml:space="preserve">Ремонт кровли </t>
  </si>
  <si>
    <t>Замена оконных блоков и ремонт внутренней отделки</t>
  </si>
  <si>
    <t>Ремонт кровли</t>
  </si>
  <si>
    <t xml:space="preserve">Замена оконных блоков, ремонт внутренней отделки и кровли </t>
  </si>
  <si>
    <t>Ремонт внутренней отделки</t>
  </si>
  <si>
    <t>Замена оконных блоков</t>
  </si>
  <si>
    <t>Сметная стоимость в текущих ценах с коэфф.5,98</t>
  </si>
  <si>
    <t>Непредвиденные затраты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</si>
</sst>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_-* #,##0.000_р_._-;\-* #,##0.000_р_._-;_-* &quot;-&quot;??_р_._-;_-@_-"/>
  </numFmts>
  <fonts count="17" x14ac:knownFonts="1">
    <font>
      <sz val="10"/>
      <name val="Arial Cyr"/>
      <charset val="204"/>
    </font>
    <font>
      <sz val="8"/>
      <name val="Arial Cyr"/>
      <charset val="204"/>
    </font>
    <font>
      <sz val="10"/>
      <name val="Arial Cyr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 Cyr"/>
      <charset val="204"/>
    </font>
    <font>
      <b/>
      <i/>
      <sz val="11"/>
      <color indexed="8"/>
      <name val="Times New Roman"/>
      <family val="1"/>
      <charset val="204"/>
    </font>
    <font>
      <i/>
      <sz val="11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8" fillId="0" borderId="0">
      <alignment horizontal="left" vertical="center"/>
    </xf>
    <xf numFmtId="0" fontId="8" fillId="0" borderId="0">
      <alignment horizontal="center" vertical="center"/>
    </xf>
    <xf numFmtId="0" fontId="9" fillId="0" borderId="0">
      <alignment horizontal="center" vertical="center"/>
    </xf>
    <xf numFmtId="0" fontId="9" fillId="0" borderId="0">
      <alignment horizontal="left" vertical="center"/>
    </xf>
    <xf numFmtId="0" fontId="2" fillId="0" borderId="0"/>
    <xf numFmtId="0" fontId="3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 applyAlignment="0"/>
    <xf numFmtId="0" fontId="3" fillId="0" borderId="0"/>
  </cellStyleXfs>
  <cellXfs count="67">
    <xf numFmtId="0" fontId="0" fillId="0" borderId="0" xfId="0"/>
    <xf numFmtId="49" fontId="4" fillId="0" borderId="0" xfId="6" applyNumberFormat="1" applyFont="1" applyFill="1" applyAlignment="1">
      <alignment horizontal="center" vertical="center"/>
    </xf>
    <xf numFmtId="0" fontId="4" fillId="0" borderId="0" xfId="6" applyFont="1" applyFill="1"/>
    <xf numFmtId="0" fontId="2" fillId="0" borderId="0" xfId="6" applyFont="1" applyFill="1"/>
    <xf numFmtId="0" fontId="2" fillId="0" borderId="0" xfId="6" applyFont="1" applyFill="1" applyAlignment="1">
      <alignment horizontal="center" vertical="center"/>
    </xf>
    <xf numFmtId="0" fontId="4" fillId="0" borderId="0" xfId="6" applyFont="1" applyFill="1" applyAlignment="1">
      <alignment horizontal="center" vertical="center"/>
    </xf>
    <xf numFmtId="0" fontId="4" fillId="0" borderId="0" xfId="6" applyFont="1" applyFill="1" applyAlignment="1">
      <alignment horizontal="left" indent="1"/>
    </xf>
    <xf numFmtId="0" fontId="4" fillId="0" borderId="0" xfId="6" applyFont="1" applyFill="1" applyBorder="1"/>
    <xf numFmtId="0" fontId="5" fillId="0" borderId="0" xfId="6" applyFont="1" applyFill="1" applyAlignment="1">
      <alignment horizontal="center" vertical="center"/>
    </xf>
    <xf numFmtId="0" fontId="4" fillId="0" borderId="0" xfId="0" applyFont="1"/>
    <xf numFmtId="0" fontId="10" fillId="2" borderId="1" xfId="2" applyFont="1" applyFill="1" applyBorder="1" applyAlignment="1">
      <alignment horizontal="center" vertical="center" wrapText="1"/>
    </xf>
    <xf numFmtId="164" fontId="11" fillId="2" borderId="0" xfId="7" applyNumberFormat="1" applyFont="1" applyFill="1" applyBorder="1" applyAlignment="1">
      <alignment horizontal="center" vertical="center" wrapText="1"/>
    </xf>
    <xf numFmtId="0" fontId="0" fillId="0" borderId="0" xfId="0"/>
    <xf numFmtId="0" fontId="0" fillId="0" borderId="0" xfId="0" applyBorder="1" applyAlignment="1">
      <alignment horizontal="right"/>
    </xf>
    <xf numFmtId="0" fontId="4" fillId="0" borderId="0" xfId="6" applyFont="1" applyFill="1" applyBorder="1" applyAlignment="1">
      <alignment horizontal="center" vertical="center"/>
    </xf>
    <xf numFmtId="0" fontId="4" fillId="0" borderId="0" xfId="0" applyFont="1" applyBorder="1"/>
    <xf numFmtId="43" fontId="0" fillId="0" borderId="0" xfId="0" applyNumberFormat="1"/>
    <xf numFmtId="0" fontId="6" fillId="3" borderId="1" xfId="5" applyFont="1" applyFill="1" applyBorder="1" applyAlignment="1">
      <alignment horizontal="center" vertical="center"/>
    </xf>
    <xf numFmtId="43" fontId="6" fillId="0" borderId="1" xfId="8" applyFont="1" applyFill="1" applyBorder="1" applyAlignment="1">
      <alignment horizontal="center" vertical="center" wrapText="1"/>
    </xf>
    <xf numFmtId="43" fontId="6" fillId="2" borderId="1" xfId="7" quotePrefix="1" applyFont="1" applyFill="1" applyBorder="1" applyAlignment="1">
      <alignment horizontal="center" vertical="center" wrapText="1"/>
    </xf>
    <xf numFmtId="0" fontId="14" fillId="2" borderId="0" xfId="1" applyFont="1" applyFill="1" applyBorder="1" applyAlignment="1">
      <alignment horizontal="right" vertical="center" wrapText="1"/>
    </xf>
    <xf numFmtId="0" fontId="14" fillId="2" borderId="0" xfId="1" applyFont="1" applyFill="1" applyBorder="1" applyAlignment="1">
      <alignment horizontal="center" vertical="top" wrapText="1"/>
    </xf>
    <xf numFmtId="43" fontId="7" fillId="2" borderId="0" xfId="7" applyFont="1" applyFill="1" applyBorder="1" applyAlignment="1">
      <alignment horizontal="left" vertical="top" wrapText="1"/>
    </xf>
    <xf numFmtId="0" fontId="6" fillId="0" borderId="0" xfId="5" applyFont="1" applyBorder="1" applyAlignment="1">
      <alignment horizontal="center" vertical="center"/>
    </xf>
    <xf numFmtId="0" fontId="15" fillId="2" borderId="0" xfId="5" applyFont="1" applyFill="1" applyBorder="1" applyAlignment="1">
      <alignment horizontal="right" vertical="center" wrapText="1"/>
    </xf>
    <xf numFmtId="0" fontId="6" fillId="0" borderId="0" xfId="5" applyFont="1" applyBorder="1" applyAlignment="1">
      <alignment horizontal="center" vertical="top" wrapText="1"/>
    </xf>
    <xf numFmtId="43" fontId="11" fillId="2" borderId="0" xfId="7" quotePrefix="1" applyFont="1" applyFill="1" applyBorder="1" applyAlignment="1">
      <alignment horizontal="left" vertical="top" wrapText="1"/>
    </xf>
    <xf numFmtId="0" fontId="6" fillId="0" borderId="0" xfId="5" applyFont="1" applyBorder="1" applyAlignment="1">
      <alignment vertical="center"/>
    </xf>
    <xf numFmtId="0" fontId="6" fillId="0" borderId="0" xfId="0" applyFont="1"/>
    <xf numFmtId="43" fontId="6" fillId="0" borderId="0" xfId="0" applyNumberFormat="1" applyFont="1"/>
    <xf numFmtId="0" fontId="2" fillId="0" borderId="0" xfId="0" applyFont="1" applyBorder="1" applyAlignment="1">
      <alignment wrapText="1"/>
    </xf>
    <xf numFmtId="49" fontId="16" fillId="3" borderId="4" xfId="3" applyNumberFormat="1" applyFont="1" applyFill="1" applyBorder="1" applyAlignment="1">
      <alignment horizontal="center" vertical="center" wrapText="1"/>
    </xf>
    <xf numFmtId="49" fontId="16" fillId="3" borderId="1" xfId="3" applyNumberFormat="1" applyFont="1" applyFill="1" applyBorder="1" applyAlignment="1">
      <alignment horizontal="center" vertical="center" wrapText="1"/>
    </xf>
    <xf numFmtId="49" fontId="16" fillId="3" borderId="1" xfId="7" applyNumberFormat="1" applyFont="1" applyFill="1" applyBorder="1" applyAlignment="1">
      <alignment horizontal="center" vertical="center" wrapText="1"/>
    </xf>
    <xf numFmtId="49" fontId="16" fillId="3" borderId="1" xfId="7" quotePrefix="1" applyNumberFormat="1" applyFont="1" applyFill="1" applyBorder="1" applyAlignment="1">
      <alignment horizontal="center" vertical="center" wrapText="1"/>
    </xf>
    <xf numFmtId="49" fontId="16" fillId="3" borderId="6" xfId="7" quotePrefix="1" applyNumberFormat="1" applyFont="1" applyFill="1" applyBorder="1" applyAlignment="1">
      <alignment horizontal="center" vertical="center" wrapText="1"/>
    </xf>
    <xf numFmtId="49" fontId="16" fillId="3" borderId="1" xfId="1" applyNumberFormat="1" applyFont="1" applyFill="1" applyBorder="1" applyAlignment="1">
      <alignment horizontal="center" vertical="center" wrapText="1"/>
    </xf>
    <xf numFmtId="0" fontId="12" fillId="3" borderId="1" xfId="5" applyFont="1" applyFill="1" applyBorder="1" applyAlignment="1">
      <alignment horizontal="center" vertical="center"/>
    </xf>
    <xf numFmtId="0" fontId="12" fillId="3" borderId="1" xfId="5" applyFont="1" applyFill="1" applyBorder="1" applyAlignment="1">
      <alignment horizontal="center" vertical="center" wrapText="1"/>
    </xf>
    <xf numFmtId="49" fontId="16" fillId="3" borderId="6" xfId="1" applyNumberFormat="1" applyFont="1" applyFill="1" applyBorder="1" applyAlignment="1">
      <alignment horizontal="center" vertical="center" wrapText="1"/>
    </xf>
    <xf numFmtId="0" fontId="16" fillId="3" borderId="1" xfId="4" applyFont="1" applyFill="1" applyBorder="1" applyAlignment="1">
      <alignment vertical="top" wrapText="1"/>
    </xf>
    <xf numFmtId="43" fontId="16" fillId="3" borderId="1" xfId="7" applyFont="1" applyFill="1" applyBorder="1" applyAlignment="1">
      <alignment vertical="top" wrapText="1"/>
    </xf>
    <xf numFmtId="43" fontId="6" fillId="2" borderId="6" xfId="7" quotePrefix="1" applyFont="1" applyFill="1" applyBorder="1" applyAlignment="1">
      <alignment horizontal="center" vertical="center" wrapText="1"/>
    </xf>
    <xf numFmtId="0" fontId="16" fillId="3" borderId="1" xfId="3" applyFont="1" applyFill="1" applyBorder="1" applyAlignment="1">
      <alignment vertical="top" wrapText="1"/>
    </xf>
    <xf numFmtId="164" fontId="11" fillId="2" borderId="0" xfId="7" applyNumberFormat="1" applyFont="1" applyFill="1" applyBorder="1" applyAlignment="1">
      <alignment horizontal="right" vertical="center" wrapText="1"/>
    </xf>
    <xf numFmtId="0" fontId="0" fillId="0" borderId="0" xfId="0" applyAlignment="1">
      <alignment horizontal="right"/>
    </xf>
    <xf numFmtId="0" fontId="12" fillId="0" borderId="1" xfId="0" applyFont="1" applyBorder="1" applyAlignment="1">
      <alignment horizontal="center" vertical="center" wrapText="1"/>
    </xf>
    <xf numFmtId="0" fontId="10" fillId="2" borderId="1" xfId="2" applyFont="1" applyFill="1" applyBorder="1" applyAlignment="1">
      <alignment horizontal="center" vertical="center" wrapText="1"/>
    </xf>
    <xf numFmtId="0" fontId="10" fillId="2" borderId="2" xfId="2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64" fontId="11" fillId="2" borderId="5" xfId="7" applyNumberFormat="1" applyFont="1" applyFill="1" applyBorder="1" applyAlignment="1">
      <alignment horizontal="right" vertical="center" wrapText="1"/>
    </xf>
    <xf numFmtId="0" fontId="0" fillId="0" borderId="5" xfId="0" applyBorder="1" applyAlignment="1">
      <alignment horizontal="right"/>
    </xf>
    <xf numFmtId="49" fontId="5" fillId="0" borderId="2" xfId="6" applyNumberFormat="1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4" fillId="0" borderId="0" xfId="6" applyFont="1" applyFill="1" applyAlignment="1">
      <alignment horizontal="center" vertical="center"/>
    </xf>
    <xf numFmtId="0" fontId="4" fillId="0" borderId="0" xfId="0" applyFont="1" applyAlignment="1"/>
    <xf numFmtId="49" fontId="5" fillId="0" borderId="0" xfId="6" applyNumberFormat="1" applyFont="1" applyFill="1" applyAlignment="1">
      <alignment horizontal="center" vertical="center"/>
    </xf>
    <xf numFmtId="49" fontId="5" fillId="0" borderId="0" xfId="6" applyNumberFormat="1" applyFont="1" applyFill="1" applyAlignment="1">
      <alignment horizontal="center" vertical="center" wrapText="1"/>
    </xf>
    <xf numFmtId="0" fontId="4" fillId="0" borderId="0" xfId="0" applyFont="1" applyAlignment="1">
      <alignment wrapText="1"/>
    </xf>
    <xf numFmtId="0" fontId="7" fillId="0" borderId="1" xfId="6" applyFont="1" applyFill="1" applyBorder="1" applyAlignment="1">
      <alignment horizontal="center" vertical="center" wrapText="1"/>
    </xf>
    <xf numFmtId="49" fontId="7" fillId="0" borderId="1" xfId="6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5" applyFont="1" applyBorder="1" applyAlignment="1">
      <alignment horizontal="center" vertical="center" wrapText="1"/>
    </xf>
    <xf numFmtId="0" fontId="12" fillId="0" borderId="0" xfId="6" applyFont="1" applyFill="1" applyBorder="1" applyAlignment="1">
      <alignment wrapText="1"/>
    </xf>
    <xf numFmtId="0" fontId="2" fillId="0" borderId="0" xfId="0" applyFont="1" applyBorder="1" applyAlignment="1">
      <alignment wrapText="1"/>
    </xf>
    <xf numFmtId="49" fontId="6" fillId="2" borderId="1" xfId="5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1">
    <cellStyle name="S10" xfId="1"/>
    <cellStyle name="S5" xfId="2"/>
    <cellStyle name="S7" xfId="3"/>
    <cellStyle name="S8" xfId="4"/>
    <cellStyle name="Обычный" xfId="0" builtinId="0"/>
    <cellStyle name="Обычный 2" xfId="5"/>
    <cellStyle name="Обычный 2 2" xfId="9"/>
    <cellStyle name="Обычный_Сводка затрат 153 с НМЦ для Катаева" xfId="6"/>
    <cellStyle name="Стиль 1" xfId="10"/>
    <cellStyle name="Финансовый" xfId="8" builtinId="3"/>
    <cellStyle name="Финансовый 2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tabSelected="1" topLeftCell="A2" workbookViewId="0">
      <selection activeCell="G26" sqref="G26"/>
    </sheetView>
  </sheetViews>
  <sheetFormatPr defaultRowHeight="12.75" x14ac:dyDescent="0.2"/>
  <cols>
    <col min="1" max="1" width="4" style="3" customWidth="1"/>
    <col min="2" max="2" width="8.5703125" style="3" customWidth="1"/>
    <col min="3" max="3" width="10.85546875" style="3" customWidth="1"/>
    <col min="4" max="4" width="11.28515625" style="4" customWidth="1"/>
    <col min="5" max="5" width="10.42578125" customWidth="1"/>
    <col min="6" max="6" width="14.28515625" style="12" customWidth="1"/>
    <col min="7" max="7" width="15.5703125" style="12" customWidth="1"/>
    <col min="8" max="8" width="15.5703125" customWidth="1"/>
    <col min="9" max="9" width="11.42578125" style="12" customWidth="1"/>
    <col min="10" max="10" width="19.140625" style="12" customWidth="1"/>
    <col min="11" max="11" width="24.7109375" customWidth="1"/>
    <col min="12" max="12" width="14.5703125" bestFit="1" customWidth="1"/>
  </cols>
  <sheetData>
    <row r="1" spans="1:12" ht="15.75" x14ac:dyDescent="0.25">
      <c r="A1" s="54" t="s">
        <v>0</v>
      </c>
      <c r="B1" s="54"/>
      <c r="C1" s="54"/>
      <c r="D1" s="54"/>
      <c r="E1" s="55"/>
      <c r="F1" s="55"/>
      <c r="G1" s="55"/>
      <c r="H1" s="55"/>
      <c r="I1" s="55"/>
      <c r="J1" s="55"/>
      <c r="K1" s="55"/>
    </row>
    <row r="2" spans="1:12" ht="15.75" x14ac:dyDescent="0.25">
      <c r="A2" s="56" t="s">
        <v>1</v>
      </c>
      <c r="B2" s="56"/>
      <c r="C2" s="56"/>
      <c r="D2" s="56"/>
      <c r="E2" s="55"/>
      <c r="F2" s="55"/>
      <c r="G2" s="55"/>
      <c r="H2" s="55"/>
      <c r="I2" s="55"/>
      <c r="J2" s="55"/>
      <c r="K2" s="55"/>
    </row>
    <row r="3" spans="1:12" ht="15.75" x14ac:dyDescent="0.25">
      <c r="A3" s="1"/>
      <c r="B3" s="8"/>
      <c r="C3" s="1"/>
      <c r="D3" s="1"/>
      <c r="E3" s="9"/>
      <c r="F3" s="9"/>
      <c r="G3" s="9"/>
      <c r="H3" s="9"/>
      <c r="I3" s="9"/>
      <c r="J3" s="9"/>
      <c r="K3" s="9"/>
    </row>
    <row r="4" spans="1:12" ht="18.75" customHeight="1" x14ac:dyDescent="0.25">
      <c r="A4" s="57" t="s">
        <v>21</v>
      </c>
      <c r="B4" s="57"/>
      <c r="C4" s="57"/>
      <c r="D4" s="57"/>
      <c r="E4" s="58"/>
      <c r="F4" s="58"/>
      <c r="G4" s="58"/>
      <c r="H4" s="58"/>
      <c r="I4" s="58"/>
      <c r="J4" s="58"/>
      <c r="K4" s="58"/>
    </row>
    <row r="5" spans="1:12" ht="14.25" customHeight="1" x14ac:dyDescent="0.2">
      <c r="A5" s="63" t="s">
        <v>18</v>
      </c>
      <c r="B5" s="64"/>
      <c r="C5" s="64"/>
      <c r="D5" s="64"/>
      <c r="E5" s="64"/>
      <c r="F5" s="64"/>
      <c r="G5" s="64"/>
      <c r="H5" s="64"/>
      <c r="I5" s="30"/>
      <c r="J5" s="30"/>
      <c r="K5" s="13" t="s">
        <v>17</v>
      </c>
    </row>
    <row r="6" spans="1:12" ht="46.5" customHeight="1" x14ac:dyDescent="0.2">
      <c r="A6" s="62" t="s">
        <v>7</v>
      </c>
      <c r="B6" s="59" t="s">
        <v>12</v>
      </c>
      <c r="C6" s="59"/>
      <c r="D6" s="47" t="s">
        <v>8</v>
      </c>
      <c r="E6" s="60" t="s">
        <v>3</v>
      </c>
      <c r="F6" s="52" t="s">
        <v>20</v>
      </c>
      <c r="G6" s="52" t="s">
        <v>50</v>
      </c>
      <c r="H6" s="47" t="s">
        <v>49</v>
      </c>
      <c r="I6" s="48" t="s">
        <v>50</v>
      </c>
      <c r="J6" s="47" t="s">
        <v>2</v>
      </c>
      <c r="K6" s="47" t="s">
        <v>9</v>
      </c>
    </row>
    <row r="7" spans="1:12" ht="51.75" customHeight="1" x14ac:dyDescent="0.2">
      <c r="A7" s="62"/>
      <c r="B7" s="10" t="s">
        <v>14</v>
      </c>
      <c r="C7" s="10" t="s">
        <v>13</v>
      </c>
      <c r="D7" s="47"/>
      <c r="E7" s="61"/>
      <c r="F7" s="53"/>
      <c r="G7" s="53"/>
      <c r="H7" s="47"/>
      <c r="I7" s="49"/>
      <c r="J7" s="47"/>
      <c r="K7" s="47"/>
    </row>
    <row r="8" spans="1:12" s="12" customFormat="1" ht="15" x14ac:dyDescent="0.2">
      <c r="A8" s="17">
        <v>1</v>
      </c>
      <c r="B8" s="65" t="s">
        <v>42</v>
      </c>
      <c r="C8" s="31" t="s">
        <v>22</v>
      </c>
      <c r="D8" s="32" t="s">
        <v>26</v>
      </c>
      <c r="E8" s="33" t="s">
        <v>30</v>
      </c>
      <c r="F8" s="18">
        <v>344641</v>
      </c>
      <c r="G8" s="18">
        <v>0</v>
      </c>
      <c r="H8" s="19">
        <f>ROUND(F8*5.98,0)</f>
        <v>2060953</v>
      </c>
      <c r="I8" s="19">
        <v>0</v>
      </c>
      <c r="J8" s="19">
        <f>ROUND(H8+I8,0)</f>
        <v>2060953</v>
      </c>
      <c r="K8" s="40" t="s">
        <v>43</v>
      </c>
      <c r="L8" s="16"/>
    </row>
    <row r="9" spans="1:12" s="12" customFormat="1" ht="15" x14ac:dyDescent="0.2">
      <c r="A9" s="17">
        <v>2</v>
      </c>
      <c r="B9" s="66"/>
      <c r="C9" s="32" t="s">
        <v>23</v>
      </c>
      <c r="D9" s="32" t="s">
        <v>27</v>
      </c>
      <c r="E9" s="33" t="s">
        <v>31</v>
      </c>
      <c r="F9" s="18">
        <v>123385</v>
      </c>
      <c r="G9" s="18">
        <v>0</v>
      </c>
      <c r="H9" s="19">
        <f>ROUND(F9*5.98,0)</f>
        <v>737842</v>
      </c>
      <c r="I9" s="19">
        <v>0</v>
      </c>
      <c r="J9" s="19">
        <f t="shared" ref="J9:J14" si="0">ROUND(H9+I9,0)</f>
        <v>737842</v>
      </c>
      <c r="K9" s="40" t="s">
        <v>47</v>
      </c>
    </row>
    <row r="10" spans="1:12" s="12" customFormat="1" ht="25.5" x14ac:dyDescent="0.2">
      <c r="A10" s="17">
        <v>3</v>
      </c>
      <c r="B10" s="66"/>
      <c r="C10" s="32" t="s">
        <v>24</v>
      </c>
      <c r="D10" s="32" t="s">
        <v>28</v>
      </c>
      <c r="E10" s="33" t="s">
        <v>32</v>
      </c>
      <c r="F10" s="18">
        <v>211061</v>
      </c>
      <c r="G10" s="18">
        <v>0</v>
      </c>
      <c r="H10" s="19">
        <f t="shared" ref="H10:H11" si="1">ROUND(F10*5.98,0)</f>
        <v>1262145</v>
      </c>
      <c r="I10" s="19">
        <v>0</v>
      </c>
      <c r="J10" s="19">
        <f t="shared" si="0"/>
        <v>1262145</v>
      </c>
      <c r="K10" s="40" t="s">
        <v>44</v>
      </c>
    </row>
    <row r="11" spans="1:12" s="12" customFormat="1" ht="15" x14ac:dyDescent="0.2">
      <c r="A11" s="17">
        <v>4</v>
      </c>
      <c r="B11" s="66"/>
      <c r="C11" s="32" t="s">
        <v>25</v>
      </c>
      <c r="D11" s="32" t="s">
        <v>29</v>
      </c>
      <c r="E11" s="34" t="s">
        <v>33</v>
      </c>
      <c r="F11" s="18">
        <v>22574</v>
      </c>
      <c r="G11" s="18">
        <v>0</v>
      </c>
      <c r="H11" s="19">
        <f t="shared" si="1"/>
        <v>134993</v>
      </c>
      <c r="I11" s="19">
        <f>ROUND(H11*0.03,0)</f>
        <v>4050</v>
      </c>
      <c r="J11" s="19">
        <f t="shared" si="0"/>
        <v>139043</v>
      </c>
      <c r="K11" s="41" t="s">
        <v>45</v>
      </c>
    </row>
    <row r="12" spans="1:12" s="12" customFormat="1" ht="39" customHeight="1" x14ac:dyDescent="0.2">
      <c r="A12" s="17">
        <v>5</v>
      </c>
      <c r="B12" s="46">
        <v>129</v>
      </c>
      <c r="C12" s="37">
        <v>102</v>
      </c>
      <c r="D12" s="36" t="s">
        <v>37</v>
      </c>
      <c r="E12" s="35" t="s">
        <v>34</v>
      </c>
      <c r="F12" s="18">
        <v>149887.12299999999</v>
      </c>
      <c r="G12" s="18">
        <v>0</v>
      </c>
      <c r="H12" s="19">
        <f>ROUND(F12*5.98,0)</f>
        <v>896325</v>
      </c>
      <c r="I12" s="42">
        <v>0</v>
      </c>
      <c r="J12" s="19">
        <f t="shared" si="0"/>
        <v>896325</v>
      </c>
      <c r="K12" s="43" t="s">
        <v>46</v>
      </c>
    </row>
    <row r="13" spans="1:12" s="12" customFormat="1" ht="25.5" x14ac:dyDescent="0.2">
      <c r="A13" s="17">
        <v>6</v>
      </c>
      <c r="B13" s="46"/>
      <c r="C13" s="38" t="s">
        <v>40</v>
      </c>
      <c r="D13" s="36" t="s">
        <v>38</v>
      </c>
      <c r="E13" s="35" t="s">
        <v>35</v>
      </c>
      <c r="F13" s="18">
        <v>49297</v>
      </c>
      <c r="G13" s="18">
        <v>1479</v>
      </c>
      <c r="H13" s="19">
        <f>ROUND((F13+G13)*5.98,0)</f>
        <v>303640</v>
      </c>
      <c r="I13" s="42">
        <v>0</v>
      </c>
      <c r="J13" s="19">
        <f t="shared" si="0"/>
        <v>303640</v>
      </c>
      <c r="K13" s="43" t="s">
        <v>47</v>
      </c>
    </row>
    <row r="14" spans="1:12" s="12" customFormat="1" ht="15" x14ac:dyDescent="0.2">
      <c r="A14" s="17">
        <v>7</v>
      </c>
      <c r="B14" s="46"/>
      <c r="C14" s="39" t="s">
        <v>41</v>
      </c>
      <c r="D14" s="36" t="s">
        <v>39</v>
      </c>
      <c r="E14" s="34" t="s">
        <v>36</v>
      </c>
      <c r="F14" s="18">
        <v>133779</v>
      </c>
      <c r="G14" s="18">
        <v>0</v>
      </c>
      <c r="H14" s="19">
        <f>ROUND(F14*5.98,0)</f>
        <v>799998</v>
      </c>
      <c r="I14" s="42"/>
      <c r="J14" s="19">
        <f t="shared" si="0"/>
        <v>799998</v>
      </c>
      <c r="K14" s="43" t="s">
        <v>48</v>
      </c>
    </row>
    <row r="15" spans="1:12" s="12" customFormat="1" ht="15" customHeight="1" x14ac:dyDescent="0.25">
      <c r="A15" s="20"/>
      <c r="B15" s="27"/>
      <c r="C15" s="27"/>
      <c r="D15" s="21"/>
      <c r="E15" s="28"/>
      <c r="G15" s="11"/>
      <c r="H15" s="50" t="s">
        <v>10</v>
      </c>
      <c r="I15" s="51"/>
      <c r="J15" s="29">
        <f>SUM(J8:J14)</f>
        <v>6199946</v>
      </c>
      <c r="K15" s="22"/>
    </row>
    <row r="16" spans="1:12" s="12" customFormat="1" ht="15" x14ac:dyDescent="0.25">
      <c r="A16" s="23"/>
      <c r="B16" s="24"/>
      <c r="C16" s="25"/>
      <c r="D16" s="25"/>
      <c r="E16" s="28"/>
      <c r="G16" s="11"/>
      <c r="H16" s="44" t="s">
        <v>4</v>
      </c>
      <c r="I16" s="45"/>
      <c r="J16" s="29">
        <f>J15*0.18</f>
        <v>1115990.28</v>
      </c>
      <c r="K16" s="26"/>
    </row>
    <row r="17" spans="1:11" s="12" customFormat="1" ht="18" customHeight="1" x14ac:dyDescent="0.25">
      <c r="A17" s="23"/>
      <c r="B17" s="24"/>
      <c r="C17" s="25"/>
      <c r="D17" s="25"/>
      <c r="E17" s="28"/>
      <c r="G17" s="11"/>
      <c r="H17" s="44" t="s">
        <v>5</v>
      </c>
      <c r="I17" s="45"/>
      <c r="J17" s="29">
        <f>J15+J16</f>
        <v>7315936.2800000003</v>
      </c>
      <c r="K17" s="26"/>
    </row>
    <row r="18" spans="1:11" ht="15.75" x14ac:dyDescent="0.25">
      <c r="A18" s="7"/>
      <c r="B18" s="7"/>
      <c r="C18" s="7"/>
      <c r="D18" s="14"/>
      <c r="E18" s="15"/>
      <c r="F18" s="15"/>
      <c r="G18" s="15"/>
      <c r="H18" s="15"/>
      <c r="I18" s="15"/>
      <c r="J18" s="15"/>
      <c r="K18" s="15"/>
    </row>
    <row r="19" spans="1:11" ht="15.75" x14ac:dyDescent="0.25">
      <c r="A19" s="2"/>
      <c r="B19" s="2"/>
      <c r="C19" s="2"/>
      <c r="D19" s="5"/>
      <c r="E19" s="9"/>
      <c r="F19" s="9"/>
      <c r="G19" s="9"/>
      <c r="H19" s="9"/>
      <c r="I19" s="9"/>
      <c r="J19" s="9"/>
      <c r="K19" s="9"/>
    </row>
    <row r="20" spans="1:11" ht="15.75" x14ac:dyDescent="0.25">
      <c r="A20" s="2"/>
      <c r="B20" s="2" t="s">
        <v>11</v>
      </c>
      <c r="C20" s="2"/>
      <c r="D20" s="2"/>
      <c r="E20" s="9"/>
      <c r="F20" s="9"/>
      <c r="G20" s="9"/>
      <c r="H20" s="9"/>
      <c r="I20" s="6" t="s">
        <v>16</v>
      </c>
      <c r="J20" s="9"/>
    </row>
    <row r="21" spans="1:11" ht="15.75" x14ac:dyDescent="0.25">
      <c r="A21" s="2"/>
      <c r="B21" s="2"/>
      <c r="C21" s="2"/>
      <c r="D21" s="6"/>
      <c r="E21" s="9"/>
      <c r="F21" s="9"/>
      <c r="G21" s="9"/>
      <c r="H21" s="9"/>
      <c r="I21" s="9"/>
      <c r="J21" s="9"/>
    </row>
    <row r="22" spans="1:11" ht="15.75" x14ac:dyDescent="0.25">
      <c r="A22" s="2"/>
      <c r="B22" s="2" t="s">
        <v>19</v>
      </c>
      <c r="C22" s="7"/>
      <c r="D22" s="5"/>
      <c r="E22" s="9"/>
      <c r="F22" s="9"/>
      <c r="G22" s="9"/>
      <c r="H22" s="9"/>
      <c r="I22" s="6" t="s">
        <v>6</v>
      </c>
      <c r="J22" s="9"/>
    </row>
    <row r="24" spans="1:11" ht="15.75" x14ac:dyDescent="0.25">
      <c r="B24" s="2" t="s">
        <v>15</v>
      </c>
    </row>
  </sheetData>
  <mergeCells count="19">
    <mergeCell ref="A1:K1"/>
    <mergeCell ref="A2:K2"/>
    <mergeCell ref="A4:K4"/>
    <mergeCell ref="K6:K7"/>
    <mergeCell ref="B6:C6"/>
    <mergeCell ref="E6:E7"/>
    <mergeCell ref="A6:A7"/>
    <mergeCell ref="D6:D7"/>
    <mergeCell ref="H6:H7"/>
    <mergeCell ref="A5:H5"/>
    <mergeCell ref="G6:G7"/>
    <mergeCell ref="H16:I16"/>
    <mergeCell ref="H17:I17"/>
    <mergeCell ref="B12:B14"/>
    <mergeCell ref="J6:J7"/>
    <mergeCell ref="I6:I7"/>
    <mergeCell ref="H15:I15"/>
    <mergeCell ref="F6:F7"/>
    <mergeCell ref="B8:B11"/>
  </mergeCells>
  <phoneticPr fontId="1" type="noConversion"/>
  <pageMargins left="0.11811023622047245" right="0.11811023622047245" top="0.15748031496062992" bottom="0.15748031496062992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072-Tatyanina</dc:creator>
  <cp:lastModifiedBy>072-Bushmanova</cp:lastModifiedBy>
  <cp:lastPrinted>2014-01-21T05:32:01Z</cp:lastPrinted>
  <dcterms:created xsi:type="dcterms:W3CDTF">2002-02-11T05:58:42Z</dcterms:created>
  <dcterms:modified xsi:type="dcterms:W3CDTF">2014-01-29T06:12:56Z</dcterms:modified>
</cp:coreProperties>
</file>