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1340" windowHeight="9225" tabRatio="866" activeTab="7"/>
  </bookViews>
  <sheets>
    <sheet name="25178" sheetId="87" r:id="rId1"/>
    <sheet name="25179." sheetId="94" r:id="rId2"/>
    <sheet name="25180" sheetId="89" r:id="rId3"/>
    <sheet name="25181." sheetId="93" r:id="rId4"/>
    <sheet name="25262" sheetId="91" r:id="rId5"/>
    <sheet name="25263" sheetId="92" r:id="rId6"/>
    <sheet name="СМР" sheetId="79" r:id="rId7"/>
    <sheet name="НМЦ договора" sheetId="80" r:id="rId8"/>
  </sheets>
  <externalReferences>
    <externalReference r:id="rId9"/>
  </externalReferences>
  <definedNames>
    <definedName name="Constr" localSheetId="0">'25178'!$A$7</definedName>
    <definedName name="Constr" localSheetId="1">'25179.'!$A$7</definedName>
    <definedName name="Constr" localSheetId="2">'25180'!$A$7</definedName>
    <definedName name="Constr" localSheetId="3">'25181.'!$A$7</definedName>
    <definedName name="Constr" localSheetId="4">'25262'!$A$7</definedName>
    <definedName name="Constr" localSheetId="5">'25263'!$A$7</definedName>
    <definedName name="FOT" localSheetId="0">'25178'!$D$13</definedName>
    <definedName name="FOT" localSheetId="1">'25179.'!$D$14</definedName>
    <definedName name="FOT" localSheetId="2">'25180'!$D$16</definedName>
    <definedName name="FOT" localSheetId="3">'25181.'!$D$13</definedName>
    <definedName name="FOT" localSheetId="4">'25262'!$D$13</definedName>
    <definedName name="FOT" localSheetId="5">'25263'!$D$16</definedName>
    <definedName name="Ind" localSheetId="0">'25178'!$H$9</definedName>
    <definedName name="Ind" localSheetId="1">'25179.'!$H$9</definedName>
    <definedName name="Ind" localSheetId="2">'25180'!#REF!</definedName>
    <definedName name="Ind" localSheetId="3">'25181.'!$H$9</definedName>
    <definedName name="Ind" localSheetId="4">'25262'!$H$9</definedName>
    <definedName name="Ind" localSheetId="5">'25263'!$H$9</definedName>
    <definedName name="Obj" localSheetId="0">'25178'!#REF!</definedName>
    <definedName name="Obj" localSheetId="1">'25179.'!$E$12</definedName>
    <definedName name="Obj" localSheetId="2">'25180'!$E$9</definedName>
    <definedName name="Obj" localSheetId="3">'25181.'!#REF!</definedName>
    <definedName name="Obj" localSheetId="4">'25262'!#REF!</definedName>
    <definedName name="Obj" localSheetId="5">'25263'!$E$12</definedName>
    <definedName name="Obosn" localSheetId="0">'25178'!#REF!</definedName>
    <definedName name="Obosn" localSheetId="1">'25179.'!#REF!</definedName>
    <definedName name="Obosn" localSheetId="2">'25180'!$D$14</definedName>
    <definedName name="Obosn" localSheetId="3">'25181.'!#REF!</definedName>
    <definedName name="Obosn" localSheetId="4">'25262'!#REF!</definedName>
    <definedName name="Obosn" localSheetId="5">'25263'!$D$14</definedName>
    <definedName name="SmPr" localSheetId="0">'25178'!$D$12</definedName>
    <definedName name="SmPr" localSheetId="1">'25179.'!$D$13</definedName>
    <definedName name="SmPr" localSheetId="2">'25180'!$D$15</definedName>
    <definedName name="SmPr" localSheetId="3">'25181.'!$D$12</definedName>
    <definedName name="SmPr" localSheetId="4">'25262'!$D$12</definedName>
    <definedName name="SmPr" localSheetId="5">'25263'!$D$15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'25178'!$21:$21</definedName>
    <definedName name="_xlnm.Print_Titles" localSheetId="1">'25179.'!$22:$22</definedName>
    <definedName name="_xlnm.Print_Titles" localSheetId="2">'25180'!$24:$24</definedName>
    <definedName name="_xlnm.Print_Titles" localSheetId="3">'25181.'!$20:$20</definedName>
    <definedName name="_xlnm.Print_Titles" localSheetId="4">'25262'!$20:$20</definedName>
    <definedName name="_xlnm.Print_Titles" localSheetId="5">'25263'!$23:$23</definedName>
    <definedName name="_xlnm.Print_Titles" localSheetId="6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6">СМР!$A$1:$R$27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 iterate="1" iterateCount="1000"/>
</workbook>
</file>

<file path=xl/calcChain.xml><?xml version="1.0" encoding="utf-8"?>
<calcChain xmlns="http://schemas.openxmlformats.org/spreadsheetml/2006/main">
  <c r="C10" i="79" l="1"/>
  <c r="C8" i="79"/>
  <c r="K16" i="94"/>
  <c r="J164" i="94"/>
  <c r="J112" i="93" l="1"/>
  <c r="R16" i="79" l="1"/>
  <c r="R15" i="79"/>
  <c r="E12" i="79"/>
  <c r="E11" i="79"/>
  <c r="E13" i="79" s="1"/>
  <c r="D13" i="79"/>
  <c r="C9" i="79"/>
  <c r="C13" i="79"/>
  <c r="C7" i="79"/>
  <c r="K18" i="89" l="1"/>
  <c r="J15" i="87" l="1"/>
  <c r="J75" i="87"/>
  <c r="R11" i="79" l="1"/>
  <c r="M11" i="79" s="1"/>
  <c r="I11" i="79"/>
  <c r="H11" i="79"/>
  <c r="Q11" i="79" s="1"/>
  <c r="L11" i="79" s="1"/>
  <c r="B11" i="79"/>
  <c r="G11" i="79" l="1"/>
  <c r="I8" i="79"/>
  <c r="R8" i="79" s="1"/>
  <c r="H9" i="79"/>
  <c r="Q9" i="79" s="1"/>
  <c r="L9" i="79" s="1"/>
  <c r="I9" i="79"/>
  <c r="R9" i="79" s="1"/>
  <c r="M9" i="79" s="1"/>
  <c r="I10" i="79"/>
  <c r="R10" i="79" s="1"/>
  <c r="M10" i="79" s="1"/>
  <c r="H12" i="79"/>
  <c r="Q12" i="79" s="1"/>
  <c r="L12" i="79" s="1"/>
  <c r="I12" i="79"/>
  <c r="R12" i="79" s="1"/>
  <c r="M12" i="79" s="1"/>
  <c r="H7" i="79"/>
  <c r="Q7" i="79" s="1"/>
  <c r="L7" i="79" s="1"/>
  <c r="I7" i="79"/>
  <c r="H10" i="79"/>
  <c r="G10" i="79"/>
  <c r="G9" i="79"/>
  <c r="G8" i="79"/>
  <c r="B7" i="79"/>
  <c r="M8" i="79" l="1"/>
  <c r="R13" i="79"/>
  <c r="H8" i="79"/>
  <c r="Q8" i="79" s="1"/>
  <c r="L8" i="79" s="1"/>
  <c r="G12" i="79"/>
  <c r="F11" i="79"/>
  <c r="P11" i="79"/>
  <c r="G7" i="79"/>
  <c r="P7" i="79" s="1"/>
  <c r="N7" i="79" s="1"/>
  <c r="Q10" i="79"/>
  <c r="L10" i="79" s="1"/>
  <c r="I13" i="79"/>
  <c r="F9" i="79"/>
  <c r="R7" i="79"/>
  <c r="P9" i="79"/>
  <c r="K9" i="79" s="1"/>
  <c r="J9" i="79" s="1"/>
  <c r="B9" i="79"/>
  <c r="B12" i="79"/>
  <c r="P10" i="79"/>
  <c r="K10" i="79" s="1"/>
  <c r="B10" i="79"/>
  <c r="H13" i="79" l="1"/>
  <c r="G13" i="79"/>
  <c r="L13" i="79"/>
  <c r="C24" i="80" s="1"/>
  <c r="Q13" i="79"/>
  <c r="Q14" i="79" s="1"/>
  <c r="F12" i="79"/>
  <c r="P12" i="79"/>
  <c r="K12" i="79" s="1"/>
  <c r="J12" i="79" s="1"/>
  <c r="N11" i="79"/>
  <c r="K11" i="79"/>
  <c r="J11" i="79" s="1"/>
  <c r="N9" i="79"/>
  <c r="M7" i="79"/>
  <c r="M13" i="79" s="1"/>
  <c r="C25" i="80" s="1"/>
  <c r="R14" i="79"/>
  <c r="N10" i="79"/>
  <c r="J10" i="79"/>
  <c r="F7" i="79"/>
  <c r="P8" i="79"/>
  <c r="K8" i="79" s="1"/>
  <c r="B8" i="79"/>
  <c r="B13" i="79" s="1"/>
  <c r="F10" i="79"/>
  <c r="P13" i="79" l="1"/>
  <c r="N12" i="79"/>
  <c r="Q15" i="79"/>
  <c r="Q16" i="79" s="1"/>
  <c r="G24" i="80"/>
  <c r="F24" i="80" s="1"/>
  <c r="D24" i="80" s="1"/>
  <c r="G25" i="80"/>
  <c r="F25" i="80" s="1"/>
  <c r="D25" i="80" s="1"/>
  <c r="K7" i="79"/>
  <c r="K13" i="79" s="1"/>
  <c r="F8" i="79"/>
  <c r="F13" i="79" s="1"/>
  <c r="N13" i="79" l="1"/>
  <c r="P14" i="79"/>
  <c r="N14" i="79" s="1"/>
  <c r="C23" i="80"/>
  <c r="C26" i="80" s="1"/>
  <c r="J7" i="79"/>
  <c r="N8" i="79"/>
  <c r="P15" i="79" l="1"/>
  <c r="G27" i="80" s="1"/>
  <c r="F27" i="80" s="1"/>
  <c r="D27" i="80" s="1"/>
  <c r="G23" i="80"/>
  <c r="P16" i="79"/>
  <c r="J8" i="79"/>
  <c r="J13" i="79" s="1"/>
  <c r="G26" i="80" l="1"/>
  <c r="F26" i="80" s="1"/>
  <c r="D26" i="80" s="1"/>
  <c r="N16" i="79"/>
  <c r="G28" i="80"/>
  <c r="F28" i="80" s="1"/>
  <c r="F23" i="80"/>
  <c r="D23" i="80" l="1"/>
  <c r="Q18" i="79"/>
  <c r="N15" i="79" l="1"/>
  <c r="D28" i="80"/>
</calcChain>
</file>

<file path=xl/sharedStrings.xml><?xml version="1.0" encoding="utf-8"?>
<sst xmlns="http://schemas.openxmlformats.org/spreadsheetml/2006/main" count="1220" uniqueCount="682">
  <si>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</si>
  <si>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</si>
  <si>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</si>
  <si>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</si>
  <si>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</si>
  <si>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</si>
  <si>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</si>
  <si>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</si>
  <si>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</si>
  <si>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</si>
  <si>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</si>
  <si>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</si>
  <si>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</si>
  <si>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</si>
  <si>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</si>
  <si>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</si>
  <si>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</si>
  <si>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</si>
  <si>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</si>
  <si>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</si>
  <si>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</si>
  <si>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</si>
  <si>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</si>
  <si>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</si>
  <si>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</si>
  <si>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>Т.Ш. Ковязина</t>
  </si>
  <si>
    <t>Сметная стоимость монтажных работ _______________________________________________________________________________________________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</si>
  <si>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</si>
  <si>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</si>
  <si>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</si>
  <si>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</si>
  <si>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</si>
  <si>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ТЕРм08-03-545-01</t>
  </si>
  <si>
    <t>(локальная смета)</t>
  </si>
  <si>
    <t>В.В. Моляков</t>
  </si>
  <si>
    <t>ИТОГИ ПО СМЕТЕ:</t>
  </si>
  <si>
    <t>ТЕР11-01-011-01</t>
  </si>
  <si>
    <t>ТЕР46-03-007-03</t>
  </si>
  <si>
    <t>ТЕР46-04-008-01</t>
  </si>
  <si>
    <t>Сметная стоимость строительных работ _______________________________________________________________________________________________</t>
  </si>
  <si>
    <t xml:space="preserve">  Материалы для строительных работ</t>
  </si>
  <si>
    <t>ТСЦ-301-0475</t>
  </si>
  <si>
    <t xml:space="preserve"> 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</si>
  <si>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</si>
  <si>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</si>
  <si>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</si>
  <si>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</si>
  <si>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</si>
  <si>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</si>
  <si>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</si>
  <si>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</si>
  <si>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</si>
  <si>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</si>
  <si>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</si>
  <si>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</si>
  <si>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</si>
  <si>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</si>
  <si>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</si>
  <si>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</si>
  <si>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</si>
  <si>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</si>
  <si>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</si>
  <si>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</si>
  <si>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</si>
  <si>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</si>
  <si>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</si>
  <si>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</si>
  <si>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</si>
  <si>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по строительству объекта</t>
  </si>
  <si>
    <t>на выполнение комплекса работ</t>
  </si>
  <si>
    <t>Приложение №1</t>
  </si>
  <si>
    <t>Расчет начальной (максимальной) цены на</t>
  </si>
  <si>
    <t>Цена поставщика</t>
  </si>
  <si>
    <t>на 2014 год</t>
  </si>
  <si>
    <t>Начальник отдела капитального строительства</t>
  </si>
  <si>
    <t>к извещению на размещение заказа</t>
  </si>
  <si>
    <t xml:space="preserve"> - 5,98  индекс изменения сметной стоимости СМР к ТЕР 2001  (приказ ФГУП "Комбинат "Электрохимприбор" от 18.09.2013 №1902-П).</t>
  </si>
  <si>
    <t>шт.</t>
  </si>
  <si>
    <t>1 шт.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</si>
  <si>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</si>
  <si>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</si>
  <si>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</si>
  <si>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</si>
  <si>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</si>
  <si>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</si>
  <si>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</si>
  <si>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</si>
  <si>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</si>
  <si>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Обоснование</t>
  </si>
  <si>
    <t>Средства  на оплату труда _______________________________________________________________________________________________</t>
  </si>
  <si>
    <t>_________________</t>
  </si>
  <si>
    <t>Согласовано</t>
  </si>
  <si>
    <t>отд. 028</t>
  </si>
  <si>
    <t>Ведущий инженер отд.078____________________ В.В.Воронкова</t>
  </si>
  <si>
    <t>24.02.14г.</t>
  </si>
  <si>
    <t>Составил инженер-сметчик __________________ Н.А.Батаева</t>
  </si>
  <si>
    <t>Начальник отд.078 _________________________Т.М.Ковязина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</si>
  <si>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</si>
  <si>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 xml:space="preserve">   83% ФОТ (от 2145)  (Поз. 5-6, 10-12, 14-16, 19, 21, 23, 25-28)</t>
  </si>
  <si>
    <t xml:space="preserve">   55% ФОТ (от 121)  (Поз. 13)</t>
  </si>
  <si>
    <t xml:space="preserve">   50% ФОТ (от 120)  (Поз. 1-4)</t>
  </si>
  <si>
    <t xml:space="preserve">   128% ФОТ (от 2145)  (Поз. 5-6, 10-12, 14-16, 19, 21, 23, 25-28)</t>
  </si>
  <si>
    <t xml:space="preserve">   105% ФОТ (от 121)  (Поз. 13)</t>
  </si>
  <si>
    <t xml:space="preserve">   74% ФОТ (от 120)  (Поз. 1-4)</t>
  </si>
  <si>
    <t xml:space="preserve">   Условия производства работ ОЗП=1,2; ЭМ=1,2; ЗПМ=1,2; ТЗ=1,2; ТЗМ=1,2  (Поз. 5-6, 10-12, 14-16, 19, 21, 23, 25-28, 13)</t>
  </si>
  <si>
    <t xml:space="preserve">   При реконструкции зданий и сооружений работы, аналогичные технологическим процессам в новом строительстве ОЗП=1,15; ЭМ=1,25; ЗПМ=1,25; ТЗ=1,15; ТЗМ=1,25  (Поз. 5-6, 10-12, 14-16, 19, 21, 23, 25-28, 13)</t>
  </si>
  <si>
    <t xml:space="preserve">   Районный к-т 4,3%  (Поз. 1-6, 10-12, 14-16, 19, 21, 23, 25-28, 13)</t>
  </si>
  <si>
    <t>Итого прямые затраты по смете с учетом коэффициентов к итогам</t>
  </si>
  <si>
    <t>1 врезка</t>
  </si>
  <si>
    <t>Врезка в действующие внутренние сети трубопроводов отопления и водоснабжения диаметром 50 мм</t>
  </si>
  <si>
    <t>ТЕР16-07-003-06</t>
  </si>
  <si>
    <t>Врезка в действующие внутренние сети трубопроводов канализации диаметром 100 мм</t>
  </si>
  <si>
    <t>ТЕР16-07-004-02</t>
  </si>
  <si>
    <t>1 соединение</t>
  </si>
  <si>
    <t>Установка фланцевых соединений на стальных трубопроводах диаметром 100 мм</t>
  </si>
  <si>
    <t>ТЕР16-02-007-04</t>
  </si>
  <si>
    <t>10 компл.</t>
  </si>
  <si>
    <t>Установка трапов диаметром 100 мм</t>
  </si>
  <si>
    <t>ТЕР17-01-001-23</t>
  </si>
  <si>
    <t>компл.</t>
  </si>
  <si>
    <t>Смесители для душевых установок  с душевой сеткой на гибком шланге с фарфоровым корпусом</t>
  </si>
  <si>
    <t>ТСЦ-301-0625</t>
  </si>
  <si>
    <t>10
3</t>
  </si>
  <si>
    <t>Смесители латунный с гальванопокрытием для мойки настольный, с верхней камерой смешения</t>
  </si>
  <si>
    <t>1. 301-1527</t>
  </si>
  <si>
    <t>Уд</t>
  </si>
  <si>
    <t>10 шт.</t>
  </si>
  <si>
    <t>Установка смесителей</t>
  </si>
  <si>
    <t>ТЕР17-01-002-03</t>
  </si>
  <si>
    <t>Поддоны душевые эмалированные стальные мелкие  с  сифоном, латунным выпуском</t>
  </si>
  <si>
    <t>ТСЦ-301-0540</t>
  </si>
  <si>
    <t>10
10</t>
  </si>
  <si>
    <t>Поддоны душевые</t>
  </si>
  <si>
    <t>1. 301-0539</t>
  </si>
  <si>
    <t>Установка поддонов душевых чугунных и стальных мелких</t>
  </si>
  <si>
    <t>ТЕР17-01-001-18</t>
  </si>
  <si>
    <t>Умывальники с смесителем с нижней камерой смешивания, кронштейнами, сифоном бутылочным латунным и выпуском, овальные</t>
  </si>
  <si>
    <t>ТСЦ-301-0647</t>
  </si>
  <si>
    <t>Установка умывальников одиночных с подводкой холодной и горячей воды</t>
  </si>
  <si>
    <t>ТЕР17-01-001-14</t>
  </si>
  <si>
    <r>
      <t>Муфты диаметром 100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</si>
  <si>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ФССЦ-103-0936</t>
  </si>
  <si>
    <t>кг</t>
  </si>
  <si>
    <t>Крепления для трубопроводов: кронштейны, планки, хомуты</t>
  </si>
  <si>
    <t>ТСЦ-301-1224</t>
  </si>
  <si>
    <t>100 м</t>
  </si>
  <si>
    <t>Прокладка трубопроводов отопления и водоснабжения из стальных электросварных труб диаметром 100 мм (с учетом тройников,отводов,прочисток и заглушек)</t>
  </si>
  <si>
    <t>ТЕР16-02-005-05</t>
  </si>
  <si>
    <t>Прокладка трубопроводов канализации из полиэтиленовых труб высокой плотности диаметром 50 мм (с учетом тройников, отводов, прочисток)</t>
  </si>
  <si>
    <t>ТЕР16-04-001-01</t>
  </si>
  <si>
    <t>Прокладка трубопроводов канализации из полиэтиленовых труб высокой плотности диаметром 110 мм (с учетом тройников,отводов,крестовин,прочисток)</t>
  </si>
  <si>
    <t>ТЕР16-04-001-02 прим.</t>
  </si>
  <si>
    <t xml:space="preserve">                           Раздел 3. Канализация.</t>
  </si>
  <si>
    <t>100 м2</t>
  </si>
  <si>
    <t>Масляная окраска металлических  труб диаметром менее 50 мм, количество окрасок 2</t>
  </si>
  <si>
    <t>ТЕР15-04-030-04</t>
  </si>
  <si>
    <t>Гидравлическое испытание трубопроводов систем отопления, водопровода и горячего водоснабжения диаметром до 50 мм</t>
  </si>
  <si>
    <t>ТЕР16-07-005-01</t>
  </si>
  <si>
    <t>Врезка в действующие внутренние сети трубопроводов отопления и водоснабжения диаметром 15 мм</t>
  </si>
  <si>
    <t>ТЕР16-07-003-01</t>
  </si>
  <si>
    <t>Врезка в действующие внутренние сети трубопроводов отопления и водоснабжения диаметром 20 мм</t>
  </si>
  <si>
    <t>ТЕР16-07-003-02</t>
  </si>
  <si>
    <t>Вентили проходные муфтовые 15кч18п для воды давлением 1,6 МПа (16 кгс/см2), диаметром 20 мм</t>
  </si>
  <si>
    <t>ТСЦ-302-1342</t>
  </si>
  <si>
    <t>Кран шаровой муфтовый 11Б27П1, диаметром 15 мм</t>
  </si>
  <si>
    <t>ТСЦ-302-1831</t>
  </si>
  <si>
    <t>Прокладка трубопроводов водоснабжения из стальных водогазопроводных оцинкованных труб диаметром 15 мм</t>
  </si>
  <si>
    <t>ТЕР16-02-002-01</t>
  </si>
  <si>
    <t>Прокладка трубопроводов водоснабжения из стальных водогазопроводных оцинкованных труб диаметром 20 мм</t>
  </si>
  <si>
    <t>ТЕР16-02-002-02</t>
  </si>
  <si>
    <t xml:space="preserve">                           Раздел 2. Водопровод.</t>
  </si>
  <si>
    <t>Разборка трубопроводов из водогазопроводных труб диаметром до 32 мм</t>
  </si>
  <si>
    <t>ТЕРр65-1-1</t>
  </si>
  <si>
    <t>Разборка трубопроводов из водогазопроводных труб диаметром до 63 мм</t>
  </si>
  <si>
    <t>ТЕРр65-1-2</t>
  </si>
  <si>
    <t>100 приборов</t>
  </si>
  <si>
    <t>Демонтаж умывальников и раковин</t>
  </si>
  <si>
    <t>ТЕРр65-4-1</t>
  </si>
  <si>
    <t>100 шт. арматуры</t>
  </si>
  <si>
    <t>Снятие смесителя с душевой сеткой</t>
  </si>
  <si>
    <t>ТЕРр65-3-6</t>
  </si>
  <si>
    <t xml:space="preserve">                           Раздел 1. Разборка.</t>
  </si>
  <si>
    <t>Т/з мех.
Всего</t>
  </si>
  <si>
    <t>Т/з мех. на ед.</t>
  </si>
  <si>
    <t xml:space="preserve">Составлен(а) в базовых ценах 2001г. в редакции 2009г. </t>
  </si>
  <si>
    <t>тыс.руб.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</si>
  <si>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</si>
  <si>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_______________________________________________________________________________________________168,96</t>
  </si>
  <si>
    <t>___________________________2,386</t>
  </si>
  <si>
    <t>___________________________18,651</t>
  </si>
  <si>
    <r>
      <t xml:space="preserve">Основание: Проект № 24781-13-ВК  </t>
    </r>
    <r>
      <rPr>
        <b/>
        <sz val="10"/>
        <rFont val="Arial"/>
        <family val="2"/>
        <charset val="204"/>
      </rPr>
      <t>КПМ Ц6053.518</t>
    </r>
    <r>
      <rPr>
        <sz val="10"/>
        <rFont val="Arial"/>
        <family val="2"/>
        <charset val="204"/>
      </rPr>
      <t xml:space="preserve">;  </t>
    </r>
    <r>
      <rPr>
        <b/>
        <sz val="10"/>
        <rFont val="Arial"/>
        <family val="2"/>
        <charset val="204"/>
      </rPr>
      <t>ПМ №518-46/87-ДСП</t>
    </r>
  </si>
  <si>
    <t>Площадка 3 Здание 106/118, пом 225,255а (инв.№ 6101000) Раздел: Водопровод, канализация.</t>
  </si>
  <si>
    <t>строительно-монтажные работы по реконструкции помещений 225,225а (санпропускника)</t>
  </si>
  <si>
    <t>"______ " __________2014 г.</t>
  </si>
  <si>
    <t>(взамен сметы 25178)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</si>
  <si>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25178-П14</t>
    </r>
  </si>
  <si>
    <t>" _____ " ________________ 2014г.</t>
  </si>
  <si>
    <t xml:space="preserve">        Е.В.Гордеев</t>
  </si>
  <si>
    <t>_____________________________</t>
  </si>
  <si>
    <t>Зам. генерального директора</t>
  </si>
  <si>
    <t>Ведущий инженер __________________________ В.В. Воронкова</t>
  </si>
  <si>
    <t>27.12.13 г.</t>
  </si>
  <si>
    <t>Составил инженер-сметчик __________________ Т.М. Шушпанова</t>
  </si>
  <si>
    <t>Начальник  отд. 078 _________________________  Т.М. Ковязина</t>
  </si>
  <si>
    <t>Примечание: материал от разборки, пригодный для дальнейшего использования, передается балансодержателю по акту.</t>
  </si>
  <si>
    <t xml:space="preserve">  Малярные работы (ремонтно-строительные)</t>
  </si>
  <si>
    <t xml:space="preserve">  Отделочные работы</t>
  </si>
  <si>
    <t xml:space="preserve">  Материалы покупные</t>
  </si>
  <si>
    <t xml:space="preserve">  Деревянные конструкции</t>
  </si>
  <si>
    <t xml:space="preserve">  Штукатурные работы (ремонтно-строительные)</t>
  </si>
  <si>
    <t xml:space="preserve">  Стены (ремонтно-строительные)</t>
  </si>
  <si>
    <t xml:space="preserve">  Прочие ремонтно-строительные работы</t>
  </si>
  <si>
    <t xml:space="preserve">  Бетонные и железобетонные сборные конструкции в жилищно-гражданском строительстве</t>
  </si>
  <si>
    <t xml:space="preserve">  Конструкции из кирпича и блоков</t>
  </si>
  <si>
    <t xml:space="preserve">  Защита строительных конструкций и оборудования от коррозии</t>
  </si>
  <si>
    <t xml:space="preserve">  Бетонные и железобетонные сборные конструкции в промышленном строительстве</t>
  </si>
  <si>
    <t xml:space="preserve">  Кровли</t>
  </si>
  <si>
    <t xml:space="preserve">  Крыши, кровли (ремонтно-строительные)</t>
  </si>
  <si>
    <t xml:space="preserve">  Перевозка грузов автотранспортом</t>
  </si>
  <si>
    <t xml:space="preserve">  Стекольные, обойные и облицовочные работы (ремонтно-строительные)</t>
  </si>
  <si>
    <t xml:space="preserve">  Полы</t>
  </si>
  <si>
    <t xml:space="preserve">  Полы (ремонтно-строительные)</t>
  </si>
  <si>
    <t xml:space="preserve">  Внутренние санитарно-технические работы: демонтаж и разборка (ремонтно-строительные)</t>
  </si>
  <si>
    <t xml:space="preserve">   100% ФОТ (от 4)  (Поз. 32)</t>
  </si>
  <si>
    <t xml:space="preserve">   85% ФОТ (от 250)  (Поз. 28, 35, 39)</t>
  </si>
  <si>
    <t xml:space="preserve">   68% ФОТ (от 792)  (Поз. 5-7, 10-13, 48)</t>
  </si>
  <si>
    <t xml:space="preserve">   65% ФОТ (от 56)  (Поз. 19-22, 24-25)</t>
  </si>
  <si>
    <t xml:space="preserve">   63% ФОТ (от 402)  (Поз. 44)</t>
  </si>
  <si>
    <t xml:space="preserve">   155% ФОТ (от 4)  (Поз. 32)</t>
  </si>
  <si>
    <t xml:space="preserve">   130% ФОТ (от 250)  (Поз. 28, 35, 39)</t>
  </si>
  <si>
    <t xml:space="preserve">   120% ФОТ (от 53)  (Поз. 20-22, 24-25)</t>
  </si>
  <si>
    <t xml:space="preserve">   118% ФОТ (от 402)  (Поз. 44)</t>
  </si>
  <si>
    <t xml:space="preserve">   110% ФОТ (от 855)  (Поз. 1-3, 14-15, 18, 26-27, 38)</t>
  </si>
  <si>
    <t xml:space="preserve">   86% ФОТ (от 286)  (Поз. 41)</t>
  </si>
  <si>
    <t xml:space="preserve">   83% ФОТ (от 3)  (Поз. 19)</t>
  </si>
  <si>
    <t xml:space="preserve">   79% ФОТ (от 14)  (Поз. 43)</t>
  </si>
  <si>
    <t xml:space="preserve">   78% ФОТ (от 72)  (Поз. 34)</t>
  </si>
  <si>
    <t xml:space="preserve">   77% ФОТ (от 142)  (Поз. 9)</t>
  </si>
  <si>
    <t xml:space="preserve">   74% ФОТ (от 14)  (Поз. 4)</t>
  </si>
  <si>
    <t>100 м2 гориз. проекции</t>
  </si>
  <si>
    <t>Установка и разборка внутренних трубчатых инвентарных лесов при высоте помещений до 6 м</t>
  </si>
  <si>
    <t>ТЕР08-07-002-01</t>
  </si>
  <si>
    <t>Улучшенная масляная окраска ранее окрашенных окон за два раза с расчисткой старой краски более 35%</t>
  </si>
  <si>
    <t>ТЕРр62-9-6</t>
  </si>
  <si>
    <t>Окраска масляными составами ранее окрашенных поверхностей радиаторов и ребристых труб отопления за 2 раза</t>
  </si>
  <si>
    <t>ТЕРр62-33-2</t>
  </si>
  <si>
    <t>Улучшенная окраска масляными составами по штукатурке стен</t>
  </si>
  <si>
    <t>ТЕР15-04-025-08</t>
  </si>
  <si>
    <t>м2</t>
  </si>
  <si>
    <t>Плитки керамические глазурованные для внутренней облицовки стен гладкие с завалом цветные (однотонные)</t>
  </si>
  <si>
    <t>ТСЦ-101-0259</t>
  </si>
  <si>
    <t>Гладкая облицовка стен, столбов, пилястр и откосов (без карнизных, плинтусных и угловых плиток) на клее из сухих смесей</t>
  </si>
  <si>
    <t>ТЕР15-01-019-05</t>
  </si>
  <si>
    <t>Грунтовка «Бетоконтакт», КНАУФ</t>
  </si>
  <si>
    <t>ТСЦ-101-2416</t>
  </si>
  <si>
    <t>Покрытие поверхностей грунтовкой глубокого проникновения за 1 раз стен (под кафельную плитку)</t>
  </si>
  <si>
    <t>ТЕР15-04-006-03</t>
  </si>
  <si>
    <t>Штукатурка поверхностей оконных и дверных откосов по бетону и камню плоских</t>
  </si>
  <si>
    <t>ТЕР15-02-031-01</t>
  </si>
  <si>
    <t>Штукатурка поверхностей внутри здания цементно-известковым или цементным раствором по камню и бетону улучшенная стен, в т.ч. ремонт дверных откосов после пробивки проемов</t>
  </si>
  <si>
    <t>ТЕР15-02-016-03</t>
  </si>
  <si>
    <t>Штукатурка по сетке улучшенная стен (по металлическим конструкциям)</t>
  </si>
  <si>
    <t>ТЕР15-02-036-01</t>
  </si>
  <si>
    <t>Улучшенная масляная окраска ранее окрашенных потолков за два раза с расчисткой старой краски более 35%</t>
  </si>
  <si>
    <t>ТЕРр62-8-6</t>
  </si>
  <si>
    <t xml:space="preserve">                           Отделочные работы</t>
  </si>
  <si>
    <t>Устройство плинтусов из плиток керамических</t>
  </si>
  <si>
    <t>ТЕР11-01-039-04</t>
  </si>
  <si>
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</si>
  <si>
    <t>ТЕР11-01-027-06</t>
  </si>
  <si>
    <t>Грунтование водно-дисперсионной грунтовкой поверхностей</t>
  </si>
  <si>
    <t>ТЕР15-07-003-02 прим.</t>
  </si>
  <si>
    <r>
      <t>28,34</t>
    </r>
    <r>
      <rPr>
        <i/>
        <sz val="5"/>
        <rFont val="Arial"/>
        <family val="2"/>
        <charset val="204"/>
      </rPr>
      <t xml:space="preserve">
200/5,98/1,18</t>
    </r>
  </si>
  <si>
    <t>Мастика Гиперруф-250 гидроизоляционная, расход 2кг/м2</t>
  </si>
  <si>
    <t>Устройство гидроизоляции обмазочной в один слой толщиной 2 мм</t>
  </si>
  <si>
    <t>ТЕР11-01-004-05 прим.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</si>
  <si>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КОЭФ. К ПОЗИЦИИ:
до толщины 50 мм ПЗ=6 (ОЗП=6; ЭМ=6 к расх.; ЗПМ=6; МАТ=6 к расх.; ТЗ=6; ТЗМ=6)</t>
    </r>
  </si>
  <si>
    <t>ТЕР11-01-011-02</t>
  </si>
  <si>
    <t>Устройство стяжек цементных толщиной 20 мм</t>
  </si>
  <si>
    <t>1 м3</t>
  </si>
  <si>
    <t>Устройство тепло- и звукоизоляции засыпной керамзитовой</t>
  </si>
  <si>
    <t>ТЕР11-01-008-03</t>
  </si>
  <si>
    <t>100 мест</t>
  </si>
  <si>
    <t>Заделка выбоин в полах цементных площадью до 0,5 м2 (ремонт стяжки)</t>
  </si>
  <si>
    <t>ТЕРр57-10-2</t>
  </si>
  <si>
    <t xml:space="preserve">                           Полы</t>
  </si>
  <si>
    <t>Защелки врезные с ручками и корпусом из алюминиевого сплава</t>
  </si>
  <si>
    <t>ТСЦ-101-0952</t>
  </si>
  <si>
    <t>Замок врезной оцинкованный с цилиндровым механизмом</t>
  </si>
  <si>
    <t>ТСЦ-101-0950</t>
  </si>
  <si>
    <t>Блоки дверные внутренние глухие (с заполнением панелями или другими непрозрачными материалами) (ГОСТ 30970-2002)</t>
  </si>
  <si>
    <t>ТСЦ-203-8088</t>
  </si>
  <si>
    <t>Установка блоков из ПВХ в наружных и внутренних дверных проемах в перегородках площадью проема до 3 м2</t>
  </si>
  <si>
    <t>ТЕР10-01-047-04</t>
  </si>
  <si>
    <t xml:space="preserve">                           Проемы</t>
  </si>
  <si>
    <t>Обертывание балок сеткой</t>
  </si>
  <si>
    <t>ТЕРр61-28-4</t>
  </si>
  <si>
    <t>Огрунтовка металлических поверхностей за один раз грунтовкой ГФ-021</t>
  </si>
  <si>
    <t>ТЕР13-03-002-04</t>
  </si>
  <si>
    <t>1 т</t>
  </si>
  <si>
    <t>Устройство металлических перемычек в стенах существующих зданий</t>
  </si>
  <si>
    <t>ТЕРр53-25-1</t>
  </si>
  <si>
    <t>Перемычка брусковая 2ПБ-13-1-п /бетон В15 (М200), объем 0,022 м3, расход ар-ры 0,57 кг / (серия 1.038.1-1 вып. 1)</t>
  </si>
  <si>
    <t>ТСЦ-403-0447</t>
  </si>
  <si>
    <t>100 шт.</t>
  </si>
  <si>
    <t>Укладка перемычек при наибольшей массе монтажных элементов в здании до 5 т, масса перемычки до 0,7 т</t>
  </si>
  <si>
    <t>ТЕР07-01-021-01</t>
  </si>
  <si>
    <t>Кладка отдельных участков кирпичных стен и заделка проемов в кирпичных стенах при объеме кладки в одном месте до 15 м3</t>
  </si>
  <si>
    <t>ТЕР46-02-007-02</t>
  </si>
  <si>
    <t>100 м2 б/проемов</t>
  </si>
  <si>
    <t>Кладка перегородок из кирпича армированных толщиной в 1/2 кирпича при высоте этажа до 4 м</t>
  </si>
  <si>
    <t>ТЕР08-02-002-03</t>
  </si>
  <si>
    <t>т</t>
  </si>
  <si>
    <t>Горячекатаная арматурная сталь периодического профиля класса А-III, диаметром 8 мм</t>
  </si>
  <si>
    <t>ТСЦ-204-0020</t>
  </si>
  <si>
    <t>Установка ершей в готовые гнезда с заделкой для крепления пристраиваемых перегородок к существующим, в т.ч. заделка проемов</t>
  </si>
  <si>
    <t>ТЕР07-01-044-01 прим.</t>
  </si>
  <si>
    <t>100 отверстий</t>
  </si>
  <si>
    <t>Сверление отверстий в кирпичных стенах электроперфоратором диаметром до 20 мм, толщина стен 0,5 кирпича</t>
  </si>
  <si>
    <t>ТЕРр69-2-1</t>
  </si>
  <si>
    <t xml:space="preserve">                           Стены, перегородки</t>
  </si>
  <si>
    <t>Выравнивание поверхности кирпичной кладки раствором</t>
  </si>
  <si>
    <t>ТЕР08-01-003-08</t>
  </si>
  <si>
    <t>100 м шва</t>
  </si>
  <si>
    <t>Изоляция паклей просмоленой</t>
  </si>
  <si>
    <t>ТЕР07-05-039-16</t>
  </si>
  <si>
    <t>Кладка дымовых кирпичных труб</t>
  </si>
  <si>
    <t>ТЕР08-08-005-01</t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</si>
  <si>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</si>
  <si>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>ТЕР13-03-002-15</t>
  </si>
  <si>
    <t>Болты анкерные с гайками и шайбами</t>
  </si>
  <si>
    <t>ТСЦ-101-1977 прим.</t>
  </si>
  <si>
    <t>Установка монтажных изделий массой до 20 кг</t>
  </si>
  <si>
    <t>ТЕР07-01-044-03</t>
  </si>
  <si>
    <r>
      <t>На каждые 10 мм изменения глубины сверления добавляется или исключается к расценке 46-03-001-01</t>
    </r>
    <r>
      <rPr>
        <i/>
        <sz val="7"/>
        <rFont val="Arial"/>
        <family val="2"/>
        <charset val="204"/>
      </rPr>
      <t xml:space="preserve">
КОЭФ. К ПОЗИЦИИ:
Изменение глубины ПЗ=10 (ОЗП=10; ЭМ=10 к расх.; ЗПМ=10; МАТ=10 к расх.; ТЗ=10; ТЗМ=10)</t>
    </r>
  </si>
  <si>
    <t>ТЕР46-03-001-17</t>
  </si>
  <si>
    <t>Сверление в железобетонных конструкциях вертикальных отверстий глубиной 200 мм диаметром 20 мм</t>
  </si>
  <si>
    <t>ТЕР46-03-001-01</t>
  </si>
  <si>
    <t>Устройство примыканий кровель из наплавляемых материалов к стенам и парапетам высотой более 600 мм с одним фартуком</t>
  </si>
  <si>
    <t>ТЕР12-01-004-05</t>
  </si>
  <si>
    <t>Устройство кровель скатных из наплавляемых материалов в два слоя</t>
  </si>
  <si>
    <t>ТЕР12-01-001-05</t>
  </si>
  <si>
    <t>м3</t>
  </si>
  <si>
    <t>Плиты из минеральной ваты повышенной жесткости на синтетическом связующем М-200</t>
  </si>
  <si>
    <t>ТСЦ-104-0007</t>
  </si>
  <si>
    <t>Утепление покрытий плитами на каждый последующий слой добавлять к расценке 12-01-013-03</t>
  </si>
  <si>
    <t>ТЕР12-01-013-04</t>
  </si>
  <si>
    <t>Утепление покрытий плитами из минеральной ваты или перлита на битумной мастике в один слой</t>
  </si>
  <si>
    <t>ТЕР12-01-013-03</t>
  </si>
  <si>
    <t>Устройство пароизоляции оклеечной в один слой</t>
  </si>
  <si>
    <t>ТЕР12-01-015-01</t>
  </si>
  <si>
    <t>Разборка теплоизоляции на кровле из ваты минеральной толщиной 100 мм</t>
  </si>
  <si>
    <t>ТЕРр58-17-5</t>
  </si>
  <si>
    <t>Разборка покрытий кровель из рулонных материалов (1-3 слоя)</t>
  </si>
  <si>
    <t xml:space="preserve">                           Устройство узла прохода через покрытие, в т.ч. разборка и восстановление кровли</t>
  </si>
  <si>
    <t xml:space="preserve">                           Раздел 2. Общестроительные работы</t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</si>
  <si>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КОЭФ. К ПОЗИЦИИ:
п.1.1.9 ОП Прил.1. Поясной коэффициент: Свердловская область ПЗ=1,1 (ОЗП=1,1; ЭМ=1,1; ЗПМ=1,1; МАТ=1,1);
Коэффициент техн.часть п.3 ПЗ=1,025 (ОЗП=1,025; ЭМ=1,025 к расх.; ЗПМ=1,025; МАТ=1,025 к расх.; ТЗ=1,025; ТЗМ=1,025)</t>
    </r>
  </si>
  <si>
    <t>ФССЦпг01-01-01-041</t>
  </si>
  <si>
    <t>Пробивка в бетонных перекрытиях толщиной 100 мм отверстий площадью до 500 см2</t>
  </si>
  <si>
    <t>ТЕР46-03-010-03</t>
  </si>
  <si>
    <r>
      <t>Пробивка в бетонных полах толщиной 100 мм отверстий площадью до 100 см2</t>
    </r>
    <r>
      <rPr>
        <i/>
        <sz val="7"/>
        <rFont val="Arial"/>
        <family val="2"/>
        <charset val="204"/>
      </rPr>
      <t xml:space="preserve">
КОЭФ. К ПОЗИЦИИ:
на увеличение толщины бетонной конструкции ПЗ=2,2 (ОЗП=2,2; ЭМ=2,2 к расх.; ЗПМ=2,2; МАТ=2,2 к расх.; ТЗ=2,2; ТЗМ=2,2)</t>
    </r>
  </si>
  <si>
    <t>ТЕР46-03-010-02 прим.</t>
  </si>
  <si>
    <t>100 м2 основания</t>
  </si>
  <si>
    <t>Разборка оснований покрытия полов кирпичных столбиков под лаги</t>
  </si>
  <si>
    <t>ТЕРр57-1-1</t>
  </si>
  <si>
    <t>Разборка оснований покрытия полов лаг из досок и брусков</t>
  </si>
  <si>
    <t>ТЕРр57-1-2</t>
  </si>
  <si>
    <t>Разборка оснований покрытия полов дощатых</t>
  </si>
  <si>
    <t>ТЕРр57-1-4</t>
  </si>
  <si>
    <t>Разборка покрытий полов из линолеума</t>
  </si>
  <si>
    <t>ТЕРр57-2-1</t>
  </si>
  <si>
    <t>Разборка облицовки стен из керамических глазурованных плиток</t>
  </si>
  <si>
    <t>ТЕРр63-7-5</t>
  </si>
  <si>
    <r>
      <t>Разборка гидроизоляции оклеечной из рулонных материалов в 2 слоя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</si>
  <si>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ТЕР11-01-004-01</t>
  </si>
  <si>
    <t>Разборка покрытий полов из керамических плиток</t>
  </si>
  <si>
    <t>ТЕРр57-2-3</t>
  </si>
  <si>
    <t>Разборка плинтусов деревянных и из пластмассовых материалов</t>
  </si>
  <si>
    <t>ТЕРр57-3-1</t>
  </si>
  <si>
    <t>Разборка плинтусов цементных и из керамической плитки</t>
  </si>
  <si>
    <t>ТЕРр57-3-2</t>
  </si>
  <si>
    <t>Демонтаж моек</t>
  </si>
  <si>
    <t>ТЕРр65-4-3</t>
  </si>
  <si>
    <t>Пробивка проемов в конструкциях из кирпича</t>
  </si>
  <si>
    <t>Разборка кирпичных стен</t>
  </si>
  <si>
    <t>ТЕР46-04-001-04</t>
  </si>
  <si>
    <t>Разборка деревянных заполнений проемов дверных</t>
  </si>
  <si>
    <t>ТЕР46-04-012-03</t>
  </si>
  <si>
    <t xml:space="preserve">                           Раздел 1. Разборка конструкций</t>
  </si>
  <si>
    <t>Материалы _________________________________________________________</t>
  </si>
  <si>
    <t>___________________________207,059</t>
  </si>
  <si>
    <t>Площадка 3. Здание 106/118 (инв.№ 6101000).</t>
  </si>
  <si>
    <t>строительно-монтажные работы по реконструкции помещений 225, 225а (санпропускник)</t>
  </si>
  <si>
    <t>ЛОКАЛЬНЫЙ СМЕТНЫЙ РАСЧЕТ № 25179</t>
  </si>
  <si>
    <t>__________________</t>
  </si>
  <si>
    <t>" _____ " ________________ 2014 г.</t>
  </si>
  <si>
    <t>Е.В. Гордеев</t>
  </si>
  <si>
    <t>Зам.генерального директора</t>
  </si>
  <si>
    <t xml:space="preserve">                 ФГУП "Комбинат "Электрохимприбор"</t>
  </si>
  <si>
    <t>25.02.14 г.</t>
  </si>
  <si>
    <t>Составил ведущий инженер __________________ В.В.Воронкова</t>
  </si>
  <si>
    <t>Начальник отд. 078 _________________________  Т.М.Ковязина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</si>
  <si>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</si>
  <si>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 xml:space="preserve">   65% ФОТ (от 3891)  (Поз. 1-2, 4, 3, 8, 12, 14-15, 18-19, 23)</t>
  </si>
  <si>
    <t xml:space="preserve">   95% ФОТ (от 2369)  (Поз. 3, 8, 12, 14-15, 18-19)</t>
  </si>
  <si>
    <t xml:space="preserve">   92% ФОТ (от 1459)  (Поз. 23)</t>
  </si>
  <si>
    <t xml:space="preserve">   85% ФОТ (от 63)  (Поз. 1-2, 4)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</si>
  <si>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3, 8, 12, 14-15, 18-19, 23)</t>
  </si>
  <si>
    <t xml:space="preserve">   Заготовительно-складские расходы на материалы - согласно п.4.64 из МДС 81-35.2004 МАТ=1,02  (Поз. 5-7, 9, 11, 13, 16-17, 22)</t>
  </si>
  <si>
    <t xml:space="preserve">   Районный к-т 4,3%  (Поз. 1-2, 4, 3, 8, 12, 14-15, 18-19, 23)</t>
  </si>
  <si>
    <t xml:space="preserve">  Итого по разделу 2 Монтажные работы</t>
  </si>
  <si>
    <t>10 м</t>
  </si>
  <si>
    <t>Канат двойной свивки типа ТК, конструкции 6х19(1+6+12)+1 о.с., без покрытия из проволок марки В, маркировочная группа 1770 н/мм2, диаметром 5,8 мм</t>
  </si>
  <si>
    <t>ТСЦ-508-0086</t>
  </si>
  <si>
    <t>Клеммная колодка</t>
  </si>
  <si>
    <t>ТСЦ-509-0213 прим.</t>
  </si>
  <si>
    <t>Дополнительная установка на пультах и панелях колодки клеммной на 20 клемм</t>
  </si>
  <si>
    <t>ТЕРм10-04-030-04</t>
  </si>
  <si>
    <r>
      <t>3,52</t>
    </r>
    <r>
      <rPr>
        <i/>
        <sz val="5"/>
        <rFont val="Arial"/>
        <family val="2"/>
        <charset val="204"/>
      </rPr>
      <t xml:space="preserve">
23,07/1.18/5.56</t>
    </r>
  </si>
  <si>
    <t>Коробка КМ41237 распаячная для о/п d75х40мм IP44 (RAL7035, 4 гермоввода) UKO11-075-040-000-K41-44</t>
  </si>
  <si>
    <t>1000 м</t>
  </si>
  <si>
    <r>
  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– 2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</si>
  <si>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ФССЦ-501-8183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</si>
  <si>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</si>
  <si>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ФССЦ-501-8442</t>
  </si>
  <si>
    <r>
      <t>Кабель двух-четырехжильный сечением жилы до 16 мм2 с креплением накладными скобами, полосками с установкой ответвительных коробок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</si>
  <si>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ТЕРм08-02-401-01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</si>
  <si>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</si>
  <si>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ТЕРм08-02-402-01</t>
  </si>
  <si>
    <r>
      <t>1,93</t>
    </r>
    <r>
      <rPr>
        <i/>
        <sz val="5"/>
        <rFont val="Arial"/>
        <family val="2"/>
        <charset val="204"/>
      </rPr>
      <t xml:space="preserve">
12,68/1,18/5,56</t>
    </r>
  </si>
  <si>
    <t>м</t>
  </si>
  <si>
    <t>Кабель-канал  15х10 "ЭЛЕКОР" CKK10-015-010-1-K01</t>
  </si>
  <si>
    <r>
      <t>5,33</t>
    </r>
    <r>
      <rPr>
        <i/>
        <sz val="5"/>
        <rFont val="Arial"/>
        <family val="2"/>
        <charset val="204"/>
      </rPr>
      <t xml:space="preserve">
35/1,18/5,56</t>
    </r>
  </si>
  <si>
    <t>Кабель-канал  30х25 "ЭЛЕКОР" CKK10-030-025-1-K01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</si>
  <si>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</si>
  <si>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ФЕРм08-02-390-01</t>
  </si>
  <si>
    <t>Выключатель одноклавишный неутопленного типа при открытой проводке</t>
  </si>
  <si>
    <t>ТЕРм08-03-591-01</t>
  </si>
  <si>
    <r>
      <t>19,43</t>
    </r>
    <r>
      <rPr>
        <i/>
        <sz val="5"/>
        <rFont val="Arial"/>
        <family val="2"/>
        <charset val="204"/>
      </rPr>
      <t xml:space="preserve">
127,48/1,18/5,56</t>
    </r>
  </si>
  <si>
    <t>ВС20-1-0-ГБ выкл 1кл о/у  IP44 (цвет клавиши: белый) ГЕРМЕС (цвет клавиши: белый) EVM10-K01-10-44-EC</t>
  </si>
  <si>
    <t>Выключатель двухклавишный неутопленного типа при открытой проводке</t>
  </si>
  <si>
    <t>ТЕРм08-03-591-04</t>
  </si>
  <si>
    <r>
      <t>21,43</t>
    </r>
    <r>
      <rPr>
        <i/>
        <sz val="5"/>
        <rFont val="Arial"/>
        <family val="2"/>
        <charset val="204"/>
      </rPr>
      <t xml:space="preserve">
140,63/1,18/5,56</t>
    </r>
  </si>
  <si>
    <t>Выключатель двухклавишный для открытой установки ВС20-2-0-ГБ IP44 серия "ГЕРМЕС" (цвет клавиши: белый)</t>
  </si>
  <si>
    <r>
      <t>Лампы люминесцентные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</si>
  <si>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ФССЦ-509-0689</t>
  </si>
  <si>
    <r>
      <t>4,37</t>
    </r>
    <r>
      <rPr>
        <i/>
        <sz val="5"/>
        <rFont val="Arial"/>
        <family val="2"/>
        <charset val="204"/>
      </rPr>
      <t xml:space="preserve">
28,68/1,18/5,56</t>
    </r>
  </si>
  <si>
    <t>Комплект крепления Arctic /2/ на трос 2069000330</t>
  </si>
  <si>
    <r>
      <t>Светильник отдельно устанавливаемый на троссовых подвесах с количеством ламп в светильнике 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</si>
  <si>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ТЕРм08-03-594-07 прим.</t>
  </si>
  <si>
    <r>
      <t>194,69</t>
    </r>
    <r>
      <rPr>
        <i/>
        <sz val="5"/>
        <rFont val="Arial"/>
        <family val="2"/>
        <charset val="204"/>
      </rPr>
      <t xml:space="preserve">
1277,30/1,18/5,56</t>
    </r>
  </si>
  <si>
    <t>Светильник ARCTIC 236 (SAN/SMC) (2) HF 1069002410</t>
  </si>
  <si>
    <r>
      <t>246,86</t>
    </r>
    <r>
      <rPr>
        <i/>
        <sz val="5"/>
        <rFont val="Arial"/>
        <family val="2"/>
        <charset val="204"/>
      </rPr>
      <t xml:space="preserve">
1619,61/1,18/5,56</t>
    </r>
  </si>
  <si>
    <t>Светильник ARCTIC 228 (SAN/SMC) 1069002330</t>
  </si>
  <si>
    <r>
      <t>607,62</t>
    </r>
    <r>
      <rPr>
        <i/>
        <sz val="5"/>
        <rFont val="Arial"/>
        <family val="2"/>
        <charset val="204"/>
      </rPr>
      <t xml:space="preserve">
3986,50/1,18/5,56</t>
    </r>
  </si>
  <si>
    <t>Светильник ARCTIC 218 (SAN/SMC) ES1 1069002290</t>
  </si>
  <si>
    <t xml:space="preserve">                           Раздел 2. Монтажные работы</t>
  </si>
  <si>
    <t xml:space="preserve">  Итого по разделу 1 Демонтажные работы</t>
  </si>
  <si>
    <t>Демонтаж кабеля</t>
  </si>
  <si>
    <t>ТЕРр67-3-1</t>
  </si>
  <si>
    <r>
      <t>Демонтаж: коробка ответвительная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</si>
  <si>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Демонтаж выключателей, розеток</t>
  </si>
  <si>
    <t>ТЕРр67-4-1</t>
  </si>
  <si>
    <t>Демонтаж светильников с лампами накаливания</t>
  </si>
  <si>
    <t>ТЕРр67-4-3</t>
  </si>
  <si>
    <t xml:space="preserve">                           Раздел 1. Демонтажные работы</t>
  </si>
  <si>
    <t>Материалы ______________________________________</t>
  </si>
  <si>
    <t>_______________________________________________________________________________________________254,36</t>
  </si>
  <si>
    <t>___________________________3,891</t>
  </si>
  <si>
    <t>___________________________29,469</t>
  </si>
  <si>
    <t>Основание: проект № 24788-13-ЭМО  КПМ Ц6053.518</t>
  </si>
  <si>
    <t>Раздел: Электрооборудование. Электрическое освещение.</t>
  </si>
  <si>
    <t>ЛОКАЛЬНЫЙ СМЕТНЫЙ РАСЧЕТ № 25180</t>
  </si>
  <si>
    <t>Е.В.Гордеев</t>
  </si>
  <si>
    <t xml:space="preserve">   83% ФОТ (от 828)  (Поз. 1, 5, 7, 9, 11, 13, 15, 18, 23, 27, 29, 31, 33, 35, 38-39, 41, 46, 48, 50, 52, 55-56)</t>
  </si>
  <si>
    <t xml:space="preserve">   128% ФОТ (от 828)  (Поз. 1, 5, 7, 9, 11, 13, 15, 18, 23, 27, 29, 31, 33, 35, 38-39, 41, 46, 48, 50, 52, 55-56)</t>
  </si>
  <si>
    <t xml:space="preserve">   Условия производства работ ОЗП=1,2; ЭМ=1,2; ЗПМ=1,2; ТЗ=1,2; ТЗМ=1,2  (Поз. 1, 5, 7, 9, 11, 13, 15, 18, 23, 27, 29, 31, 33, 35, 38-39, 41, 46, 48, 50, 52, 55-56, 20-22, 43-45, 58-61)</t>
  </si>
  <si>
    <t xml:space="preserve">   Испытание систем вентиляции. (п. 1.20.19 Тех.часть) ОЗП=1,05; ЭМ=1,05; ЗПМ=1,05; ТЗ=1,05; ТЗМ=1,05  (Поз. 1, 5, 7, 9, 11, 13, 15, 18, 23, 27, 29, 31, 33, 35, 38-39, 41, 46, 48, 50, 52, 55-56)</t>
  </si>
  <si>
    <t xml:space="preserve">   Районный к-т 4,3%  (Поз. 1, 5, 7, 9, 11, 13, 15, 18, 23, 27, 29, 31, 33, 35, 38-39, 41, 46, 48, 50, 52, 55-56, 20-22, 43-45, 58-61)</t>
  </si>
  <si>
    <t>ТЕР08-07-001-02</t>
  </si>
  <si>
    <t xml:space="preserve">                           Раздел 4. Леса</t>
  </si>
  <si>
    <t>ТЕР13-03-004-23 прим.</t>
  </si>
  <si>
    <t>Окраска  воздуховодов  изнутри, (количество окрасок 1)</t>
  </si>
  <si>
    <t>Огрунтовка  воздуховодов</t>
  </si>
  <si>
    <t>ТЕР13-03-002-04 прим.</t>
  </si>
  <si>
    <t>Зонты вентиляционных систем из листовой оцинкованной стали, круглые, диаметром шахты до 200 мм</t>
  </si>
  <si>
    <t>ТСЦ-301-0277 прим.</t>
  </si>
  <si>
    <t>1 зонт</t>
  </si>
  <si>
    <t>Установка зонтов над шахтами из листовой стали круглого сечения диаметром до 200 мм</t>
  </si>
  <si>
    <t>ТЕР20-02-009-01 прим.</t>
  </si>
  <si>
    <t>1 решетка</t>
  </si>
  <si>
    <t>Установка решеток жалюзийных стальных щелевых регулирующих (Р), номер 150, размер 150х150 мм</t>
  </si>
  <si>
    <t>ТЕР20-02-003-10</t>
  </si>
  <si>
    <t>Крепления для воздуховодов подвески СТД6208, СТД6209, СТД6210</t>
  </si>
  <si>
    <t>ТСЦ-301-1798 прим.</t>
  </si>
  <si>
    <t>ТЕР20-01-002-18 прим.</t>
  </si>
  <si>
    <t>Тройник из оцинкованной стали ф160хф160 L=300мм</t>
  </si>
  <si>
    <t>Шахта из листовой оцинкованной стали  толщиной 1,0 мм,  ф 160</t>
  </si>
  <si>
    <t>Шахта из листовой оцинкованной стали  толщиной 1,0мм,  ф 160</t>
  </si>
  <si>
    <t>ТЕР20-01-001-18 прим.</t>
  </si>
  <si>
    <t>Воздуховоды из оцинкованной стали толщиной 0,5 мм, диаметром до 200 мм</t>
  </si>
  <si>
    <t>ТСЦ-301-1786</t>
  </si>
  <si>
    <t>Прокладка воздуховодов из листовой, оцинкованной стали и алюминия класса Н (нормальные) толщиной 0,5 мм, диаметром до 200 мм</t>
  </si>
  <si>
    <t>ТЕР20-01-001-01</t>
  </si>
  <si>
    <t xml:space="preserve">                           Раздел 3. Система ВЕ-1*</t>
  </si>
  <si>
    <t>Зонты вентиляционных систем из листовой оцинкованной стали, круглые, диаметром шахты 200 мм</t>
  </si>
  <si>
    <t>ТСЦ-301-0277</t>
  </si>
  <si>
    <t>Установка зонтов над шахтами из листовой стали круглого сечения диаметром 200 мм</t>
  </si>
  <si>
    <t>ТЕР20-02-009-01</t>
  </si>
  <si>
    <t>Узлы прохода вытяжных вентиляционных шахт из листовой и сортовой стали с неутепленным клапаном и кольцом для сбора конденсата диаметром патрубка до 250 мм</t>
  </si>
  <si>
    <t>ТСЦ-301-3114</t>
  </si>
  <si>
    <t>10 узлов</t>
  </si>
  <si>
    <t>Установка узлов прохода вытяжных вентиляционных шахт диаметром патрубка до 250 мм</t>
  </si>
  <si>
    <t>ТЕР20-02-013-01</t>
  </si>
  <si>
    <t>Установка решеток жалюзийных стальных щелевых регулирующих (Р), номер 200, размер 200х200 мм</t>
  </si>
  <si>
    <t>ТЕР20-02-003-11</t>
  </si>
  <si>
    <t>Отвод из оцинкованной стали 200х200</t>
  </si>
  <si>
    <t>Прокладка отвода из  оцинкованной стали                  200х200</t>
  </si>
  <si>
    <t>Шахта из листовой оцинкованной стали  толщиной 1,4 мм,  ф 200</t>
  </si>
  <si>
    <t>ТСЦ-301-1821 прим.</t>
  </si>
  <si>
    <t>ТЕР20-01-002-22 прим.</t>
  </si>
  <si>
    <t>Воздуховоды из оцинкованной стали толщиной 0,7 мм, периметром до 1000 мм</t>
  </si>
  <si>
    <t>ТСЦ-301-1793</t>
  </si>
  <si>
    <t>Прокладка воздуховодов из листовой, оцинкованной стали и алюминия класса Н (нормальные) толщиной 0,7 мм, периметром от 1100 до 1600 мм</t>
  </si>
  <si>
    <t>ТЕР20-01-001-10</t>
  </si>
  <si>
    <t>Воздуховоды из оцинкованной стали толщиной 0,55 мм, периметром до 1000 мм</t>
  </si>
  <si>
    <t>ТСЦ-301-1793 прим.</t>
  </si>
  <si>
    <t>Прокладка воздуховодов из листовой, оцинкованной стали и алюминия класса Н (нормальные) толщиной 0,5 мм, периметром 800, 1000 мм</t>
  </si>
  <si>
    <t>ТЕР20-01-001-03</t>
  </si>
  <si>
    <r>
      <t>65,13</t>
    </r>
    <r>
      <rPr>
        <i/>
        <sz val="5"/>
        <rFont val="Arial"/>
        <family val="2"/>
        <charset val="204"/>
      </rPr>
      <t xml:space="preserve">
418,95/1,18/5,56*1,02</t>
    </r>
  </si>
  <si>
    <t>шт</t>
  </si>
  <si>
    <t>Быстросъемная муфта FK 200</t>
  </si>
  <si>
    <t>Цена поставщика.</t>
  </si>
  <si>
    <r>
      <t>728,53</t>
    </r>
    <r>
      <rPr>
        <i/>
        <sz val="5"/>
        <rFont val="Arial"/>
        <family val="2"/>
        <charset val="204"/>
      </rPr>
      <t xml:space="preserve">
4686,00/1,18/5,56*1,02</t>
    </r>
  </si>
  <si>
    <t>Трансформатор RE 1,5</t>
  </si>
  <si>
    <r>
      <t>1208,6</t>
    </r>
    <r>
      <rPr>
        <i/>
        <sz val="5"/>
        <rFont val="Arial"/>
        <family val="2"/>
        <charset val="204"/>
      </rPr>
      <t xml:space="preserve">
7773,88/1,18/5,56*1,02</t>
    </r>
  </si>
  <si>
    <t>комп-кт</t>
  </si>
  <si>
    <t>Вентилятор канальный К 200М</t>
  </si>
  <si>
    <t>1 вентилятор</t>
  </si>
  <si>
    <t>Установка вентиляторов радиальных массой до 0,05 т</t>
  </si>
  <si>
    <t>ТЕР20-03-001-01</t>
  </si>
  <si>
    <t xml:space="preserve">                           Раздел 2. Система В-2*</t>
  </si>
  <si>
    <t>Стоимость: насадок с водоотводящим кольцом.</t>
  </si>
  <si>
    <t>ТСЦ-301-2028 прим.</t>
  </si>
  <si>
    <t>100 кг</t>
  </si>
  <si>
    <t>Установка: насадок с водоотводящим кольцом НВК-315</t>
  </si>
  <si>
    <t>ТЕР20-02-008-01 прим.</t>
  </si>
  <si>
    <t>Воздуховоды из оцинкованной стали толщиной 1,0 мм, диаметром до 1000 мм</t>
  </si>
  <si>
    <t>ТСЦ-301-1798</t>
  </si>
  <si>
    <t>Прокладка воздуховодов из  оцинкованной стали  класса П (плотные) толщиной 1,0 мм, диаметром 315</t>
  </si>
  <si>
    <t>Отвод из оцинкованной стали ф 315</t>
  </si>
  <si>
    <t>Прокладка отвода из  оцинкованной стали                  ф 315</t>
  </si>
  <si>
    <t>Шахта из листовой оцинкованной стали класса П (плотные) толщиной 1,4 мм,  ф 315</t>
  </si>
  <si>
    <r>
      <t>1398,29</t>
    </r>
    <r>
      <rPr>
        <i/>
        <sz val="5"/>
        <rFont val="Arial"/>
        <family val="2"/>
        <charset val="204"/>
      </rPr>
      <t xml:space="preserve">
8994,00/1,18/5,56*1,02</t>
    </r>
  </si>
  <si>
    <t>Панель равномерного всасывания типа 1П6;</t>
  </si>
  <si>
    <t>10 шт</t>
  </si>
  <si>
    <t>Установка панели равномерного всасывания.</t>
  </si>
  <si>
    <t>ТЕР20-05-003-01 прим.</t>
  </si>
  <si>
    <t>Обратный клапан RSK- 315 L=140мм</t>
  </si>
  <si>
    <t>1 клапан</t>
  </si>
  <si>
    <t>Установка клапанов обратных диаметром до 355 мм</t>
  </si>
  <si>
    <t>ТЕР20-02-004-01</t>
  </si>
  <si>
    <r>
      <t>86,84</t>
    </r>
    <r>
      <rPr>
        <i/>
        <sz val="5"/>
        <rFont val="Arial"/>
        <family val="2"/>
        <charset val="204"/>
      </rPr>
      <t xml:space="preserve">
558,60/1,18/5,56*1,02</t>
    </r>
  </si>
  <si>
    <t>Быстросъемная муфта FK 315</t>
  </si>
  <si>
    <r>
      <t>2221,79</t>
    </r>
    <r>
      <rPr>
        <i/>
        <sz val="5"/>
        <rFont val="Arial"/>
        <family val="2"/>
        <charset val="204"/>
      </rPr>
      <t xml:space="preserve">
14290,91/1,18/5,56*1,02</t>
    </r>
  </si>
  <si>
    <t>Вентилятор канальный К 315 L</t>
  </si>
  <si>
    <t xml:space="preserve">                           Раздел 1. Система В-1*</t>
  </si>
  <si>
    <t>___________________________16,648</t>
  </si>
  <si>
    <r>
      <t xml:space="preserve">Основание: Проект № 24792-13-ОВ  </t>
    </r>
    <r>
      <rPr>
        <b/>
        <sz val="10"/>
        <rFont val="Arial"/>
        <family val="2"/>
        <charset val="204"/>
      </rPr>
      <t>КПМ Ц6053.518</t>
    </r>
  </si>
  <si>
    <t>Площадка 3 Здание 106/118, пом 225, 255а (инв.№ 6101000)    Раздел: Вентиляция</t>
  </si>
  <si>
    <t>строительно-монтажные работы по реконструкции помещений 225,225а  (санпропускника)</t>
  </si>
  <si>
    <t>(взамен сметы 25181)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</si>
  <si>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25181-П14</t>
    </r>
  </si>
  <si>
    <t>25.02.14г.</t>
  </si>
  <si>
    <t xml:space="preserve">  Пусконаладочные работы: 'вхолостую' - 75%</t>
  </si>
  <si>
    <t xml:space="preserve">   40% ФОТ (от 1485)  (Поз. 1-9)</t>
  </si>
  <si>
    <t xml:space="preserve">   65% ФОТ (от 1485)  (Поз. 1-9)</t>
  </si>
  <si>
    <t xml:space="preserve">   Пусконаладочные работы: (в холостую 75%) ПЗ=0,75 (ОЗП=0,75; ЭМ=0,75; ЗПМ=0,75; МАТ=0,75)  (Поз. 1-9)</t>
  </si>
  <si>
    <t xml:space="preserve">   3. ПНР на действующих предприятиях ОЗП=1,15; ТЗ=1,15  (Поз. 1-9)</t>
  </si>
  <si>
    <t xml:space="preserve">   Районный к-т 4,3%  (Поз. 1-9)</t>
  </si>
  <si>
    <t>1 вентиляционная сеть</t>
  </si>
  <si>
    <t>Сеть систем вентиляции и кондиционирования воздуха при количестве сечений до 5</t>
  </si>
  <si>
    <t>ТЕРп03-01-022-01</t>
  </si>
  <si>
    <t>1 устройство</t>
  </si>
  <si>
    <t>Шахта вытяжная (дефлектор)</t>
  </si>
  <si>
    <t>ТЕРп03-01-001-01</t>
  </si>
  <si>
    <t xml:space="preserve">                           Система ВЕ-1*</t>
  </si>
  <si>
    <t>Вентилятор радиальный (центробежный), диаметральный или крышный до массой до 0,05т</t>
  </si>
  <si>
    <t>ТЕРп03-01-002-13</t>
  </si>
  <si>
    <t xml:space="preserve">                           Система В-2*</t>
  </si>
  <si>
    <t>Регулировочно-запорное устройство клапан обратный</t>
  </si>
  <si>
    <t>ТЕРп03-01-011-05</t>
  </si>
  <si>
    <t xml:space="preserve">                           Система В-1*</t>
  </si>
  <si>
    <t xml:space="preserve">                           Раздел 1. Пусконаладочные работы по проекту 24792-13-ОВ</t>
  </si>
  <si>
    <t>_______________________________________________________________________________________________100,05</t>
  </si>
  <si>
    <t>___________________________1,485</t>
  </si>
  <si>
    <t>___________________________3,044</t>
  </si>
  <si>
    <t>Сметная стоимость прочих _______________________________________________________________________________________________</t>
  </si>
  <si>
    <t>Площадка 3 Здание 106/118 (инв.№ 6101000) Раздел: Пусконаладочные работы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</si>
  <si>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25262</t>
    </r>
  </si>
  <si>
    <t xml:space="preserve">  Пусконаладочные работы: 'вхолостую' - 80%</t>
  </si>
  <si>
    <t xml:space="preserve">   40% ФОТ (от 382)  (Поз. 1-2)</t>
  </si>
  <si>
    <t xml:space="preserve">   65% ФОТ (от 382)  (Поз. 1-2)</t>
  </si>
  <si>
    <t xml:space="preserve">   Пусконаладочные работы (в холостую 80%) ПЗ=0,8 (ОЗП=0,8; ЭМ=0,8; ЗПМ=0,8; МАТ=0,8; ТЗ=0,8; ТЗМ=0,8)  (Поз. 1-2)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</si>
  <si>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1-2)</t>
  </si>
  <si>
    <t xml:space="preserve">   Районный к-т 4,3%  (Поз. 1-2)</t>
  </si>
  <si>
    <t>100 точек</t>
  </si>
  <si>
    <t>Проверка наличия цепи между заземлителями и заземленными элементами</t>
  </si>
  <si>
    <t>ТЕРп01-11-011-01</t>
  </si>
  <si>
    <t>1 линия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</si>
  <si>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</si>
  <si>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ТЕРп01-11-028-01</t>
  </si>
  <si>
    <t>_______________________________________________________________________________________________20,38</t>
  </si>
  <si>
    <t>___________________________0,382</t>
  </si>
  <si>
    <t>___________________________0,783</t>
  </si>
  <si>
    <t>Сметная стоимость прочих (ПНР "в холостую") ___________________</t>
  </si>
  <si>
    <t>Раздел: Пусконаладочные работы.</t>
  </si>
  <si>
    <t>Площадка 3. Здание 106 (инв.№ 6101000).</t>
  </si>
  <si>
    <t>ЛОКАЛЬНЫЙ СМЕТНЫЙ РАСЧЕТ № 25263</t>
  </si>
  <si>
    <t>выполнение строительно-монтажных работ по реконструкции помещений 225, 225а (санпропускник)</t>
  </si>
  <si>
    <t>на выполнение строительно-монтажных работ по реконструкции помещений 225, 225а (санпропускник)</t>
  </si>
  <si>
    <r>
      <t xml:space="preserve">Способ закупки: </t>
    </r>
    <r>
      <rPr>
        <i/>
        <sz val="12"/>
        <rFont val="Times New Roman"/>
        <family val="1"/>
        <charset val="204"/>
      </rPr>
      <t>открытый запрос предложений</t>
    </r>
  </si>
  <si>
    <t xml:space="preserve"> Водопровод, канализация.</t>
  </si>
  <si>
    <t>Архитектурно-строительные решения</t>
  </si>
  <si>
    <t>Электрооборудование. Электрическое освещение.</t>
  </si>
  <si>
    <t>Вентиляция</t>
  </si>
  <si>
    <t>Пусконаладочные работы</t>
  </si>
  <si>
    <t xml:space="preserve"> - 10,48  индекс изменения сметной стоимости прочих затрат к ТЕР 2001   (приказ ФГУП "Комбинат "Электрохимприбор" от 18.09.2013 №1902-П).</t>
  </si>
  <si>
    <t xml:space="preserve"> - 5,98  индекс изменения сметной стоимости СМР к ТЕР 2001  (приказ ФГУП "Комбинат "Электрохимприбор" от 18.09.2013 №1902-П);                                                                                                                                                                                                                                                                         - 10,48  индекс изменения сметной стоимости прочих затрат к ТЕР 2001  (приказ ФГУП "Комбинат "Электрохимприбор" от 18.09.2013 №1902-П).</t>
  </si>
  <si>
    <t>10.07.14г.</t>
  </si>
  <si>
    <t xml:space="preserve">  Материалы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</si>
  <si>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</si>
  <si>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 80% ФОТ (от 152)  (Поз. 61)</t>
  </si>
  <si>
    <t xml:space="preserve">   70% ФОТ (от 92)  (Поз. 20-22, 43-45, 58-60)</t>
  </si>
  <si>
    <t xml:space="preserve">   122% ФОТ (от 152)  (Поз. 61)</t>
  </si>
  <si>
    <t xml:space="preserve">   90% ФОТ (от 92)  (Поз. 20-22, 43-45, 58-60)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</si>
  <si>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5, 7, 9, 11, 13, 15, 18, 23, 27, 29, 31, 33, 35, 38-39, 41, 46, 48, 50, 52, 55-56, 20-22, 43-45, 58-61)</t>
  </si>
  <si>
    <r>
      <t>Установка и разборка наружных инвентарных лесов высотой до 16 м трубчатых</t>
    </r>
    <r>
      <rPr>
        <i/>
        <sz val="7"/>
        <rFont val="Arial"/>
        <family val="2"/>
        <charset val="204"/>
      </rPr>
      <t xml:space="preserve">
КОЭФ. К ПОЗИЦИИ:
Высота 8 м ПЗ=0,5</t>
    </r>
  </si>
  <si>
    <r>
      <t>Окраска  воздуховодов снаружи</t>
    </r>
    <r>
      <rPr>
        <i/>
        <sz val="7"/>
        <rFont val="Arial"/>
        <family val="2"/>
        <charset val="204"/>
      </rPr>
      <t xml:space="preserve">
КОЭФ. К ПОЗИЦИИ:
Количество окрасок ПЗ=2 </t>
    </r>
  </si>
  <si>
    <t>Переход из оцинкованной стали               ф160-150х150 L=300мм</t>
  </si>
  <si>
    <t>Прокладка перехода из  оцинкованной стали  ф160-150х150 L=300мм</t>
  </si>
  <si>
    <t>Прокладка тройника из  оцинкованной стали ф160хф160 L=300мм</t>
  </si>
  <si>
    <t>Переход из оцинкованной стали           200х300-200х200 L=300мм</t>
  </si>
  <si>
    <t>Прокладка перехода из  оцинкованной стали  200х300-200х200 L=300мм</t>
  </si>
  <si>
    <r>
      <t>Окраска  воздуховодов снаружи</t>
    </r>
    <r>
      <rPr>
        <i/>
        <sz val="7"/>
        <rFont val="Arial"/>
        <family val="2"/>
        <charset val="204"/>
      </rPr>
      <t xml:space="preserve">
КОЭФ. К ПОЗИЦИИ:
Количество окрасок ПЗ=2</t>
    </r>
  </si>
  <si>
    <t>Переход из оцинкованной стали                      ф 315хф280 L=300мм</t>
  </si>
  <si>
    <t>Прокладка перехода из  оцинкованной стали  ф 315хф280 L=300мм</t>
  </si>
  <si>
    <r>
      <t>160,91</t>
    </r>
    <r>
      <rPr>
        <i/>
        <sz val="5"/>
        <rFont val="Arial"/>
        <family val="2"/>
        <charset val="204"/>
      </rPr>
      <t xml:space="preserve">
1035,00/1,18/5,56*1,02</t>
    </r>
  </si>
  <si>
    <t>_______________________________________________________________________________________________79,45</t>
  </si>
  <si>
    <t>___________________________1,072</t>
  </si>
  <si>
    <t>11.07.14 г.</t>
  </si>
  <si>
    <t>Внесла изменения                __________________ Н.А.Батаева</t>
  </si>
  <si>
    <t xml:space="preserve">   80% ФОТ (от 4654)  (Поз. 31, 33, 37, 70)</t>
  </si>
  <si>
    <t xml:space="preserve">   75% ФОТ (от 3421)  (Поз. 8, 49-52, 56, 58)</t>
  </si>
  <si>
    <t xml:space="preserve">   70% ФОТ (от 1151)  (Поз. 1-3, 14-15, 18, 26-27, 38, 30, 42, 41)</t>
  </si>
  <si>
    <t xml:space="preserve">   55% ФОТ (от 26652)  (Поз. 54, 60-63, 65, 67)</t>
  </si>
  <si>
    <t xml:space="preserve">   50% ФОТ (от 1708)  (Поз. 4, 9, 34, 43, 59, 68-69)</t>
  </si>
  <si>
    <t xml:space="preserve">   123% ФОТ (от 3421)  (Поз. 8, 49-52, 56, 58)</t>
  </si>
  <si>
    <t xml:space="preserve">   122% ФОТ (от 4654)  (Поз. 31, 33, 37, 70)</t>
  </si>
  <si>
    <t xml:space="preserve">   105% ФОТ (от 26652)  (Поз. 54, 60-63, 65, 67)</t>
  </si>
  <si>
    <t xml:space="preserve">   90% ФОТ (от 10)  (Поз. 30, 42)</t>
  </si>
  <si>
    <t xml:space="preserve">   80% ФОТ (от 2258)  (Поз. 5-7, 10-13, 48, 59, 68-69)</t>
  </si>
  <si>
    <t xml:space="preserve">   Заготовительно-складские расходы на материалы покупные ПЗ=1,02 (ОЗП=1,02; ЭМ=1,02; МАТ=1,02)  (Поз. 53, 55, 57)</t>
  </si>
  <si>
    <t xml:space="preserve">   Условия производства работ ОЗП=1,2; ЭМ=1,2; ЗПМ=1,2; ТЗ=1,2; ТЗМ=1,2  (Поз. 8, 49-52, 56, 58, 20-22, 24-25, 28, 35, 39, 30, 42, 31, 33, 37, 70, 32, 44, 54, 60-63, 65, 67)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</si>
  <si>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49-52, 56, 58, 20-22, 24-25, 28, 35, 39, 30, 42, 31, 33, 37, 70, 44, 54, 60-63, 65, 67)</t>
  </si>
  <si>
    <t xml:space="preserve">   Районный к-т 4,3%  (Поз. 1-3, 14-15, 18, 26-27, 38, 4-7, 10-13, 48, 8, 49-52, 56, 58, 9, 16-17, 20-22, 24-25, 28, 35, 39, 31, 33, 37, 70, 34, 41, 43-44, 54, 60-63, 65, 67, 59, 68-69)</t>
  </si>
  <si>
    <t xml:space="preserve">  Итого по разделу 2 Общестроительные работы</t>
  </si>
  <si>
    <r>
      <t>1,35</t>
    </r>
    <r>
      <rPr>
        <i/>
        <sz val="5"/>
        <rFont val="Arial"/>
        <family val="2"/>
        <charset val="204"/>
      </rPr>
      <t xml:space="preserve">
239,00/25/1,18/5,98</t>
    </r>
  </si>
  <si>
    <t>Клей Ceresit СМ 11</t>
  </si>
  <si>
    <r>
      <t>6,36</t>
    </r>
    <r>
      <rPr>
        <i/>
        <sz val="5"/>
        <rFont val="Arial"/>
        <family val="2"/>
        <charset val="204"/>
      </rPr>
      <t xml:space="preserve">
449,00/10/5,98/1,18</t>
    </r>
  </si>
  <si>
    <t>Грунтовка Ceresit СТ 17, расход 150г/м2.</t>
  </si>
  <si>
    <t>100 м2 кровли</t>
  </si>
  <si>
    <t>100 м2 утепляемого покрытия</t>
  </si>
  <si>
    <t xml:space="preserve">  Итого по разделу 1 Разборка конструкций</t>
  </si>
  <si>
    <t>1 т груза</t>
  </si>
  <si>
    <r>
      <t>Перевозка грузов автомобилями-самосвалами грузоподъемностью 10 т, работающих вне карьера, на расстояние: до 40 км I класс груза</t>
    </r>
    <r>
      <rPr>
        <i/>
        <sz val="7"/>
        <rFont val="Arial"/>
        <family val="2"/>
        <charset val="204"/>
      </rPr>
      <t xml:space="preserve">
КОЭФ. К ПОЗИЦИИ:
15 Поясные коэффициенты к сметным ценам на перевозку грузов автомобильным транспортом: Свердловская ПЗ=1,1 (ОЗП=1,1; ЭМ=1,1; ЗПМ=1,1; МАТ=1,1)</t>
    </r>
  </si>
  <si>
    <t>ФССЦпг03-21-01-040</t>
  </si>
  <si>
    <t>_______________________________________________________________________________________________2797,75</t>
  </si>
  <si>
    <t>___________________________41,213</t>
  </si>
  <si>
    <r>
      <t xml:space="preserve">Основание: проект № 24757-13-АС, </t>
    </r>
    <r>
      <rPr>
        <b/>
        <sz val="10"/>
        <rFont val="Arial"/>
        <family val="2"/>
        <charset val="204"/>
      </rPr>
      <t>тема КПМ Ц6053.518</t>
    </r>
  </si>
  <si>
    <t>хранения СИЗ, кладовых грязной и чистой спецодежды. Раздел: архитектурно-строительный. Инв.№6101000</t>
  </si>
  <si>
    <t>Реконструкцию помещений 225,225а (санпропускники) в здании 106, обустройство помещений для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</si>
</sst>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164" formatCode="dd/mm/yy;@"/>
    <numFmt numFmtId="165" formatCode="0.000"/>
  </numFmts>
  <fonts count="6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9"/>
      <name val="Arial"/>
      <family val="2"/>
      <charset val="204"/>
    </font>
    <font>
      <i/>
      <sz val="8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i/>
      <sz val="6"/>
      <name val="Arial"/>
      <family val="2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b/>
      <sz val="7"/>
      <name val="Times New Roman"/>
      <family val="1"/>
      <charset val="204"/>
    </font>
    <font>
      <sz val="6"/>
      <color indexed="8"/>
      <name val="Arial"/>
      <family val="2"/>
      <charset val="204"/>
    </font>
    <font>
      <b/>
      <i/>
      <sz val="10"/>
      <name val="Arial"/>
      <family val="2"/>
      <charset val="204"/>
    </font>
    <font>
      <b/>
      <i/>
      <u/>
      <sz val="10"/>
      <name val="Times New Roman"/>
      <family val="1"/>
      <charset val="204"/>
    </font>
    <font>
      <u/>
      <sz val="10"/>
      <name val="Arial"/>
      <family val="2"/>
      <charset val="204"/>
    </font>
    <font>
      <i/>
      <sz val="5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 Cyr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9"/>
      <name val="Arial"/>
      <family val="2"/>
      <charset val="204"/>
    </font>
    <font>
      <i/>
      <sz val="12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8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" fillId="0" borderId="0" applyAlignment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8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1" fillId="0" borderId="0"/>
    <xf numFmtId="0" fontId="42" fillId="0" borderId="0" applyNumberFormat="0" applyFill="0" applyBorder="0" applyAlignment="0" applyProtection="0">
      <alignment vertical="top"/>
      <protection locked="0"/>
    </xf>
    <xf numFmtId="44" fontId="43" fillId="0" borderId="0" applyFont="0" applyFill="0" applyBorder="0" applyAlignment="0" applyProtection="0"/>
  </cellStyleXfs>
  <cellXfs count="248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12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33" fillId="0" borderId="11" xfId="0" applyFont="1" applyBorder="1" applyAlignment="1">
      <alignment horizontal="center" vertical="top"/>
    </xf>
    <xf numFmtId="0" fontId="7" fillId="0" borderId="0" xfId="0" applyFont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3" fontId="4" fillId="0" borderId="12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/>
    </xf>
    <xf numFmtId="0" fontId="36" fillId="0" borderId="0" xfId="0" applyFont="1" applyAlignment="1">
      <alignment horizontal="center" vertical="top"/>
    </xf>
    <xf numFmtId="0" fontId="37" fillId="0" borderId="11" xfId="0" applyFont="1" applyBorder="1" applyAlignment="1">
      <alignment horizontal="center" vertical="top"/>
    </xf>
    <xf numFmtId="49" fontId="10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29" fillId="0" borderId="0" xfId="85" applyFont="1" applyFill="1" applyAlignment="1">
      <alignment wrapText="1"/>
    </xf>
    <xf numFmtId="4" fontId="29" fillId="0" borderId="0" xfId="85" applyNumberFormat="1" applyFont="1" applyFill="1" applyAlignment="1">
      <alignment horizontal="center" vertical="center" wrapText="1"/>
    </xf>
    <xf numFmtId="0" fontId="29" fillId="0" borderId="0" xfId="85" applyFont="1" applyFill="1" applyAlignment="1">
      <alignment vertical="center" wrapText="1"/>
    </xf>
    <xf numFmtId="0" fontId="30" fillId="0" borderId="0" xfId="85" applyFont="1" applyFill="1" applyAlignment="1">
      <alignment wrapText="1"/>
    </xf>
    <xf numFmtId="4" fontId="30" fillId="0" borderId="0" xfId="85" applyNumberFormat="1" applyFont="1" applyFill="1" applyAlignment="1">
      <alignment horizontal="center" vertical="center" wrapText="1"/>
    </xf>
    <xf numFmtId="4" fontId="40" fillId="0" borderId="0" xfId="85" applyNumberFormat="1" applyFont="1" applyFill="1" applyAlignment="1">
      <alignment vertical="center" wrapText="1"/>
    </xf>
    <xf numFmtId="4" fontId="29" fillId="0" borderId="0" xfId="85" applyNumberFormat="1" applyFont="1" applyFill="1" applyAlignment="1">
      <alignment horizontal="left" vertical="center" wrapText="1"/>
    </xf>
    <xf numFmtId="4" fontId="41" fillId="0" borderId="0" xfId="85" applyNumberFormat="1" applyFont="1" applyFill="1" applyAlignment="1">
      <alignment horizontal="center" vertical="center" wrapText="1"/>
    </xf>
    <xf numFmtId="0" fontId="31" fillId="0" borderId="0" xfId="85" applyFont="1" applyFill="1" applyAlignment="1">
      <alignment wrapText="1"/>
    </xf>
    <xf numFmtId="4" fontId="31" fillId="0" borderId="12" xfId="85" applyNumberFormat="1" applyFont="1" applyFill="1" applyBorder="1" applyAlignment="1">
      <alignment horizontal="center" vertical="center" wrapText="1"/>
    </xf>
    <xf numFmtId="0" fontId="31" fillId="0" borderId="12" xfId="85" applyFont="1" applyFill="1" applyBorder="1" applyAlignment="1">
      <alignment vertical="center" wrapText="1"/>
    </xf>
    <xf numFmtId="0" fontId="29" fillId="0" borderId="12" xfId="85" applyFont="1" applyFill="1" applyBorder="1" applyAlignment="1">
      <alignment vertical="center" wrapText="1"/>
    </xf>
    <xf numFmtId="0" fontId="31" fillId="0" borderId="0" xfId="85" applyNumberFormat="1" applyFont="1" applyFill="1" applyAlignment="1">
      <alignment wrapText="1"/>
    </xf>
    <xf numFmtId="0" fontId="31" fillId="0" borderId="12" xfId="85" applyFont="1" applyFill="1" applyBorder="1" applyAlignment="1">
      <alignment horizontal="right" vertical="center" wrapText="1"/>
    </xf>
    <xf numFmtId="1" fontId="29" fillId="0" borderId="0" xfId="85" applyNumberFormat="1" applyFont="1" applyFill="1" applyAlignment="1">
      <alignment horizontal="center" vertical="center" wrapText="1"/>
    </xf>
    <xf numFmtId="1" fontId="29" fillId="0" borderId="12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horizontal="center" vertical="center" wrapText="1"/>
    </xf>
    <xf numFmtId="4" fontId="29" fillId="0" borderId="17" xfId="85" applyNumberFormat="1" applyFont="1" applyFill="1" applyBorder="1" applyAlignment="1">
      <alignment horizontal="center" vertical="center" wrapText="1"/>
    </xf>
    <xf numFmtId="0" fontId="44" fillId="0" borderId="0" xfId="85" applyFont="1"/>
    <xf numFmtId="0" fontId="29" fillId="0" borderId="0" xfId="85" applyFont="1"/>
    <xf numFmtId="0" fontId="29" fillId="0" borderId="0" xfId="85" applyFont="1" applyBorder="1" applyAlignment="1">
      <alignment horizontal="center"/>
    </xf>
    <xf numFmtId="4" fontId="29" fillId="0" borderId="12" xfId="85" applyNumberFormat="1" applyFont="1" applyBorder="1" applyAlignment="1">
      <alignment horizontal="center" vertical="center"/>
    </xf>
    <xf numFmtId="4" fontId="29" fillId="0" borderId="12" xfId="85" applyNumberFormat="1" applyFont="1" applyBorder="1" applyAlignment="1">
      <alignment horizontal="center" wrapText="1"/>
    </xf>
    <xf numFmtId="4" fontId="29" fillId="0" borderId="19" xfId="85" applyNumberFormat="1" applyFont="1" applyBorder="1" applyAlignment="1">
      <alignment horizontal="center" vertical="center"/>
    </xf>
    <xf numFmtId="4" fontId="29" fillId="0" borderId="12" xfId="85" applyNumberFormat="1" applyFont="1" applyBorder="1" applyAlignment="1">
      <alignment horizontal="center"/>
    </xf>
    <xf numFmtId="4" fontId="29" fillId="0" borderId="18" xfId="85" applyNumberFormat="1" applyFont="1" applyBorder="1" applyAlignment="1">
      <alignment horizontal="center" vertical="center"/>
    </xf>
    <xf numFmtId="0" fontId="29" fillId="0" borderId="12" xfId="85" applyFont="1" applyBorder="1" applyAlignment="1">
      <alignment horizontal="center"/>
    </xf>
    <xf numFmtId="0" fontId="29" fillId="0" borderId="18" xfId="85" applyFont="1" applyBorder="1" applyAlignment="1">
      <alignment horizontal="center" vertical="center"/>
    </xf>
    <xf numFmtId="0" fontId="29" fillId="0" borderId="0" xfId="85" applyFont="1" applyBorder="1" applyAlignment="1">
      <alignment horizontal="right"/>
    </xf>
    <xf numFmtId="0" fontId="29" fillId="0" borderId="10" xfId="85" applyFont="1" applyBorder="1" applyAlignment="1"/>
    <xf numFmtId="0" fontId="29" fillId="0" borderId="0" xfId="85" applyFont="1" applyAlignment="1">
      <alignment horizontal="left" vertical="center"/>
    </xf>
    <xf numFmtId="0" fontId="45" fillId="0" borderId="0" xfId="85" applyFont="1"/>
    <xf numFmtId="0" fontId="30" fillId="0" borderId="0" xfId="85" applyFont="1"/>
    <xf numFmtId="0" fontId="46" fillId="0" borderId="0" xfId="85" applyFont="1"/>
    <xf numFmtId="0" fontId="47" fillId="0" borderId="0" xfId="85" applyFont="1" applyAlignment="1">
      <alignment horizontal="right"/>
    </xf>
    <xf numFmtId="0" fontId="48" fillId="0" borderId="0" xfId="0" applyFont="1" applyAlignment="1">
      <alignment horizontal="right" vertical="top"/>
    </xf>
    <xf numFmtId="0" fontId="49" fillId="0" borderId="12" xfId="0" applyFont="1" applyBorder="1" applyAlignment="1">
      <alignment horizontal="right" vertical="top" wrapText="1"/>
    </xf>
    <xf numFmtId="0" fontId="48" fillId="0" borderId="12" xfId="0" applyFont="1" applyBorder="1" applyAlignment="1">
      <alignment horizontal="right" vertical="top"/>
    </xf>
    <xf numFmtId="0" fontId="48" fillId="0" borderId="12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center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/>
    </xf>
    <xf numFmtId="49" fontId="33" fillId="0" borderId="0" xfId="0" applyNumberFormat="1" applyFont="1" applyAlignment="1">
      <alignment horizontal="left" vertical="top"/>
    </xf>
    <xf numFmtId="0" fontId="33" fillId="0" borderId="0" xfId="0" applyFont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5" fillId="0" borderId="11" xfId="0" applyFont="1" applyBorder="1" applyAlignment="1">
      <alignment horizontal="right" vertical="top"/>
    </xf>
    <xf numFmtId="0" fontId="5" fillId="0" borderId="11" xfId="0" applyFont="1" applyBorder="1"/>
    <xf numFmtId="0" fontId="5" fillId="0" borderId="10" xfId="0" applyFont="1" applyBorder="1" applyAlignment="1">
      <alignment horizontal="right" vertical="top"/>
    </xf>
    <xf numFmtId="0" fontId="5" fillId="0" borderId="10" xfId="0" applyFont="1" applyBorder="1" applyAlignment="1">
      <alignment horizontal="left" vertical="top"/>
    </xf>
    <xf numFmtId="0" fontId="5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/>
    </xf>
    <xf numFmtId="0" fontId="5" fillId="0" borderId="0" xfId="0" applyFont="1" applyBorder="1"/>
    <xf numFmtId="49" fontId="3" fillId="0" borderId="0" xfId="0" applyNumberFormat="1" applyFont="1" applyAlignment="1">
      <alignment horizontal="left" vertical="top"/>
    </xf>
    <xf numFmtId="0" fontId="30" fillId="0" borderId="0" xfId="85" applyFont="1" applyFill="1" applyAlignment="1">
      <alignment wrapText="1"/>
    </xf>
    <xf numFmtId="4" fontId="29" fillId="0" borderId="12" xfId="85" applyNumberFormat="1" applyFont="1" applyFill="1" applyBorder="1" applyAlignment="1">
      <alignment horizontal="center" vertical="center" wrapText="1"/>
    </xf>
    <xf numFmtId="0" fontId="30" fillId="0" borderId="0" xfId="85" applyFont="1" applyFill="1" applyAlignment="1">
      <alignment horizontal="center" wrapText="1"/>
    </xf>
    <xf numFmtId="0" fontId="30" fillId="0" borderId="0" xfId="85" applyFont="1" applyFill="1" applyAlignment="1">
      <alignment vertical="center" wrapText="1"/>
    </xf>
    <xf numFmtId="4" fontId="29" fillId="0" borderId="0" xfId="85" applyNumberFormat="1" applyFont="1" applyFill="1" applyAlignment="1">
      <alignment horizontal="center" vertical="center" wrapText="1"/>
    </xf>
    <xf numFmtId="4" fontId="30" fillId="0" borderId="0" xfId="85" applyNumberFormat="1" applyFont="1" applyFill="1" applyAlignment="1">
      <alignment horizontal="left" vertical="center" wrapText="1"/>
    </xf>
    <xf numFmtId="0" fontId="30" fillId="0" borderId="0" xfId="85" applyFont="1" applyFill="1" applyAlignment="1"/>
    <xf numFmtId="0" fontId="30" fillId="0" borderId="0" xfId="85" applyFont="1" applyFill="1" applyAlignment="1">
      <alignment horizontal="right"/>
    </xf>
    <xf numFmtId="4" fontId="29" fillId="0" borderId="0" xfId="85" applyNumberFormat="1" applyFont="1" applyFill="1" applyAlignment="1">
      <alignment horizontal="right" vertical="center" wrapText="1"/>
    </xf>
    <xf numFmtId="4" fontId="29" fillId="0" borderId="0" xfId="85" applyNumberFormat="1" applyFont="1" applyFill="1" applyAlignment="1">
      <alignment horizontal="center" vertical="center" wrapText="1"/>
    </xf>
    <xf numFmtId="0" fontId="30" fillId="0" borderId="0" xfId="85" applyFont="1" applyFill="1" applyAlignment="1">
      <alignment wrapText="1"/>
    </xf>
    <xf numFmtId="4" fontId="29" fillId="0" borderId="12" xfId="85" applyNumberFormat="1" applyFont="1" applyFill="1" applyBorder="1" applyAlignment="1">
      <alignment horizontal="center" vertical="center" wrapText="1"/>
    </xf>
    <xf numFmtId="1" fontId="29" fillId="0" borderId="12" xfId="85" applyNumberFormat="1" applyFont="1" applyFill="1" applyBorder="1" applyAlignment="1">
      <alignment horizontal="left" vertical="center" wrapText="1"/>
    </xf>
    <xf numFmtId="0" fontId="29" fillId="0" borderId="0" xfId="85" applyNumberFormat="1" applyFont="1" applyFill="1" applyAlignment="1">
      <alignment wrapText="1"/>
    </xf>
    <xf numFmtId="0" fontId="31" fillId="0" borderId="0" xfId="85" applyNumberFormat="1" applyFont="1" applyFill="1" applyAlignment="1">
      <alignment vertical="center" wrapText="1"/>
    </xf>
    <xf numFmtId="0" fontId="31" fillId="0" borderId="0" xfId="85" applyFont="1" applyFill="1" applyAlignment="1">
      <alignment vertical="center" wrapText="1"/>
    </xf>
    <xf numFmtId="4" fontId="30" fillId="0" borderId="0" xfId="85" applyNumberFormat="1" applyFont="1" applyFill="1" applyAlignment="1">
      <alignment horizontal="center" wrapText="1"/>
    </xf>
    <xf numFmtId="0" fontId="44" fillId="0" borderId="0" xfId="85" applyFont="1" applyAlignment="1">
      <alignment horizontal="left"/>
    </xf>
    <xf numFmtId="0" fontId="46" fillId="0" borderId="0" xfId="85" applyFont="1" applyAlignment="1">
      <alignment horizontal="left"/>
    </xf>
    <xf numFmtId="0" fontId="44" fillId="0" borderId="0" xfId="85" applyFont="1" applyAlignment="1">
      <alignment horizontal="right"/>
    </xf>
    <xf numFmtId="0" fontId="46" fillId="0" borderId="0" xfId="85" applyFont="1" applyAlignment="1">
      <alignment horizontal="right"/>
    </xf>
    <xf numFmtId="4" fontId="30" fillId="0" borderId="0" xfId="85" applyNumberFormat="1" applyFont="1" applyFill="1" applyAlignment="1">
      <alignment horizontal="right" wrapText="1"/>
    </xf>
    <xf numFmtId="0" fontId="30" fillId="0" borderId="0" xfId="85" applyFont="1" applyFill="1" applyAlignment="1">
      <alignment horizontal="left"/>
    </xf>
    <xf numFmtId="0" fontId="10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/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51" fillId="0" borderId="0" xfId="0" applyFont="1" applyAlignment="1">
      <alignment horizontal="right" vertical="top"/>
    </xf>
    <xf numFmtId="0" fontId="9" fillId="0" borderId="0" xfId="0" applyFont="1" applyAlignment="1">
      <alignment horizontal="right" vertical="top"/>
    </xf>
    <xf numFmtId="164" fontId="4" fillId="0" borderId="0" xfId="0" applyNumberFormat="1" applyFont="1" applyAlignment="1">
      <alignment horizontal="left" vertical="top"/>
    </xf>
    <xf numFmtId="0" fontId="52" fillId="0" borderId="0" xfId="0" applyFont="1" applyAlignment="1">
      <alignment horizontal="left" vertical="top"/>
    </xf>
    <xf numFmtId="0" fontId="9" fillId="0" borderId="0" xfId="0" applyFont="1" applyAlignment="1">
      <alignment horizontal="center" vertical="top" wrapText="1"/>
    </xf>
    <xf numFmtId="164" fontId="9" fillId="0" borderId="0" xfId="0" applyNumberFormat="1" applyFont="1" applyAlignment="1">
      <alignment horizontal="left" vertical="top"/>
    </xf>
    <xf numFmtId="0" fontId="53" fillId="0" borderId="0" xfId="0" applyFont="1" applyBorder="1" applyAlignment="1">
      <alignment horizontal="right" vertical="top" wrapText="1"/>
    </xf>
    <xf numFmtId="0" fontId="51" fillId="0" borderId="0" xfId="0" applyFont="1" applyBorder="1" applyAlignment="1">
      <alignment horizontal="right" vertical="top"/>
    </xf>
    <xf numFmtId="0" fontId="0" fillId="0" borderId="0" xfId="0" applyBorder="1" applyAlignment="1">
      <alignment vertical="top"/>
    </xf>
    <xf numFmtId="0" fontId="8" fillId="0" borderId="0" xfId="0" applyFont="1" applyBorder="1" applyAlignment="1">
      <alignment vertical="top"/>
    </xf>
    <xf numFmtId="0" fontId="35" fillId="0" borderId="0" xfId="0" applyFont="1" applyBorder="1" applyAlignment="1">
      <alignment horizontal="left" vertical="top" wrapText="1"/>
    </xf>
    <xf numFmtId="0" fontId="3" fillId="0" borderId="0" xfId="0" applyFont="1" applyAlignment="1"/>
    <xf numFmtId="0" fontId="54" fillId="0" borderId="12" xfId="0" applyFont="1" applyBorder="1" applyAlignment="1">
      <alignment horizontal="right" vertical="top"/>
    </xf>
    <xf numFmtId="0" fontId="32" fillId="0" borderId="12" xfId="0" applyFont="1" applyBorder="1" applyAlignment="1">
      <alignment horizontal="center" vertical="top" wrapText="1"/>
    </xf>
    <xf numFmtId="0" fontId="39" fillId="0" borderId="12" xfId="0" applyFont="1" applyBorder="1" applyAlignment="1">
      <alignment horizontal="center" vertical="top" wrapText="1"/>
    </xf>
    <xf numFmtId="0" fontId="39" fillId="0" borderId="12" xfId="0" applyFont="1" applyBorder="1" applyAlignment="1">
      <alignment horizontal="left" vertical="top" wrapText="1"/>
    </xf>
    <xf numFmtId="49" fontId="39" fillId="0" borderId="12" xfId="0" applyNumberFormat="1" applyFont="1" applyBorder="1" applyAlignment="1">
      <alignment horizontal="left" vertical="top" wrapText="1"/>
    </xf>
    <xf numFmtId="0" fontId="55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49" fontId="9" fillId="0" borderId="0" xfId="0" applyNumberFormat="1" applyFont="1" applyAlignment="1">
      <alignment horizontal="left" vertical="top"/>
    </xf>
    <xf numFmtId="0" fontId="2" fillId="0" borderId="0" xfId="0" applyFont="1"/>
    <xf numFmtId="0" fontId="3" fillId="0" borderId="0" xfId="0" applyFont="1" applyAlignment="1">
      <alignment horizontal="right" vertical="top"/>
    </xf>
    <xf numFmtId="0" fontId="34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vertical="top" wrapText="1"/>
    </xf>
    <xf numFmtId="0" fontId="5" fillId="0" borderId="20" xfId="0" applyFont="1" applyBorder="1" applyAlignment="1">
      <alignment horizontal="right" vertical="top"/>
    </xf>
    <xf numFmtId="0" fontId="3" fillId="0" borderId="20" xfId="0" applyFont="1" applyBorder="1" applyAlignment="1">
      <alignment horizontal="left" vertical="top"/>
    </xf>
    <xf numFmtId="0" fontId="5" fillId="0" borderId="10" xfId="0" applyFont="1" applyBorder="1" applyAlignment="1">
      <alignment horizontal="center" vertical="top"/>
    </xf>
    <xf numFmtId="0" fontId="5" fillId="0" borderId="10" xfId="0" applyFont="1" applyBorder="1" applyAlignment="1">
      <alignment horizontal="left"/>
    </xf>
    <xf numFmtId="0" fontId="9" fillId="0" borderId="0" xfId="0" applyFont="1"/>
    <xf numFmtId="0" fontId="56" fillId="0" borderId="0" xfId="0" applyFont="1" applyAlignment="1">
      <alignment horizontal="center" vertical="top"/>
    </xf>
    <xf numFmtId="0" fontId="57" fillId="0" borderId="10" xfId="0" applyFont="1" applyBorder="1" applyAlignment="1">
      <alignment horizontal="right" vertical="top"/>
    </xf>
    <xf numFmtId="0" fontId="34" fillId="0" borderId="0" xfId="0" applyFont="1" applyAlignment="1">
      <alignment horizontal="center" vertical="top"/>
    </xf>
    <xf numFmtId="0" fontId="9" fillId="0" borderId="0" xfId="0" applyFont="1" applyBorder="1" applyAlignment="1">
      <alignment horizontal="right" vertical="top"/>
    </xf>
    <xf numFmtId="0" fontId="9" fillId="0" borderId="11" xfId="0" applyFont="1" applyBorder="1" applyAlignment="1">
      <alignment horizontal="right" vertical="top"/>
    </xf>
    <xf numFmtId="3" fontId="9" fillId="0" borderId="0" xfId="0" applyNumberFormat="1" applyFont="1" applyAlignment="1">
      <alignment horizontal="right" vertical="top"/>
    </xf>
    <xf numFmtId="3" fontId="5" fillId="0" borderId="10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5" fillId="0" borderId="11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left"/>
    </xf>
    <xf numFmtId="3" fontId="48" fillId="0" borderId="12" xfId="0" applyNumberFormat="1" applyFont="1" applyBorder="1" applyAlignment="1">
      <alignment horizontal="right" vertical="top"/>
    </xf>
    <xf numFmtId="3" fontId="50" fillId="0" borderId="12" xfId="0" applyNumberFormat="1" applyFont="1" applyBorder="1" applyAlignment="1">
      <alignment horizontal="right" vertical="top"/>
    </xf>
    <xf numFmtId="3" fontId="48" fillId="0" borderId="12" xfId="0" applyNumberFormat="1" applyFont="1" applyBorder="1" applyAlignment="1">
      <alignment horizontal="right" vertical="top" wrapText="1"/>
    </xf>
    <xf numFmtId="3" fontId="49" fillId="0" borderId="12" xfId="0" applyNumberFormat="1" applyFont="1" applyBorder="1" applyAlignment="1">
      <alignment horizontal="right" vertical="top" wrapText="1"/>
    </xf>
    <xf numFmtId="3" fontId="53" fillId="0" borderId="0" xfId="0" applyNumberFormat="1" applyFont="1" applyBorder="1" applyAlignment="1">
      <alignment horizontal="right" vertical="top" wrapText="1"/>
    </xf>
    <xf numFmtId="3" fontId="51" fillId="0" borderId="0" xfId="0" applyNumberFormat="1" applyFont="1" applyAlignment="1">
      <alignment horizontal="right" vertical="top"/>
    </xf>
    <xf numFmtId="3" fontId="9" fillId="0" borderId="0" xfId="0" applyNumberFormat="1" applyFont="1" applyAlignment="1">
      <alignment horizontal="left" vertical="top"/>
    </xf>
    <xf numFmtId="165" fontId="3" fillId="0" borderId="0" xfId="0" applyNumberFormat="1" applyFont="1" applyAlignment="1">
      <alignment horizontal="right" vertical="top"/>
    </xf>
    <xf numFmtId="0" fontId="59" fillId="0" borderId="0" xfId="0" applyFont="1" applyAlignment="1">
      <alignment vertical="top"/>
    </xf>
    <xf numFmtId="0" fontId="5" fillId="0" borderId="0" xfId="0" applyFont="1" applyBorder="1" applyAlignment="1">
      <alignment horizontal="left" vertical="top"/>
    </xf>
    <xf numFmtId="3" fontId="48" fillId="0" borderId="0" xfId="0" applyNumberFormat="1" applyFont="1" applyAlignment="1">
      <alignment horizontal="right" vertical="top"/>
    </xf>
    <xf numFmtId="0" fontId="60" fillId="0" borderId="0" xfId="0" applyFont="1"/>
    <xf numFmtId="49" fontId="35" fillId="0" borderId="0" xfId="0" applyNumberFormat="1" applyFont="1" applyBorder="1" applyAlignment="1">
      <alignment horizontal="left" vertical="top" wrapText="1"/>
    </xf>
    <xf numFmtId="0" fontId="61" fillId="0" borderId="0" xfId="0" applyFont="1" applyBorder="1" applyAlignment="1">
      <alignment horizontal="right" vertical="top"/>
    </xf>
    <xf numFmtId="0" fontId="61" fillId="0" borderId="0" xfId="0" applyFont="1" applyAlignment="1">
      <alignment horizontal="right" vertical="top"/>
    </xf>
    <xf numFmtId="0" fontId="62" fillId="0" borderId="0" xfId="0" applyFont="1" applyAlignment="1">
      <alignment horizontal="center" vertical="top"/>
    </xf>
    <xf numFmtId="165" fontId="5" fillId="0" borderId="0" xfId="0" applyNumberFormat="1" applyFont="1" applyAlignment="1">
      <alignment horizontal="right"/>
    </xf>
    <xf numFmtId="0" fontId="33" fillId="0" borderId="0" xfId="0" applyFont="1" applyBorder="1" applyAlignment="1">
      <alignment horizontal="center" vertical="top"/>
    </xf>
    <xf numFmtId="0" fontId="5" fillId="0" borderId="0" xfId="0" applyFont="1" applyBorder="1" applyAlignment="1"/>
    <xf numFmtId="3" fontId="55" fillId="0" borderId="0" xfId="0" applyNumberFormat="1" applyFont="1" applyAlignment="1">
      <alignment horizontal="left"/>
    </xf>
    <xf numFmtId="0" fontId="5" fillId="0" borderId="20" xfId="0" applyFont="1" applyBorder="1" applyAlignment="1">
      <alignment horizontal="center" vertical="top"/>
    </xf>
    <xf numFmtId="0" fontId="5" fillId="0" borderId="20" xfId="0" applyFont="1" applyBorder="1" applyAlignment="1">
      <alignment horizontal="left"/>
    </xf>
    <xf numFmtId="3" fontId="5" fillId="0" borderId="20" xfId="0" applyNumberFormat="1" applyFont="1" applyBorder="1" applyAlignment="1">
      <alignment horizontal="right" vertical="top"/>
    </xf>
    <xf numFmtId="3" fontId="5" fillId="0" borderId="0" xfId="0" applyNumberFormat="1" applyFont="1" applyBorder="1" applyAlignment="1">
      <alignment horizontal="right" vertical="top"/>
    </xf>
    <xf numFmtId="3" fontId="64" fillId="0" borderId="12" xfId="85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top" wrapText="1"/>
    </xf>
    <xf numFmtId="49" fontId="4" fillId="0" borderId="12" xfId="0" applyNumberFormat="1" applyFont="1" applyBorder="1" applyAlignment="1">
      <alignment horizontal="center" vertical="center"/>
    </xf>
    <xf numFmtId="165" fontId="5" fillId="0" borderId="0" xfId="0" applyNumberFormat="1" applyFont="1" applyAlignment="1">
      <alignment horizontal="left"/>
    </xf>
    <xf numFmtId="0" fontId="5" fillId="0" borderId="0" xfId="0" applyFont="1" applyBorder="1" applyAlignment="1">
      <alignment vertical="top"/>
    </xf>
    <xf numFmtId="0" fontId="5" fillId="0" borderId="10" xfId="0" applyFont="1" applyBorder="1" applyAlignment="1">
      <alignment vertical="top"/>
    </xf>
    <xf numFmtId="3" fontId="5" fillId="0" borderId="0" xfId="0" applyNumberFormat="1" applyFont="1" applyBorder="1" applyAlignment="1">
      <alignment vertical="top"/>
    </xf>
    <xf numFmtId="0" fontId="4" fillId="0" borderId="12" xfId="0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5" fillId="0" borderId="12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10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165" fontId="5" fillId="0" borderId="0" xfId="0" applyNumberFormat="1" applyFont="1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/>
    </xf>
    <xf numFmtId="0" fontId="33" fillId="0" borderId="11" xfId="0" applyFont="1" applyBorder="1" applyAlignment="1">
      <alignment horizontal="center" vertical="top"/>
    </xf>
    <xf numFmtId="0" fontId="8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5" fillId="0" borderId="20" xfId="0" applyFont="1" applyBorder="1" applyAlignment="1">
      <alignment horizontal="center"/>
    </xf>
    <xf numFmtId="0" fontId="63" fillId="0" borderId="12" xfId="0" applyFont="1" applyBorder="1" applyAlignment="1">
      <alignment horizontal="left" vertical="top" wrapText="1"/>
    </xf>
    <xf numFmtId="0" fontId="60" fillId="0" borderId="12" xfId="0" applyFont="1" applyBorder="1" applyAlignment="1">
      <alignment vertical="top" wrapText="1"/>
    </xf>
    <xf numFmtId="0" fontId="30" fillId="0" borderId="0" xfId="85" applyFont="1" applyFill="1" applyAlignment="1">
      <alignment wrapText="1"/>
    </xf>
    <xf numFmtId="4" fontId="29" fillId="0" borderId="12" xfId="85" applyNumberFormat="1" applyFont="1" applyFill="1" applyBorder="1" applyAlignment="1">
      <alignment horizontal="center" vertical="center" wrapText="1"/>
    </xf>
    <xf numFmtId="0" fontId="30" fillId="0" borderId="0" xfId="85" applyFont="1" applyFill="1" applyAlignment="1">
      <alignment horizontal="center" vertical="center" wrapText="1"/>
    </xf>
    <xf numFmtId="0" fontId="30" fillId="0" borderId="0" xfId="85" applyFont="1" applyFill="1" applyAlignment="1">
      <alignment horizontal="center" wrapText="1"/>
    </xf>
    <xf numFmtId="0" fontId="29" fillId="0" borderId="12" xfId="85" applyFont="1" applyFill="1" applyBorder="1" applyAlignment="1">
      <alignment horizontal="center" vertical="center" wrapText="1"/>
    </xf>
    <xf numFmtId="4" fontId="29" fillId="0" borderId="18" xfId="85" applyNumberFormat="1" applyFont="1" applyFill="1" applyBorder="1" applyAlignment="1">
      <alignment horizontal="center" vertical="center" wrapText="1"/>
    </xf>
    <xf numFmtId="4" fontId="29" fillId="0" borderId="20" xfId="85" applyNumberFormat="1" applyFont="1" applyFill="1" applyBorder="1" applyAlignment="1">
      <alignment horizontal="center" vertical="center" wrapText="1"/>
    </xf>
    <xf numFmtId="4" fontId="29" fillId="0" borderId="13" xfId="85" applyNumberFormat="1" applyFont="1" applyFill="1" applyBorder="1" applyAlignment="1">
      <alignment horizontal="center" vertical="center" wrapText="1"/>
    </xf>
    <xf numFmtId="0" fontId="30" fillId="0" borderId="0" xfId="85" applyFont="1" applyFill="1" applyAlignment="1">
      <alignment vertical="center" wrapText="1"/>
    </xf>
    <xf numFmtId="4" fontId="29" fillId="0" borderId="0" xfId="85" applyNumberFormat="1" applyFont="1" applyFill="1" applyAlignment="1">
      <alignment horizontal="center" vertical="center" wrapText="1"/>
    </xf>
    <xf numFmtId="4" fontId="30" fillId="0" borderId="0" xfId="85" applyNumberFormat="1" applyFont="1" applyFill="1" applyAlignment="1">
      <alignment horizontal="left" wrapText="1"/>
    </xf>
    <xf numFmtId="0" fontId="30" fillId="0" borderId="0" xfId="85" applyFont="1" applyFill="1" applyAlignment="1"/>
    <xf numFmtId="0" fontId="29" fillId="0" borderId="19" xfId="85" applyFont="1" applyBorder="1" applyAlignment="1">
      <alignment horizontal="center" vertical="center"/>
    </xf>
    <xf numFmtId="0" fontId="29" fillId="0" borderId="22" xfId="85" applyFont="1" applyBorder="1" applyAlignment="1">
      <alignment horizontal="center" vertical="center"/>
    </xf>
    <xf numFmtId="4" fontId="29" fillId="0" borderId="19" xfId="85" applyNumberFormat="1" applyFont="1" applyBorder="1" applyAlignment="1">
      <alignment horizontal="center" vertical="center"/>
    </xf>
    <xf numFmtId="4" fontId="29" fillId="0" borderId="22" xfId="85" applyNumberFormat="1" applyFont="1" applyBorder="1" applyAlignment="1">
      <alignment horizontal="center" vertical="center"/>
    </xf>
    <xf numFmtId="0" fontId="30" fillId="0" borderId="0" xfId="85" applyFont="1" applyAlignment="1">
      <alignment horizontal="center"/>
    </xf>
    <xf numFmtId="0" fontId="30" fillId="0" borderId="0" xfId="85" applyFont="1" applyAlignment="1">
      <alignment horizontal="center" vertical="center" wrapText="1"/>
    </xf>
    <xf numFmtId="0" fontId="29" fillId="0" borderId="19" xfId="85" applyFont="1" applyBorder="1" applyAlignment="1">
      <alignment horizontal="center" vertical="center" wrapText="1"/>
    </xf>
    <xf numFmtId="0" fontId="29" fillId="0" borderId="22" xfId="85" applyFont="1" applyBorder="1" applyAlignment="1">
      <alignment horizontal="center" vertical="center" wrapText="1"/>
    </xf>
    <xf numFmtId="0" fontId="29" fillId="0" borderId="16" xfId="85" applyFont="1" applyBorder="1" applyAlignment="1">
      <alignment horizontal="center" vertical="center" wrapText="1"/>
    </xf>
    <xf numFmtId="0" fontId="29" fillId="0" borderId="15" xfId="85" applyFont="1" applyBorder="1" applyAlignment="1">
      <alignment horizontal="center" vertical="center" wrapText="1"/>
    </xf>
    <xf numFmtId="0" fontId="29" fillId="0" borderId="21" xfId="85" applyFont="1" applyBorder="1" applyAlignment="1">
      <alignment horizontal="center" vertical="center"/>
    </xf>
    <xf numFmtId="0" fontId="29" fillId="0" borderId="14" xfId="85" applyFont="1" applyBorder="1" applyAlignment="1">
      <alignment horizontal="center" vertical="center"/>
    </xf>
    <xf numFmtId="0" fontId="29" fillId="0" borderId="17" xfId="85" applyFont="1" applyBorder="1" applyAlignment="1">
      <alignment horizontal="center" vertical="center"/>
    </xf>
    <xf numFmtId="0" fontId="29" fillId="0" borderId="21" xfId="85" applyFont="1" applyBorder="1" applyAlignment="1">
      <alignment horizontal="center" vertical="center" wrapText="1"/>
    </xf>
    <xf numFmtId="0" fontId="29" fillId="0" borderId="14" xfId="85" applyFont="1" applyBorder="1" applyAlignment="1">
      <alignment horizontal="center" vertical="center" wrapText="1"/>
    </xf>
    <xf numFmtId="0" fontId="29" fillId="0" borderId="17" xfId="85" applyFont="1" applyBorder="1" applyAlignment="1">
      <alignment horizontal="center" vertical="center" wrapText="1"/>
    </xf>
    <xf numFmtId="0" fontId="29" fillId="0" borderId="0" xfId="85" applyFont="1" applyAlignment="1">
      <alignment horizontal="center"/>
    </xf>
    <xf numFmtId="0" fontId="29" fillId="0" borderId="0" xfId="85" applyFont="1" applyAlignment="1">
      <alignment horizontal="left"/>
    </xf>
    <xf numFmtId="0" fontId="29" fillId="0" borderId="18" xfId="85" applyFont="1" applyBorder="1" applyAlignment="1">
      <alignment horizontal="center" vertical="center"/>
    </xf>
    <xf numFmtId="0" fontId="29" fillId="0" borderId="13" xfId="85" applyFont="1" applyBorder="1" applyAlignment="1">
      <alignment horizontal="center" vertical="center"/>
    </xf>
    <xf numFmtId="0" fontId="46" fillId="0" borderId="0" xfId="85" applyFont="1" applyAlignment="1">
      <alignment vertical="center" wrapText="1"/>
    </xf>
    <xf numFmtId="0" fontId="29" fillId="0" borderId="12" xfId="85" applyFont="1" applyBorder="1" applyAlignment="1">
      <alignment horizontal="left" vertical="center" wrapText="1"/>
    </xf>
    <xf numFmtId="4" fontId="29" fillId="0" borderId="12" xfId="85" applyNumberFormat="1" applyFont="1" applyBorder="1" applyAlignment="1">
      <alignment horizontal="center" vertical="center"/>
    </xf>
    <xf numFmtId="0" fontId="29" fillId="0" borderId="18" xfId="85" applyFont="1" applyBorder="1" applyAlignment="1">
      <alignment horizontal="left" vertical="center"/>
    </xf>
    <xf numFmtId="0" fontId="29" fillId="0" borderId="20" xfId="85" applyFont="1" applyBorder="1" applyAlignment="1">
      <alignment horizontal="left" vertical="center"/>
    </xf>
    <xf numFmtId="0" fontId="29" fillId="0" borderId="12" xfId="85" applyFont="1" applyBorder="1" applyAlignment="1">
      <alignment horizontal="left" vertical="center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6"/>
  <sheetViews>
    <sheetView showGridLines="0" topLeftCell="A4" zoomScaleNormal="75" zoomScaleSheetLayoutView="75" workbookViewId="0">
      <selection activeCell="D8" sqref="D8"/>
    </sheetView>
  </sheetViews>
  <sheetFormatPr defaultColWidth="9.140625" defaultRowHeight="12.75" outlineLevelRow="2" x14ac:dyDescent="0.2"/>
  <cols>
    <col min="1" max="1" width="3.28515625" style="9" customWidth="1"/>
    <col min="2" max="2" width="14" style="1" customWidth="1"/>
    <col min="3" max="3" width="34.28515625" style="7" customWidth="1"/>
    <col min="4" max="4" width="9.140625" style="106" customWidth="1"/>
    <col min="5" max="5" width="12.7109375" style="8" customWidth="1"/>
    <col min="6" max="6" width="7.7109375" style="3" customWidth="1"/>
    <col min="7" max="9" width="6.7109375" style="3" customWidth="1"/>
    <col min="10" max="10" width="7.7109375" style="15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4</v>
      </c>
      <c r="B1" s="131"/>
      <c r="C1" s="137"/>
      <c r="D1" s="116"/>
      <c r="E1" s="198" t="s">
        <v>20</v>
      </c>
      <c r="F1" s="199"/>
      <c r="G1" s="199"/>
      <c r="H1" s="199"/>
      <c r="I1" s="199"/>
      <c r="J1" s="199"/>
      <c r="K1" s="113"/>
      <c r="L1" s="113"/>
      <c r="M1" s="2" t="s">
        <v>5</v>
      </c>
      <c r="N1" s="66"/>
      <c r="O1" s="66"/>
      <c r="P1" s="66"/>
      <c r="Q1" s="107"/>
      <c r="R1" s="107"/>
    </row>
    <row r="2" spans="1:18" outlineLevel="1" x14ac:dyDescent="0.2">
      <c r="A2" s="22"/>
      <c r="B2" s="131"/>
      <c r="C2" s="137"/>
      <c r="D2" s="116"/>
      <c r="E2" s="147"/>
      <c r="F2" s="147"/>
      <c r="G2" s="13" t="s">
        <v>0</v>
      </c>
      <c r="H2" s="20"/>
      <c r="I2" s="146"/>
      <c r="J2" s="148"/>
      <c r="K2" s="113"/>
      <c r="L2" s="113"/>
      <c r="M2" s="5" t="s">
        <v>199</v>
      </c>
      <c r="N2" s="66"/>
      <c r="O2" s="66"/>
      <c r="P2" s="66"/>
      <c r="Q2" s="107"/>
      <c r="R2" s="107"/>
    </row>
    <row r="3" spans="1:18" outlineLevel="1" x14ac:dyDescent="0.2">
      <c r="A3" s="22" t="s">
        <v>198</v>
      </c>
      <c r="B3" s="131"/>
      <c r="C3" s="137"/>
      <c r="D3" s="116"/>
      <c r="E3" s="113"/>
      <c r="F3" s="113"/>
      <c r="G3" s="113"/>
      <c r="H3" s="113"/>
      <c r="I3" s="113"/>
      <c r="J3" s="148"/>
      <c r="K3" s="113"/>
      <c r="L3" s="113"/>
      <c r="M3" s="5" t="s">
        <v>197</v>
      </c>
      <c r="N3" s="66"/>
      <c r="O3" s="66"/>
      <c r="P3" s="66"/>
      <c r="Q3" s="107"/>
      <c r="R3" s="107"/>
    </row>
    <row r="4" spans="1:18" outlineLevel="1" x14ac:dyDescent="0.2">
      <c r="A4" s="5" t="s">
        <v>196</v>
      </c>
      <c r="B4" s="131"/>
      <c r="C4" s="137"/>
      <c r="D4" s="116"/>
      <c r="E4" s="113"/>
      <c r="F4" s="113"/>
      <c r="G4" s="79" t="s">
        <v>195</v>
      </c>
      <c r="H4" s="145"/>
      <c r="I4" s="113"/>
      <c r="J4" s="148"/>
      <c r="K4" s="113"/>
      <c r="L4" s="113"/>
      <c r="M4" s="76"/>
      <c r="N4" s="76"/>
      <c r="O4" s="144"/>
      <c r="P4" s="66"/>
      <c r="Q4" s="107"/>
      <c r="R4" s="107"/>
    </row>
    <row r="5" spans="1:18" ht="13.5" outlineLevel="1" x14ac:dyDescent="0.2">
      <c r="A5" s="12"/>
      <c r="B5" s="131"/>
      <c r="C5" s="116"/>
      <c r="D5" s="142"/>
      <c r="E5" s="113"/>
      <c r="F5" s="113"/>
      <c r="G5" s="143" t="s">
        <v>194</v>
      </c>
      <c r="H5" s="12"/>
      <c r="I5" s="12"/>
      <c r="J5" s="148"/>
      <c r="K5" s="113"/>
      <c r="L5" s="113"/>
      <c r="M5" s="5" t="s">
        <v>193</v>
      </c>
      <c r="N5" s="66"/>
      <c r="O5" s="66"/>
      <c r="P5" s="66"/>
      <c r="Q5" s="4"/>
      <c r="R5" s="107"/>
    </row>
    <row r="6" spans="1:18" x14ac:dyDescent="0.2">
      <c r="A6" s="12"/>
      <c r="B6" s="131"/>
      <c r="C6" s="116"/>
      <c r="D6" s="142"/>
      <c r="E6" s="113"/>
      <c r="F6" s="113"/>
      <c r="G6" s="113"/>
      <c r="H6" s="113"/>
      <c r="I6" s="113"/>
      <c r="J6" s="148"/>
      <c r="K6" s="113"/>
      <c r="L6" s="113"/>
      <c r="M6" s="66"/>
      <c r="N6" s="66"/>
      <c r="O6" s="66"/>
      <c r="P6" s="66"/>
      <c r="Q6" s="4"/>
      <c r="R6" s="107"/>
    </row>
    <row r="7" spans="1:18" x14ac:dyDescent="0.2">
      <c r="A7" s="11"/>
      <c r="B7" s="69"/>
      <c r="C7" s="78" t="s">
        <v>1</v>
      </c>
      <c r="D7" s="77" t="s">
        <v>192</v>
      </c>
      <c r="E7" s="141"/>
      <c r="F7" s="76"/>
      <c r="G7" s="76"/>
      <c r="H7" s="140"/>
      <c r="I7" s="76"/>
      <c r="J7" s="149"/>
      <c r="K7" s="76"/>
      <c r="L7" s="76"/>
      <c r="M7" s="76"/>
      <c r="N7" s="76"/>
      <c r="O7" s="66"/>
      <c r="P7" s="66"/>
      <c r="Q7" s="66"/>
      <c r="R7" s="107"/>
    </row>
    <row r="8" spans="1:18" x14ac:dyDescent="0.2">
      <c r="A8" s="11"/>
      <c r="B8" s="69"/>
      <c r="C8" s="78"/>
      <c r="D8" s="139" t="s">
        <v>191</v>
      </c>
      <c r="E8" s="70"/>
      <c r="F8" s="66"/>
      <c r="G8" s="66"/>
      <c r="H8" s="11"/>
      <c r="I8" s="66"/>
      <c r="J8" s="150"/>
      <c r="K8" s="138"/>
      <c r="L8" s="138"/>
      <c r="M8" s="138"/>
      <c r="N8" s="138"/>
      <c r="O8" s="76"/>
      <c r="P8" s="66"/>
      <c r="Q8" s="66"/>
      <c r="R8" s="107"/>
    </row>
    <row r="9" spans="1:18" x14ac:dyDescent="0.2">
      <c r="A9" s="11"/>
      <c r="B9" s="69"/>
      <c r="C9" s="68"/>
      <c r="D9" s="67"/>
      <c r="E9" s="75"/>
      <c r="F9" s="74"/>
      <c r="G9" s="74"/>
      <c r="H9" s="13" t="s">
        <v>31</v>
      </c>
      <c r="I9" s="13"/>
      <c r="J9" s="151"/>
      <c r="K9" s="73"/>
      <c r="L9" s="66"/>
      <c r="M9" s="66"/>
      <c r="N9" s="66"/>
      <c r="O9" s="66"/>
      <c r="P9" s="66"/>
      <c r="Q9" s="66"/>
      <c r="R9" s="107"/>
    </row>
    <row r="10" spans="1:18" x14ac:dyDescent="0.2">
      <c r="A10" s="72"/>
      <c r="B10" s="71"/>
      <c r="C10" s="68"/>
      <c r="D10" s="67"/>
      <c r="E10" s="4"/>
      <c r="F10" s="66"/>
      <c r="G10" s="66"/>
      <c r="H10" s="66"/>
      <c r="I10" s="66"/>
      <c r="J10" s="150"/>
      <c r="K10" s="66"/>
      <c r="L10" s="66"/>
      <c r="M10" s="66"/>
      <c r="N10" s="66"/>
      <c r="O10" s="66"/>
      <c r="P10" s="66"/>
      <c r="Q10" s="66"/>
      <c r="R10" s="107"/>
    </row>
    <row r="11" spans="1:18" ht="14.25" x14ac:dyDescent="0.2">
      <c r="A11" s="11"/>
      <c r="B11" s="69"/>
      <c r="C11" s="68"/>
      <c r="D11" s="70" t="s">
        <v>190</v>
      </c>
      <c r="E11" s="11"/>
      <c r="F11" s="66"/>
      <c r="G11" s="66"/>
      <c r="H11" s="66"/>
      <c r="I11" s="70"/>
      <c r="J11" s="152"/>
      <c r="K11" s="66"/>
      <c r="L11" s="66"/>
      <c r="M11" s="66"/>
      <c r="N11" s="66"/>
      <c r="O11" s="66"/>
      <c r="P11" s="66"/>
      <c r="Q11" s="66"/>
      <c r="R11" s="14"/>
    </row>
    <row r="12" spans="1:18" x14ac:dyDescent="0.2">
      <c r="A12" s="11"/>
      <c r="B12" s="69"/>
      <c r="C12" s="68"/>
      <c r="D12" s="70" t="s">
        <v>39</v>
      </c>
      <c r="E12" s="11"/>
      <c r="F12" s="66"/>
      <c r="G12" s="66"/>
      <c r="H12" s="66"/>
      <c r="I12" s="70"/>
      <c r="J12" s="196" t="s">
        <v>189</v>
      </c>
      <c r="K12" s="197"/>
      <c r="L12" s="5" t="s">
        <v>30</v>
      </c>
      <c r="M12" s="66"/>
      <c r="N12" s="66"/>
      <c r="O12" s="66"/>
      <c r="P12" s="66"/>
      <c r="Q12" s="66"/>
    </row>
    <row r="13" spans="1:18" x14ac:dyDescent="0.2">
      <c r="A13" s="11"/>
      <c r="B13" s="69"/>
      <c r="C13" s="68"/>
      <c r="D13" s="70" t="s">
        <v>89</v>
      </c>
      <c r="E13" s="11"/>
      <c r="F13" s="66"/>
      <c r="G13" s="66"/>
      <c r="H13" s="66"/>
      <c r="I13" s="70"/>
      <c r="J13" s="196" t="s">
        <v>188</v>
      </c>
      <c r="K13" s="197"/>
      <c r="L13" s="5" t="s">
        <v>30</v>
      </c>
      <c r="M13" s="66"/>
      <c r="N13" s="66"/>
      <c r="O13" s="66"/>
      <c r="P13" s="66"/>
      <c r="Q13" s="66"/>
    </row>
    <row r="14" spans="1:18" outlineLevel="1" x14ac:dyDescent="0.2">
      <c r="A14" s="11"/>
      <c r="B14" s="69"/>
      <c r="C14" s="68"/>
      <c r="D14" s="70" t="s">
        <v>18</v>
      </c>
      <c r="E14" s="11"/>
      <c r="F14" s="66"/>
      <c r="G14" s="66"/>
      <c r="H14" s="66"/>
      <c r="I14" s="70"/>
      <c r="J14" s="196" t="s">
        <v>187</v>
      </c>
      <c r="K14" s="197"/>
      <c r="L14" s="5" t="s">
        <v>19</v>
      </c>
      <c r="M14" s="66"/>
      <c r="N14" s="66"/>
      <c r="O14" s="66"/>
      <c r="P14" s="66"/>
      <c r="Q14" s="66"/>
    </row>
    <row r="15" spans="1:18" x14ac:dyDescent="0.2">
      <c r="A15" s="12"/>
      <c r="B15" s="131"/>
      <c r="C15" s="137"/>
      <c r="D15" s="70" t="s">
        <v>186</v>
      </c>
      <c r="E15" s="12"/>
      <c r="F15" s="113"/>
      <c r="G15" s="113"/>
      <c r="H15" s="113"/>
      <c r="I15" s="136"/>
      <c r="J15" s="200">
        <f>J74/1000</f>
        <v>11.009</v>
      </c>
      <c r="K15" s="200"/>
      <c r="L15" s="22" t="s">
        <v>185</v>
      </c>
      <c r="M15" s="113"/>
      <c r="N15" s="135"/>
      <c r="O15" s="134"/>
      <c r="P15" s="133"/>
      <c r="Q15" s="132"/>
      <c r="R15" s="107"/>
    </row>
    <row r="16" spans="1:18" x14ac:dyDescent="0.2">
      <c r="A16" s="12"/>
      <c r="B16" s="131"/>
      <c r="C16" s="130"/>
      <c r="D16" s="129" t="s">
        <v>184</v>
      </c>
      <c r="E16" s="70"/>
      <c r="F16" s="70"/>
      <c r="G16" s="70"/>
      <c r="H16" s="70"/>
      <c r="I16" s="70"/>
      <c r="J16" s="152"/>
      <c r="K16" s="70"/>
      <c r="L16" s="70"/>
      <c r="M16" s="113"/>
      <c r="N16" s="113"/>
      <c r="O16" s="113"/>
      <c r="P16" s="113"/>
      <c r="Q16" s="107"/>
      <c r="R16" s="107"/>
    </row>
    <row r="18" spans="1:17" ht="18" customHeight="1" x14ac:dyDescent="0.2">
      <c r="A18" s="187" t="s">
        <v>2</v>
      </c>
      <c r="B18" s="194" t="s">
        <v>88</v>
      </c>
      <c r="C18" s="187" t="s">
        <v>87</v>
      </c>
      <c r="D18" s="187" t="s">
        <v>86</v>
      </c>
      <c r="E18" s="187" t="s">
        <v>85</v>
      </c>
      <c r="F18" s="187" t="s">
        <v>29</v>
      </c>
      <c r="G18" s="190"/>
      <c r="H18" s="190"/>
      <c r="I18" s="190"/>
      <c r="J18" s="187" t="s">
        <v>28</v>
      </c>
      <c r="K18" s="190"/>
      <c r="L18" s="190"/>
      <c r="M18" s="190"/>
      <c r="N18" s="187" t="s">
        <v>84</v>
      </c>
      <c r="O18" s="187" t="s">
        <v>83</v>
      </c>
      <c r="P18" s="187" t="s">
        <v>183</v>
      </c>
      <c r="Q18" s="187" t="s">
        <v>182</v>
      </c>
    </row>
    <row r="19" spans="1:17" ht="15.75" customHeight="1" x14ac:dyDescent="0.2">
      <c r="A19" s="190"/>
      <c r="B19" s="195"/>
      <c r="C19" s="193"/>
      <c r="D19" s="187"/>
      <c r="E19" s="190"/>
      <c r="F19" s="187" t="s">
        <v>3</v>
      </c>
      <c r="G19" s="187" t="s">
        <v>82</v>
      </c>
      <c r="H19" s="190"/>
      <c r="I19" s="190"/>
      <c r="J19" s="188" t="s">
        <v>3</v>
      </c>
      <c r="K19" s="187" t="s">
        <v>82</v>
      </c>
      <c r="L19" s="190"/>
      <c r="M19" s="190"/>
      <c r="N19" s="187"/>
      <c r="O19" s="187"/>
      <c r="P19" s="187"/>
      <c r="Q19" s="187"/>
    </row>
    <row r="20" spans="1:17" ht="15.75" customHeight="1" x14ac:dyDescent="0.2">
      <c r="A20" s="190"/>
      <c r="B20" s="195"/>
      <c r="C20" s="193"/>
      <c r="D20" s="187"/>
      <c r="E20" s="190"/>
      <c r="F20" s="190"/>
      <c r="G20" s="109" t="s">
        <v>81</v>
      </c>
      <c r="H20" s="109" t="s">
        <v>80</v>
      </c>
      <c r="I20" s="109" t="s">
        <v>79</v>
      </c>
      <c r="J20" s="189"/>
      <c r="K20" s="109" t="s">
        <v>81</v>
      </c>
      <c r="L20" s="109" t="s">
        <v>80</v>
      </c>
      <c r="M20" s="109" t="s">
        <v>79</v>
      </c>
      <c r="N20" s="187"/>
      <c r="O20" s="187"/>
      <c r="P20" s="187"/>
      <c r="Q20" s="187"/>
    </row>
    <row r="21" spans="1:17" x14ac:dyDescent="0.2">
      <c r="A21" s="6">
        <v>1</v>
      </c>
      <c r="B21" s="111">
        <v>2</v>
      </c>
      <c r="C21" s="109">
        <v>3</v>
      </c>
      <c r="D21" s="109">
        <v>4</v>
      </c>
      <c r="E21" s="6">
        <v>5</v>
      </c>
      <c r="F21" s="110">
        <v>6</v>
      </c>
      <c r="G21" s="110">
        <v>7</v>
      </c>
      <c r="H21" s="110">
        <v>8</v>
      </c>
      <c r="I21" s="110">
        <v>9</v>
      </c>
      <c r="J21" s="16">
        <v>10</v>
      </c>
      <c r="K21" s="110">
        <v>11</v>
      </c>
      <c r="L21" s="110">
        <v>12</v>
      </c>
      <c r="M21" s="110">
        <v>13</v>
      </c>
      <c r="N21" s="110">
        <v>14</v>
      </c>
      <c r="O21" s="110">
        <v>15</v>
      </c>
      <c r="P21" s="110">
        <v>16</v>
      </c>
      <c r="Q21" s="110">
        <v>17</v>
      </c>
    </row>
    <row r="22" spans="1:17" x14ac:dyDescent="0.2">
      <c r="A22" s="201" t="s">
        <v>181</v>
      </c>
      <c r="B22" s="192"/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192"/>
      <c r="N22" s="192"/>
      <c r="O22" s="192"/>
      <c r="P22" s="192"/>
      <c r="Q22" s="192"/>
    </row>
    <row r="23" spans="1:17" ht="24" x14ac:dyDescent="0.2">
      <c r="A23" s="6">
        <v>1</v>
      </c>
      <c r="B23" s="64" t="s">
        <v>180</v>
      </c>
      <c r="C23" s="108" t="s">
        <v>179</v>
      </c>
      <c r="D23" s="10" t="s">
        <v>178</v>
      </c>
      <c r="E23" s="63">
        <v>0.01</v>
      </c>
      <c r="F23" s="62">
        <v>696.26</v>
      </c>
      <c r="G23" s="62">
        <v>691.42</v>
      </c>
      <c r="H23" s="62">
        <v>4.84</v>
      </c>
      <c r="I23" s="62">
        <v>1.87</v>
      </c>
      <c r="J23" s="153">
        <v>7</v>
      </c>
      <c r="K23" s="61">
        <v>7</v>
      </c>
      <c r="L23" s="61"/>
      <c r="M23" s="61"/>
      <c r="N23" s="61">
        <v>57.57</v>
      </c>
      <c r="O23" s="61">
        <v>0.57999999999999996</v>
      </c>
      <c r="P23" s="61">
        <v>0.12</v>
      </c>
      <c r="Q23" s="61"/>
    </row>
    <row r="24" spans="1:17" ht="24" x14ac:dyDescent="0.2">
      <c r="A24" s="6">
        <v>2</v>
      </c>
      <c r="B24" s="64" t="s">
        <v>177</v>
      </c>
      <c r="C24" s="108" t="s">
        <v>176</v>
      </c>
      <c r="D24" s="10" t="s">
        <v>175</v>
      </c>
      <c r="E24" s="63">
        <v>0.01</v>
      </c>
      <c r="F24" s="62">
        <v>626.59</v>
      </c>
      <c r="G24" s="62">
        <v>616.11</v>
      </c>
      <c r="H24" s="62">
        <v>10.48</v>
      </c>
      <c r="I24" s="62">
        <v>4.0599999999999996</v>
      </c>
      <c r="J24" s="153">
        <v>6</v>
      </c>
      <c r="K24" s="61">
        <v>6</v>
      </c>
      <c r="L24" s="61"/>
      <c r="M24" s="61"/>
      <c r="N24" s="61">
        <v>51.3</v>
      </c>
      <c r="O24" s="61">
        <v>0.51</v>
      </c>
      <c r="P24" s="61">
        <v>0.26</v>
      </c>
      <c r="Q24" s="61"/>
    </row>
    <row r="25" spans="1:17" ht="36" x14ac:dyDescent="0.2">
      <c r="A25" s="6">
        <v>3</v>
      </c>
      <c r="B25" s="64" t="s">
        <v>174</v>
      </c>
      <c r="C25" s="108" t="s">
        <v>173</v>
      </c>
      <c r="D25" s="10" t="s">
        <v>145</v>
      </c>
      <c r="E25" s="63">
        <v>0.1</v>
      </c>
      <c r="F25" s="62">
        <v>831.21</v>
      </c>
      <c r="G25" s="62">
        <v>698.15</v>
      </c>
      <c r="H25" s="62">
        <v>13.92</v>
      </c>
      <c r="I25" s="62">
        <v>2.66</v>
      </c>
      <c r="J25" s="153">
        <v>83</v>
      </c>
      <c r="K25" s="61">
        <v>70</v>
      </c>
      <c r="L25" s="61">
        <v>1</v>
      </c>
      <c r="M25" s="61"/>
      <c r="N25" s="61">
        <v>59.62</v>
      </c>
      <c r="O25" s="61">
        <v>5.96</v>
      </c>
      <c r="P25" s="61">
        <v>0.17</v>
      </c>
      <c r="Q25" s="61">
        <v>0.02</v>
      </c>
    </row>
    <row r="26" spans="1:17" ht="36" x14ac:dyDescent="0.2">
      <c r="A26" s="6">
        <v>4</v>
      </c>
      <c r="B26" s="64" t="s">
        <v>172</v>
      </c>
      <c r="C26" s="108" t="s">
        <v>171</v>
      </c>
      <c r="D26" s="10" t="s">
        <v>145</v>
      </c>
      <c r="E26" s="63">
        <v>0.08</v>
      </c>
      <c r="F26" s="62">
        <v>483.12</v>
      </c>
      <c r="G26" s="62">
        <v>405.87</v>
      </c>
      <c r="H26" s="62">
        <v>8.1199999999999992</v>
      </c>
      <c r="I26" s="62">
        <v>1.56</v>
      </c>
      <c r="J26" s="153">
        <v>39</v>
      </c>
      <c r="K26" s="61">
        <v>32</v>
      </c>
      <c r="L26" s="61">
        <v>1</v>
      </c>
      <c r="M26" s="61"/>
      <c r="N26" s="61">
        <v>34.659999999999997</v>
      </c>
      <c r="O26" s="61">
        <v>2.77</v>
      </c>
      <c r="P26" s="61">
        <v>0.1</v>
      </c>
      <c r="Q26" s="61">
        <v>0.01</v>
      </c>
    </row>
    <row r="27" spans="1:17" x14ac:dyDescent="0.2">
      <c r="A27" s="201" t="s">
        <v>170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</row>
    <row r="28" spans="1:17" ht="48" x14ac:dyDescent="0.2">
      <c r="A28" s="6">
        <v>5</v>
      </c>
      <c r="B28" s="64" t="s">
        <v>169</v>
      </c>
      <c r="C28" s="108" t="s">
        <v>168</v>
      </c>
      <c r="D28" s="10" t="s">
        <v>145</v>
      </c>
      <c r="E28" s="63">
        <v>0.41</v>
      </c>
      <c r="F28" s="62">
        <v>5654.2</v>
      </c>
      <c r="G28" s="62">
        <v>502.3</v>
      </c>
      <c r="H28" s="62">
        <v>79.16</v>
      </c>
      <c r="I28" s="62">
        <v>2.73</v>
      </c>
      <c r="J28" s="153">
        <v>2318</v>
      </c>
      <c r="K28" s="61">
        <v>206</v>
      </c>
      <c r="L28" s="61">
        <v>32</v>
      </c>
      <c r="M28" s="61">
        <v>1</v>
      </c>
      <c r="N28" s="61">
        <v>37.07</v>
      </c>
      <c r="O28" s="61">
        <v>15.2</v>
      </c>
      <c r="P28" s="61">
        <v>0.15</v>
      </c>
      <c r="Q28" s="61">
        <v>0.06</v>
      </c>
    </row>
    <row r="29" spans="1:17" ht="48" x14ac:dyDescent="0.2">
      <c r="A29" s="6">
        <v>6</v>
      </c>
      <c r="B29" s="64" t="s">
        <v>167</v>
      </c>
      <c r="C29" s="108" t="s">
        <v>166</v>
      </c>
      <c r="D29" s="10" t="s">
        <v>145</v>
      </c>
      <c r="E29" s="63">
        <v>0.38</v>
      </c>
      <c r="F29" s="62">
        <v>5020.2700000000004</v>
      </c>
      <c r="G29" s="62">
        <v>502.3</v>
      </c>
      <c r="H29" s="62">
        <v>79.16</v>
      </c>
      <c r="I29" s="62">
        <v>2.73</v>
      </c>
      <c r="J29" s="153">
        <v>1908</v>
      </c>
      <c r="K29" s="61">
        <v>191</v>
      </c>
      <c r="L29" s="61">
        <v>30</v>
      </c>
      <c r="M29" s="61">
        <v>1</v>
      </c>
      <c r="N29" s="61">
        <v>37.07</v>
      </c>
      <c r="O29" s="61">
        <v>14.09</v>
      </c>
      <c r="P29" s="61">
        <v>0.15</v>
      </c>
      <c r="Q29" s="61">
        <v>0.06</v>
      </c>
    </row>
    <row r="30" spans="1:17" ht="24" x14ac:dyDescent="0.2">
      <c r="A30" s="6">
        <v>7</v>
      </c>
      <c r="B30" s="64" t="s">
        <v>144</v>
      </c>
      <c r="C30" s="108" t="s">
        <v>143</v>
      </c>
      <c r="D30" s="10" t="s">
        <v>142</v>
      </c>
      <c r="E30" s="65">
        <v>15.8</v>
      </c>
      <c r="F30" s="62">
        <v>17.02</v>
      </c>
      <c r="G30" s="61"/>
      <c r="H30" s="61"/>
      <c r="I30" s="61"/>
      <c r="J30" s="153">
        <v>269</v>
      </c>
      <c r="K30" s="61"/>
      <c r="L30" s="61"/>
      <c r="M30" s="61"/>
      <c r="N30" s="61"/>
      <c r="O30" s="61"/>
      <c r="P30" s="61"/>
      <c r="Q30" s="61"/>
    </row>
    <row r="31" spans="1:17" ht="24" x14ac:dyDescent="0.2">
      <c r="A31" s="6">
        <v>8</v>
      </c>
      <c r="B31" s="64" t="s">
        <v>165</v>
      </c>
      <c r="C31" s="108" t="s">
        <v>164</v>
      </c>
      <c r="D31" s="10" t="s">
        <v>77</v>
      </c>
      <c r="E31" s="65">
        <v>7</v>
      </c>
      <c r="F31" s="62">
        <v>25.14</v>
      </c>
      <c r="G31" s="61"/>
      <c r="H31" s="61"/>
      <c r="I31" s="61"/>
      <c r="J31" s="153">
        <v>176</v>
      </c>
      <c r="K31" s="61"/>
      <c r="L31" s="61"/>
      <c r="M31" s="61"/>
      <c r="N31" s="61"/>
      <c r="O31" s="61"/>
      <c r="P31" s="61"/>
      <c r="Q31" s="61"/>
    </row>
    <row r="32" spans="1:17" ht="36" x14ac:dyDescent="0.2">
      <c r="A32" s="6">
        <v>9</v>
      </c>
      <c r="B32" s="64" t="s">
        <v>163</v>
      </c>
      <c r="C32" s="108" t="s">
        <v>162</v>
      </c>
      <c r="D32" s="10" t="s">
        <v>77</v>
      </c>
      <c r="E32" s="65">
        <v>3</v>
      </c>
      <c r="F32" s="62">
        <v>27.25</v>
      </c>
      <c r="G32" s="61"/>
      <c r="H32" s="61"/>
      <c r="I32" s="61"/>
      <c r="J32" s="153">
        <v>82</v>
      </c>
      <c r="K32" s="61"/>
      <c r="L32" s="61"/>
      <c r="M32" s="61"/>
      <c r="N32" s="61"/>
      <c r="O32" s="61"/>
      <c r="P32" s="61"/>
      <c r="Q32" s="61"/>
    </row>
    <row r="33" spans="1:17" ht="36" x14ac:dyDescent="0.2">
      <c r="A33" s="6">
        <v>10</v>
      </c>
      <c r="B33" s="64" t="s">
        <v>161</v>
      </c>
      <c r="C33" s="108" t="s">
        <v>160</v>
      </c>
      <c r="D33" s="10" t="s">
        <v>108</v>
      </c>
      <c r="E33" s="65">
        <v>1</v>
      </c>
      <c r="F33" s="62">
        <v>107.91</v>
      </c>
      <c r="G33" s="62">
        <v>62.31</v>
      </c>
      <c r="H33" s="62">
        <v>5.56</v>
      </c>
      <c r="I33" s="61"/>
      <c r="J33" s="153">
        <v>108</v>
      </c>
      <c r="K33" s="61">
        <v>62</v>
      </c>
      <c r="L33" s="61">
        <v>6</v>
      </c>
      <c r="M33" s="61"/>
      <c r="N33" s="61">
        <v>4.46</v>
      </c>
      <c r="O33" s="61">
        <v>4.46</v>
      </c>
      <c r="P33" s="61"/>
      <c r="Q33" s="61"/>
    </row>
    <row r="34" spans="1:17" ht="36" x14ac:dyDescent="0.2">
      <c r="A34" s="6">
        <v>11</v>
      </c>
      <c r="B34" s="64" t="s">
        <v>159</v>
      </c>
      <c r="C34" s="108" t="s">
        <v>158</v>
      </c>
      <c r="D34" s="10" t="s">
        <v>108</v>
      </c>
      <c r="E34" s="65">
        <v>1</v>
      </c>
      <c r="F34" s="62">
        <v>104.6</v>
      </c>
      <c r="G34" s="62">
        <v>62.31</v>
      </c>
      <c r="H34" s="62">
        <v>5.56</v>
      </c>
      <c r="I34" s="61"/>
      <c r="J34" s="153">
        <v>105</v>
      </c>
      <c r="K34" s="61">
        <v>62</v>
      </c>
      <c r="L34" s="61">
        <v>6</v>
      </c>
      <c r="M34" s="61"/>
      <c r="N34" s="61">
        <v>4.46</v>
      </c>
      <c r="O34" s="61">
        <v>4.46</v>
      </c>
      <c r="P34" s="61"/>
      <c r="Q34" s="61"/>
    </row>
    <row r="35" spans="1:17" ht="35.450000000000003" customHeight="1" x14ac:dyDescent="0.2">
      <c r="A35" s="6">
        <v>12</v>
      </c>
      <c r="B35" s="64" t="s">
        <v>157</v>
      </c>
      <c r="C35" s="108" t="s">
        <v>156</v>
      </c>
      <c r="D35" s="10" t="s">
        <v>145</v>
      </c>
      <c r="E35" s="63">
        <v>0.79</v>
      </c>
      <c r="F35" s="62">
        <v>104.4</v>
      </c>
      <c r="G35" s="62">
        <v>82.16</v>
      </c>
      <c r="H35" s="62">
        <v>15.29</v>
      </c>
      <c r="I35" s="61"/>
      <c r="J35" s="153">
        <v>82</v>
      </c>
      <c r="K35" s="61">
        <v>65</v>
      </c>
      <c r="L35" s="61">
        <v>12</v>
      </c>
      <c r="M35" s="61"/>
      <c r="N35" s="61">
        <v>5.01</v>
      </c>
      <c r="O35" s="61">
        <v>3.96</v>
      </c>
      <c r="P35" s="61"/>
      <c r="Q35" s="61"/>
    </row>
    <row r="36" spans="1:17" ht="36" x14ac:dyDescent="0.2">
      <c r="A36" s="6">
        <v>13</v>
      </c>
      <c r="B36" s="64" t="s">
        <v>155</v>
      </c>
      <c r="C36" s="108" t="s">
        <v>154</v>
      </c>
      <c r="D36" s="10" t="s">
        <v>153</v>
      </c>
      <c r="E36" s="63">
        <v>9.5000000000000001E-2</v>
      </c>
      <c r="F36" s="62">
        <v>1384.09</v>
      </c>
      <c r="G36" s="62">
        <v>886.83</v>
      </c>
      <c r="H36" s="62">
        <v>3.68</v>
      </c>
      <c r="I36" s="62">
        <v>0.16</v>
      </c>
      <c r="J36" s="153">
        <v>131</v>
      </c>
      <c r="K36" s="61">
        <v>84</v>
      </c>
      <c r="L36" s="61"/>
      <c r="M36" s="61"/>
      <c r="N36" s="61">
        <v>71.06</v>
      </c>
      <c r="O36" s="61">
        <v>6.75</v>
      </c>
      <c r="P36" s="61">
        <v>0.01</v>
      </c>
      <c r="Q36" s="61"/>
    </row>
    <row r="37" spans="1:17" x14ac:dyDescent="0.2">
      <c r="A37" s="201" t="s">
        <v>152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</row>
    <row r="38" spans="1:17" ht="33.6" customHeight="1" x14ac:dyDescent="0.2">
      <c r="A38" s="6">
        <v>14</v>
      </c>
      <c r="B38" s="64" t="s">
        <v>151</v>
      </c>
      <c r="C38" s="108" t="s">
        <v>150</v>
      </c>
      <c r="D38" s="10" t="s">
        <v>145</v>
      </c>
      <c r="E38" s="63">
        <v>5.1999999999999998E-2</v>
      </c>
      <c r="F38" s="62">
        <v>8610.7900000000009</v>
      </c>
      <c r="G38" s="62">
        <v>860.55</v>
      </c>
      <c r="H38" s="62">
        <v>36.81</v>
      </c>
      <c r="I38" s="62">
        <v>1.0900000000000001</v>
      </c>
      <c r="J38" s="153">
        <v>448</v>
      </c>
      <c r="K38" s="61">
        <v>45</v>
      </c>
      <c r="L38" s="61">
        <v>2</v>
      </c>
      <c r="M38" s="61"/>
      <c r="N38" s="61">
        <v>61.6</v>
      </c>
      <c r="O38" s="61">
        <v>3.2</v>
      </c>
      <c r="P38" s="61">
        <v>0.06</v>
      </c>
      <c r="Q38" s="61"/>
    </row>
    <row r="39" spans="1:17" ht="37.9" customHeight="1" x14ac:dyDescent="0.2">
      <c r="A39" s="6">
        <v>15</v>
      </c>
      <c r="B39" s="64" t="s">
        <v>149</v>
      </c>
      <c r="C39" s="108" t="s">
        <v>148</v>
      </c>
      <c r="D39" s="10" t="s">
        <v>145</v>
      </c>
      <c r="E39" s="63">
        <v>0.13400000000000001</v>
      </c>
      <c r="F39" s="62">
        <v>5197.9799999999996</v>
      </c>
      <c r="G39" s="62">
        <v>897.43</v>
      </c>
      <c r="H39" s="62">
        <v>15.84</v>
      </c>
      <c r="I39" s="62">
        <v>0.36</v>
      </c>
      <c r="J39" s="153">
        <v>697</v>
      </c>
      <c r="K39" s="61">
        <v>120</v>
      </c>
      <c r="L39" s="61">
        <v>2</v>
      </c>
      <c r="M39" s="61"/>
      <c r="N39" s="61">
        <v>64.239999999999995</v>
      </c>
      <c r="O39" s="61">
        <v>8.61</v>
      </c>
      <c r="P39" s="61">
        <v>0.02</v>
      </c>
      <c r="Q39" s="61"/>
    </row>
    <row r="40" spans="1:17" ht="34.9" customHeight="1" x14ac:dyDescent="0.2">
      <c r="A40" s="6">
        <v>16</v>
      </c>
      <c r="B40" s="64" t="s">
        <v>147</v>
      </c>
      <c r="C40" s="108" t="s">
        <v>146</v>
      </c>
      <c r="D40" s="10" t="s">
        <v>145</v>
      </c>
      <c r="E40" s="63">
        <v>0.216</v>
      </c>
      <c r="F40" s="62">
        <v>12101.59</v>
      </c>
      <c r="G40" s="62">
        <v>1097.3599999999999</v>
      </c>
      <c r="H40" s="62">
        <v>278</v>
      </c>
      <c r="I40" s="62">
        <v>6.73</v>
      </c>
      <c r="J40" s="153">
        <v>2614</v>
      </c>
      <c r="K40" s="61">
        <v>237</v>
      </c>
      <c r="L40" s="61">
        <v>60</v>
      </c>
      <c r="M40" s="61">
        <v>1</v>
      </c>
      <c r="N40" s="61">
        <v>79.75</v>
      </c>
      <c r="O40" s="61">
        <v>17.23</v>
      </c>
      <c r="P40" s="61">
        <v>0.37</v>
      </c>
      <c r="Q40" s="61">
        <v>0.08</v>
      </c>
    </row>
    <row r="41" spans="1:17" ht="28.15" customHeight="1" x14ac:dyDescent="0.2">
      <c r="A41" s="6">
        <v>17</v>
      </c>
      <c r="B41" s="64" t="s">
        <v>144</v>
      </c>
      <c r="C41" s="108" t="s">
        <v>143</v>
      </c>
      <c r="D41" s="10" t="s">
        <v>142</v>
      </c>
      <c r="E41" s="65">
        <v>3.72</v>
      </c>
      <c r="F41" s="62">
        <v>17.02</v>
      </c>
      <c r="G41" s="61"/>
      <c r="H41" s="61"/>
      <c r="I41" s="61"/>
      <c r="J41" s="153">
        <v>63</v>
      </c>
      <c r="K41" s="61"/>
      <c r="L41" s="61"/>
      <c r="M41" s="61"/>
      <c r="N41" s="61"/>
      <c r="O41" s="61"/>
      <c r="P41" s="61"/>
      <c r="Q41" s="61"/>
    </row>
    <row r="42" spans="1:17" ht="28.15" customHeight="1" x14ac:dyDescent="0.2">
      <c r="A42" s="6">
        <v>18</v>
      </c>
      <c r="B42" s="64" t="s">
        <v>141</v>
      </c>
      <c r="C42" s="108" t="s">
        <v>140</v>
      </c>
      <c r="D42" s="10" t="s">
        <v>77</v>
      </c>
      <c r="E42" s="65">
        <v>2</v>
      </c>
      <c r="F42" s="62">
        <v>30.78</v>
      </c>
      <c r="G42" s="61"/>
      <c r="H42" s="61"/>
      <c r="I42" s="61"/>
      <c r="J42" s="153">
        <v>62</v>
      </c>
      <c r="K42" s="61"/>
      <c r="L42" s="61"/>
      <c r="M42" s="61"/>
      <c r="N42" s="61"/>
      <c r="O42" s="61"/>
      <c r="P42" s="61"/>
      <c r="Q42" s="61"/>
    </row>
    <row r="43" spans="1:17" ht="28.15" customHeight="1" x14ac:dyDescent="0.2">
      <c r="A43" s="6">
        <v>19</v>
      </c>
      <c r="B43" s="64" t="s">
        <v>139</v>
      </c>
      <c r="C43" s="108" t="s">
        <v>138</v>
      </c>
      <c r="D43" s="10" t="s">
        <v>116</v>
      </c>
      <c r="E43" s="63">
        <v>0.2</v>
      </c>
      <c r="F43" s="62">
        <v>407.19</v>
      </c>
      <c r="G43" s="62">
        <v>293.36</v>
      </c>
      <c r="H43" s="62">
        <v>29.83</v>
      </c>
      <c r="I43" s="62">
        <v>2.0299999999999998</v>
      </c>
      <c r="J43" s="153">
        <v>81</v>
      </c>
      <c r="K43" s="61">
        <v>59</v>
      </c>
      <c r="L43" s="61">
        <v>6</v>
      </c>
      <c r="M43" s="61"/>
      <c r="N43" s="61">
        <v>21.65</v>
      </c>
      <c r="O43" s="61">
        <v>4.33</v>
      </c>
      <c r="P43" s="61">
        <v>0.13</v>
      </c>
      <c r="Q43" s="61">
        <v>0.03</v>
      </c>
    </row>
    <row r="44" spans="1:17" ht="49.9" customHeight="1" x14ac:dyDescent="0.2">
      <c r="A44" s="6">
        <v>20</v>
      </c>
      <c r="B44" s="64" t="s">
        <v>137</v>
      </c>
      <c r="C44" s="108" t="s">
        <v>136</v>
      </c>
      <c r="D44" s="10" t="s">
        <v>119</v>
      </c>
      <c r="E44" s="65">
        <v>2</v>
      </c>
      <c r="F44" s="62">
        <v>269.82</v>
      </c>
      <c r="G44" s="61"/>
      <c r="H44" s="61"/>
      <c r="I44" s="61"/>
      <c r="J44" s="153">
        <v>540</v>
      </c>
      <c r="K44" s="61"/>
      <c r="L44" s="61"/>
      <c r="M44" s="61"/>
      <c r="N44" s="61"/>
      <c r="O44" s="61"/>
      <c r="P44" s="61"/>
      <c r="Q44" s="61"/>
    </row>
    <row r="45" spans="1:17" ht="27.6" customHeight="1" x14ac:dyDescent="0.2">
      <c r="A45" s="6">
        <v>21</v>
      </c>
      <c r="B45" s="64" t="s">
        <v>135</v>
      </c>
      <c r="C45" s="108" t="s">
        <v>134</v>
      </c>
      <c r="D45" s="10" t="s">
        <v>116</v>
      </c>
      <c r="E45" s="65">
        <v>1</v>
      </c>
      <c r="F45" s="62">
        <v>315.54000000000002</v>
      </c>
      <c r="G45" s="62">
        <v>147.56</v>
      </c>
      <c r="H45" s="62">
        <v>76.95</v>
      </c>
      <c r="I45" s="62">
        <v>3.59</v>
      </c>
      <c r="J45" s="153">
        <v>316</v>
      </c>
      <c r="K45" s="61">
        <v>148</v>
      </c>
      <c r="L45" s="61">
        <v>77</v>
      </c>
      <c r="M45" s="61">
        <v>4</v>
      </c>
      <c r="N45" s="61">
        <v>10.89</v>
      </c>
      <c r="O45" s="61">
        <v>10.89</v>
      </c>
      <c r="P45" s="61">
        <v>0.23</v>
      </c>
      <c r="Q45" s="61">
        <v>0.23</v>
      </c>
    </row>
    <row r="46" spans="1:17" ht="19.5" outlineLevel="1" x14ac:dyDescent="0.2">
      <c r="A46" s="126" t="s">
        <v>125</v>
      </c>
      <c r="B46" s="128" t="s">
        <v>133</v>
      </c>
      <c r="C46" s="127" t="s">
        <v>132</v>
      </c>
      <c r="D46" s="126" t="s">
        <v>119</v>
      </c>
      <c r="E46" s="125" t="s">
        <v>131</v>
      </c>
      <c r="F46" s="124">
        <v>499.81</v>
      </c>
      <c r="G46" s="61"/>
      <c r="H46" s="61"/>
      <c r="I46" s="61"/>
      <c r="J46" s="154">
        <v>4998.1000000000004</v>
      </c>
      <c r="K46" s="61"/>
      <c r="L46" s="61"/>
      <c r="M46" s="61"/>
      <c r="N46" s="61"/>
      <c r="O46" s="61"/>
      <c r="P46" s="61"/>
      <c r="Q46" s="61"/>
    </row>
    <row r="47" spans="1:17" ht="36" x14ac:dyDescent="0.2">
      <c r="A47" s="6">
        <v>22</v>
      </c>
      <c r="B47" s="64" t="s">
        <v>130</v>
      </c>
      <c r="C47" s="108" t="s">
        <v>129</v>
      </c>
      <c r="D47" s="10" t="s">
        <v>119</v>
      </c>
      <c r="E47" s="65">
        <v>1</v>
      </c>
      <c r="F47" s="62">
        <v>657.51</v>
      </c>
      <c r="G47" s="61"/>
      <c r="H47" s="61"/>
      <c r="I47" s="61"/>
      <c r="J47" s="153">
        <v>658</v>
      </c>
      <c r="K47" s="61"/>
      <c r="L47" s="61"/>
      <c r="M47" s="61"/>
      <c r="N47" s="61"/>
      <c r="O47" s="61"/>
      <c r="P47" s="61"/>
      <c r="Q47" s="61"/>
    </row>
    <row r="48" spans="1:17" ht="24" x14ac:dyDescent="0.2">
      <c r="A48" s="6">
        <v>23</v>
      </c>
      <c r="B48" s="64" t="s">
        <v>128</v>
      </c>
      <c r="C48" s="108" t="s">
        <v>127</v>
      </c>
      <c r="D48" s="10" t="s">
        <v>126</v>
      </c>
      <c r="E48" s="63">
        <v>0.3</v>
      </c>
      <c r="F48" s="62">
        <v>112.27</v>
      </c>
      <c r="G48" s="62">
        <v>94.85</v>
      </c>
      <c r="H48" s="62">
        <v>0.28999999999999998</v>
      </c>
      <c r="I48" s="61"/>
      <c r="J48" s="153">
        <v>34</v>
      </c>
      <c r="K48" s="61">
        <v>28</v>
      </c>
      <c r="L48" s="61"/>
      <c r="M48" s="61"/>
      <c r="N48" s="61">
        <v>7</v>
      </c>
      <c r="O48" s="61">
        <v>2.1</v>
      </c>
      <c r="P48" s="61"/>
      <c r="Q48" s="61"/>
    </row>
    <row r="49" spans="1:17" ht="33.75" outlineLevel="1" x14ac:dyDescent="0.2">
      <c r="A49" s="126" t="s">
        <v>125</v>
      </c>
      <c r="B49" s="128" t="s">
        <v>124</v>
      </c>
      <c r="C49" s="127" t="s">
        <v>123</v>
      </c>
      <c r="D49" s="126" t="s">
        <v>77</v>
      </c>
      <c r="E49" s="125" t="s">
        <v>122</v>
      </c>
      <c r="F49" s="124">
        <v>113.38</v>
      </c>
      <c r="G49" s="61"/>
      <c r="H49" s="61"/>
      <c r="I49" s="61"/>
      <c r="J49" s="154">
        <v>340.14</v>
      </c>
      <c r="K49" s="61"/>
      <c r="L49" s="61"/>
      <c r="M49" s="61"/>
      <c r="N49" s="61"/>
      <c r="O49" s="61"/>
      <c r="P49" s="61"/>
      <c r="Q49" s="61"/>
    </row>
    <row r="50" spans="1:17" ht="36" x14ac:dyDescent="0.2">
      <c r="A50" s="6">
        <v>24</v>
      </c>
      <c r="B50" s="64" t="s">
        <v>121</v>
      </c>
      <c r="C50" s="108" t="s">
        <v>120</v>
      </c>
      <c r="D50" s="10" t="s">
        <v>119</v>
      </c>
      <c r="E50" s="65">
        <v>3</v>
      </c>
      <c r="F50" s="62">
        <v>165.88</v>
      </c>
      <c r="G50" s="61"/>
      <c r="H50" s="61"/>
      <c r="I50" s="61"/>
      <c r="J50" s="153">
        <v>498</v>
      </c>
      <c r="K50" s="61"/>
      <c r="L50" s="61"/>
      <c r="M50" s="61"/>
      <c r="N50" s="61"/>
      <c r="O50" s="61"/>
      <c r="P50" s="61"/>
      <c r="Q50" s="61"/>
    </row>
    <row r="51" spans="1:17" ht="24" x14ac:dyDescent="0.2">
      <c r="A51" s="6">
        <v>25</v>
      </c>
      <c r="B51" s="64" t="s">
        <v>118</v>
      </c>
      <c r="C51" s="108" t="s">
        <v>117</v>
      </c>
      <c r="D51" s="10" t="s">
        <v>116</v>
      </c>
      <c r="E51" s="63">
        <v>0.2</v>
      </c>
      <c r="F51" s="62">
        <v>2317.0100000000002</v>
      </c>
      <c r="G51" s="62">
        <v>118.83</v>
      </c>
      <c r="H51" s="62">
        <v>24.77</v>
      </c>
      <c r="I51" s="62">
        <v>1.56</v>
      </c>
      <c r="J51" s="153">
        <v>463</v>
      </c>
      <c r="K51" s="61">
        <v>24</v>
      </c>
      <c r="L51" s="61">
        <v>5</v>
      </c>
      <c r="M51" s="61"/>
      <c r="N51" s="61">
        <v>8.77</v>
      </c>
      <c r="O51" s="61">
        <v>1.75</v>
      </c>
      <c r="P51" s="61">
        <v>0.1</v>
      </c>
      <c r="Q51" s="61">
        <v>0.02</v>
      </c>
    </row>
    <row r="52" spans="1:17" ht="23.45" customHeight="1" x14ac:dyDescent="0.2">
      <c r="A52" s="6">
        <v>26</v>
      </c>
      <c r="B52" s="64" t="s">
        <v>115</v>
      </c>
      <c r="C52" s="108" t="s">
        <v>114</v>
      </c>
      <c r="D52" s="10" t="s">
        <v>113</v>
      </c>
      <c r="E52" s="65">
        <v>2</v>
      </c>
      <c r="F52" s="62">
        <v>247.37</v>
      </c>
      <c r="G52" s="62">
        <v>20.399999999999999</v>
      </c>
      <c r="H52" s="62">
        <v>7.82</v>
      </c>
      <c r="I52" s="61"/>
      <c r="J52" s="153">
        <v>495</v>
      </c>
      <c r="K52" s="61">
        <v>41</v>
      </c>
      <c r="L52" s="61">
        <v>16</v>
      </c>
      <c r="M52" s="61"/>
      <c r="N52" s="61">
        <v>1.46</v>
      </c>
      <c r="O52" s="61">
        <v>2.92</v>
      </c>
      <c r="P52" s="61"/>
      <c r="Q52" s="61"/>
    </row>
    <row r="53" spans="1:17" ht="36" x14ac:dyDescent="0.2">
      <c r="A53" s="6">
        <v>27</v>
      </c>
      <c r="B53" s="64" t="s">
        <v>112</v>
      </c>
      <c r="C53" s="108" t="s">
        <v>111</v>
      </c>
      <c r="D53" s="10" t="s">
        <v>108</v>
      </c>
      <c r="E53" s="65">
        <v>1</v>
      </c>
      <c r="F53" s="62">
        <v>199.38</v>
      </c>
      <c r="G53" s="62">
        <v>107.37</v>
      </c>
      <c r="H53" s="62">
        <v>1.0900000000000001</v>
      </c>
      <c r="I53" s="61"/>
      <c r="J53" s="153">
        <v>199</v>
      </c>
      <c r="K53" s="61">
        <v>107</v>
      </c>
      <c r="L53" s="61">
        <v>1</v>
      </c>
      <c r="M53" s="61"/>
      <c r="N53" s="61">
        <v>8.94</v>
      </c>
      <c r="O53" s="61">
        <v>8.94</v>
      </c>
      <c r="P53" s="61"/>
      <c r="Q53" s="61"/>
    </row>
    <row r="54" spans="1:17" ht="36" x14ac:dyDescent="0.2">
      <c r="A54" s="6">
        <v>28</v>
      </c>
      <c r="B54" s="64" t="s">
        <v>110</v>
      </c>
      <c r="C54" s="108" t="s">
        <v>109</v>
      </c>
      <c r="D54" s="10" t="s">
        <v>108</v>
      </c>
      <c r="E54" s="65">
        <v>1</v>
      </c>
      <c r="F54" s="62">
        <v>473.69</v>
      </c>
      <c r="G54" s="62">
        <v>87.13</v>
      </c>
      <c r="H54" s="62">
        <v>9.43</v>
      </c>
      <c r="I54" s="62">
        <v>0.18</v>
      </c>
      <c r="J54" s="153">
        <v>474</v>
      </c>
      <c r="K54" s="61">
        <v>87</v>
      </c>
      <c r="L54" s="61">
        <v>9</v>
      </c>
      <c r="M54" s="61"/>
      <c r="N54" s="61">
        <v>6.43</v>
      </c>
      <c r="O54" s="61">
        <v>6.43</v>
      </c>
      <c r="P54" s="61">
        <v>0.01</v>
      </c>
      <c r="Q54" s="61">
        <v>0.01</v>
      </c>
    </row>
    <row r="55" spans="1:17" x14ac:dyDescent="0.2">
      <c r="A55" s="191" t="s">
        <v>6</v>
      </c>
      <c r="B55" s="192"/>
      <c r="C55" s="192"/>
      <c r="D55" s="192"/>
      <c r="E55" s="192"/>
      <c r="F55" s="192"/>
      <c r="G55" s="192"/>
      <c r="H55" s="192"/>
      <c r="I55" s="192"/>
      <c r="J55" s="155">
        <v>12956</v>
      </c>
      <c r="K55" s="62">
        <v>1681</v>
      </c>
      <c r="L55" s="62">
        <v>266</v>
      </c>
      <c r="M55" s="62">
        <v>7</v>
      </c>
      <c r="N55" s="61"/>
      <c r="O55" s="62">
        <v>125.14</v>
      </c>
      <c r="P55" s="61"/>
      <c r="Q55" s="62">
        <v>0.52</v>
      </c>
    </row>
    <row r="56" spans="1:17" x14ac:dyDescent="0.2">
      <c r="A56" s="191" t="s">
        <v>107</v>
      </c>
      <c r="B56" s="192"/>
      <c r="C56" s="192"/>
      <c r="D56" s="192"/>
      <c r="E56" s="192"/>
      <c r="F56" s="192"/>
      <c r="G56" s="192"/>
      <c r="H56" s="192"/>
      <c r="I56" s="192"/>
      <c r="J56" s="155">
        <v>13782</v>
      </c>
      <c r="K56" s="62">
        <v>2375</v>
      </c>
      <c r="L56" s="62">
        <v>398</v>
      </c>
      <c r="M56" s="62">
        <v>11</v>
      </c>
      <c r="N56" s="61"/>
      <c r="O56" s="62">
        <v>168.96</v>
      </c>
      <c r="P56" s="61"/>
      <c r="Q56" s="62">
        <v>0.76</v>
      </c>
    </row>
    <row r="57" spans="1:17" x14ac:dyDescent="0.2">
      <c r="A57" s="191" t="s">
        <v>27</v>
      </c>
      <c r="B57" s="192"/>
      <c r="C57" s="192"/>
      <c r="D57" s="192"/>
      <c r="E57" s="192"/>
      <c r="F57" s="192"/>
      <c r="G57" s="192"/>
      <c r="H57" s="192"/>
      <c r="I57" s="192"/>
      <c r="J57" s="153"/>
      <c r="K57" s="61"/>
      <c r="L57" s="61"/>
      <c r="M57" s="61"/>
      <c r="N57" s="61"/>
      <c r="O57" s="61"/>
      <c r="P57" s="61"/>
      <c r="Q57" s="61"/>
    </row>
    <row r="58" spans="1:17" x14ac:dyDescent="0.2">
      <c r="A58" s="191" t="s">
        <v>106</v>
      </c>
      <c r="B58" s="192"/>
      <c r="C58" s="192"/>
      <c r="D58" s="192"/>
      <c r="E58" s="192"/>
      <c r="F58" s="192"/>
      <c r="G58" s="192"/>
      <c r="H58" s="192"/>
      <c r="I58" s="192"/>
      <c r="J58" s="155">
        <v>73</v>
      </c>
      <c r="K58" s="62">
        <v>72</v>
      </c>
      <c r="L58" s="61"/>
      <c r="M58" s="61"/>
      <c r="N58" s="61"/>
      <c r="O58" s="61"/>
      <c r="P58" s="61"/>
      <c r="Q58" s="61"/>
    </row>
    <row r="59" spans="1:17" ht="25.9" customHeight="1" x14ac:dyDescent="0.2">
      <c r="A59" s="191" t="s">
        <v>105</v>
      </c>
      <c r="B59" s="192"/>
      <c r="C59" s="192"/>
      <c r="D59" s="192"/>
      <c r="E59" s="192"/>
      <c r="F59" s="192"/>
      <c r="G59" s="192"/>
      <c r="H59" s="192"/>
      <c r="I59" s="192"/>
      <c r="J59" s="155">
        <v>311</v>
      </c>
      <c r="K59" s="62">
        <v>245</v>
      </c>
      <c r="L59" s="62">
        <v>66</v>
      </c>
      <c r="M59" s="62">
        <v>2</v>
      </c>
      <c r="N59" s="61"/>
      <c r="O59" s="62">
        <v>17.297999999999998</v>
      </c>
      <c r="P59" s="61"/>
      <c r="Q59" s="62">
        <v>0.1225</v>
      </c>
    </row>
    <row r="60" spans="1:17" ht="15" customHeight="1" x14ac:dyDescent="0.2">
      <c r="A60" s="191" t="s">
        <v>104</v>
      </c>
      <c r="B60" s="192"/>
      <c r="C60" s="192"/>
      <c r="D60" s="192"/>
      <c r="E60" s="192"/>
      <c r="F60" s="192"/>
      <c r="G60" s="192"/>
      <c r="H60" s="192"/>
      <c r="I60" s="192"/>
      <c r="J60" s="155">
        <v>442</v>
      </c>
      <c r="K60" s="62">
        <v>376</v>
      </c>
      <c r="L60" s="62">
        <v>66</v>
      </c>
      <c r="M60" s="62">
        <v>2</v>
      </c>
      <c r="N60" s="61"/>
      <c r="O60" s="62">
        <v>26.524000000000001</v>
      </c>
      <c r="P60" s="61"/>
      <c r="Q60" s="62">
        <v>0.122</v>
      </c>
    </row>
    <row r="61" spans="1:17" x14ac:dyDescent="0.2">
      <c r="A61" s="191" t="s">
        <v>7</v>
      </c>
      <c r="B61" s="192"/>
      <c r="C61" s="192"/>
      <c r="D61" s="192"/>
      <c r="E61" s="192"/>
      <c r="F61" s="192"/>
      <c r="G61" s="192"/>
      <c r="H61" s="192"/>
      <c r="I61" s="192"/>
      <c r="J61" s="155">
        <v>2962</v>
      </c>
      <c r="K61" s="61"/>
      <c r="L61" s="61"/>
      <c r="M61" s="61"/>
      <c r="N61" s="61"/>
      <c r="O61" s="61"/>
      <c r="P61" s="61"/>
      <c r="Q61" s="61"/>
    </row>
    <row r="62" spans="1:17" x14ac:dyDescent="0.2">
      <c r="A62" s="191" t="s">
        <v>27</v>
      </c>
      <c r="B62" s="192"/>
      <c r="C62" s="192"/>
      <c r="D62" s="192"/>
      <c r="E62" s="192"/>
      <c r="F62" s="192"/>
      <c r="G62" s="192"/>
      <c r="H62" s="192"/>
      <c r="I62" s="192"/>
      <c r="J62" s="153"/>
      <c r="K62" s="61"/>
      <c r="L62" s="61"/>
      <c r="M62" s="61"/>
      <c r="N62" s="61"/>
      <c r="O62" s="61"/>
      <c r="P62" s="61"/>
      <c r="Q62" s="61"/>
    </row>
    <row r="63" spans="1:17" x14ac:dyDescent="0.2">
      <c r="A63" s="191" t="s">
        <v>103</v>
      </c>
      <c r="B63" s="192"/>
      <c r="C63" s="192"/>
      <c r="D63" s="192"/>
      <c r="E63" s="192"/>
      <c r="F63" s="192"/>
      <c r="G63" s="192"/>
      <c r="H63" s="192"/>
      <c r="I63" s="192"/>
      <c r="J63" s="155">
        <v>89</v>
      </c>
      <c r="K63" s="61"/>
      <c r="L63" s="61"/>
      <c r="M63" s="61"/>
      <c r="N63" s="61"/>
      <c r="O63" s="61"/>
      <c r="P63" s="61"/>
      <c r="Q63" s="61"/>
    </row>
    <row r="64" spans="1:17" x14ac:dyDescent="0.2">
      <c r="A64" s="191" t="s">
        <v>102</v>
      </c>
      <c r="B64" s="192"/>
      <c r="C64" s="192"/>
      <c r="D64" s="192"/>
      <c r="E64" s="192"/>
      <c r="F64" s="192"/>
      <c r="G64" s="192"/>
      <c r="H64" s="192"/>
      <c r="I64" s="192"/>
      <c r="J64" s="155">
        <v>127</v>
      </c>
      <c r="K64" s="61"/>
      <c r="L64" s="61"/>
      <c r="M64" s="61"/>
      <c r="N64" s="61"/>
      <c r="O64" s="61"/>
      <c r="P64" s="61"/>
      <c r="Q64" s="61"/>
    </row>
    <row r="65" spans="1:17" x14ac:dyDescent="0.2">
      <c r="A65" s="191" t="s">
        <v>101</v>
      </c>
      <c r="B65" s="192"/>
      <c r="C65" s="192"/>
      <c r="D65" s="192"/>
      <c r="E65" s="192"/>
      <c r="F65" s="192"/>
      <c r="G65" s="192"/>
      <c r="H65" s="192"/>
      <c r="I65" s="192"/>
      <c r="J65" s="155">
        <v>2746</v>
      </c>
      <c r="K65" s="61"/>
      <c r="L65" s="61"/>
      <c r="M65" s="61"/>
      <c r="N65" s="61"/>
      <c r="O65" s="61"/>
      <c r="P65" s="61"/>
      <c r="Q65" s="61"/>
    </row>
    <row r="66" spans="1:17" x14ac:dyDescent="0.2">
      <c r="A66" s="191" t="s">
        <v>8</v>
      </c>
      <c r="B66" s="192"/>
      <c r="C66" s="192"/>
      <c r="D66" s="192"/>
      <c r="E66" s="192"/>
      <c r="F66" s="192"/>
      <c r="G66" s="192"/>
      <c r="H66" s="192"/>
      <c r="I66" s="192"/>
      <c r="J66" s="155">
        <v>1907</v>
      </c>
      <c r="K66" s="61"/>
      <c r="L66" s="61"/>
      <c r="M66" s="61"/>
      <c r="N66" s="61"/>
      <c r="O66" s="61"/>
      <c r="P66" s="61"/>
      <c r="Q66" s="61"/>
    </row>
    <row r="67" spans="1:17" x14ac:dyDescent="0.2">
      <c r="A67" s="191" t="s">
        <v>27</v>
      </c>
      <c r="B67" s="192"/>
      <c r="C67" s="192"/>
      <c r="D67" s="192"/>
      <c r="E67" s="192"/>
      <c r="F67" s="192"/>
      <c r="G67" s="192"/>
      <c r="H67" s="192"/>
      <c r="I67" s="192"/>
      <c r="J67" s="153"/>
      <c r="K67" s="61"/>
      <c r="L67" s="61"/>
      <c r="M67" s="61"/>
      <c r="N67" s="61"/>
      <c r="O67" s="61"/>
      <c r="P67" s="61"/>
      <c r="Q67" s="61"/>
    </row>
    <row r="68" spans="1:17" x14ac:dyDescent="0.2">
      <c r="A68" s="191" t="s">
        <v>100</v>
      </c>
      <c r="B68" s="192"/>
      <c r="C68" s="192"/>
      <c r="D68" s="192"/>
      <c r="E68" s="192"/>
      <c r="F68" s="192"/>
      <c r="G68" s="192"/>
      <c r="H68" s="192"/>
      <c r="I68" s="192"/>
      <c r="J68" s="155">
        <v>60</v>
      </c>
      <c r="K68" s="61"/>
      <c r="L68" s="61"/>
      <c r="M68" s="61"/>
      <c r="N68" s="61"/>
      <c r="O68" s="61"/>
      <c r="P68" s="61"/>
      <c r="Q68" s="61"/>
    </row>
    <row r="69" spans="1:17" x14ac:dyDescent="0.2">
      <c r="A69" s="191" t="s">
        <v>99</v>
      </c>
      <c r="B69" s="192"/>
      <c r="C69" s="192"/>
      <c r="D69" s="192"/>
      <c r="E69" s="192"/>
      <c r="F69" s="192"/>
      <c r="G69" s="192"/>
      <c r="H69" s="192"/>
      <c r="I69" s="192"/>
      <c r="J69" s="155">
        <v>67</v>
      </c>
      <c r="K69" s="61"/>
      <c r="L69" s="61"/>
      <c r="M69" s="61"/>
      <c r="N69" s="61"/>
      <c r="O69" s="61"/>
      <c r="P69" s="61"/>
      <c r="Q69" s="61"/>
    </row>
    <row r="70" spans="1:17" x14ac:dyDescent="0.2">
      <c r="A70" s="191" t="s">
        <v>98</v>
      </c>
      <c r="B70" s="192"/>
      <c r="C70" s="192"/>
      <c r="D70" s="192"/>
      <c r="E70" s="192"/>
      <c r="F70" s="192"/>
      <c r="G70" s="192"/>
      <c r="H70" s="192"/>
      <c r="I70" s="192"/>
      <c r="J70" s="155">
        <v>1780</v>
      </c>
      <c r="K70" s="61"/>
      <c r="L70" s="61"/>
      <c r="M70" s="61"/>
      <c r="N70" s="61"/>
      <c r="O70" s="61"/>
      <c r="P70" s="61"/>
      <c r="Q70" s="61"/>
    </row>
    <row r="71" spans="1:17" x14ac:dyDescent="0.2">
      <c r="A71" s="202" t="s">
        <v>9</v>
      </c>
      <c r="B71" s="192"/>
      <c r="C71" s="192"/>
      <c r="D71" s="192"/>
      <c r="E71" s="192"/>
      <c r="F71" s="192"/>
      <c r="G71" s="192"/>
      <c r="H71" s="192"/>
      <c r="I71" s="192"/>
      <c r="J71" s="153"/>
      <c r="K71" s="61"/>
      <c r="L71" s="61"/>
      <c r="M71" s="61"/>
      <c r="N71" s="61"/>
      <c r="O71" s="61"/>
      <c r="P71" s="61"/>
      <c r="Q71" s="61"/>
    </row>
    <row r="72" spans="1:17" x14ac:dyDescent="0.2">
      <c r="A72" s="191" t="s">
        <v>10</v>
      </c>
      <c r="B72" s="192"/>
      <c r="C72" s="192"/>
      <c r="D72" s="192"/>
      <c r="E72" s="192"/>
      <c r="F72" s="192"/>
      <c r="G72" s="192"/>
      <c r="H72" s="192"/>
      <c r="I72" s="192"/>
      <c r="J72" s="155">
        <v>18651</v>
      </c>
      <c r="K72" s="61"/>
      <c r="L72" s="61"/>
      <c r="M72" s="61"/>
      <c r="N72" s="61"/>
      <c r="O72" s="62">
        <v>168.96</v>
      </c>
      <c r="P72" s="61"/>
      <c r="Q72" s="62">
        <v>0.76</v>
      </c>
    </row>
    <row r="73" spans="1:17" x14ac:dyDescent="0.2">
      <c r="A73" s="191" t="s">
        <v>11</v>
      </c>
      <c r="B73" s="192"/>
      <c r="C73" s="192"/>
      <c r="D73" s="192"/>
      <c r="E73" s="192"/>
      <c r="F73" s="192"/>
      <c r="G73" s="192"/>
      <c r="H73" s="192"/>
      <c r="I73" s="192"/>
      <c r="J73" s="153"/>
      <c r="K73" s="61"/>
      <c r="L73" s="61"/>
      <c r="M73" s="61"/>
      <c r="N73" s="61"/>
      <c r="O73" s="61"/>
      <c r="P73" s="61"/>
      <c r="Q73" s="61"/>
    </row>
    <row r="74" spans="1:17" x14ac:dyDescent="0.2">
      <c r="A74" s="191" t="s">
        <v>12</v>
      </c>
      <c r="B74" s="192"/>
      <c r="C74" s="192"/>
      <c r="D74" s="192"/>
      <c r="E74" s="192"/>
      <c r="F74" s="192"/>
      <c r="G74" s="192"/>
      <c r="H74" s="192"/>
      <c r="I74" s="192"/>
      <c r="J74" s="155">
        <v>11009</v>
      </c>
      <c r="K74" s="61"/>
      <c r="L74" s="61"/>
      <c r="M74" s="61"/>
      <c r="N74" s="61"/>
      <c r="O74" s="61"/>
      <c r="P74" s="61"/>
      <c r="Q74" s="61"/>
    </row>
    <row r="75" spans="1:17" x14ac:dyDescent="0.2">
      <c r="A75" s="191" t="s">
        <v>13</v>
      </c>
      <c r="B75" s="192"/>
      <c r="C75" s="192"/>
      <c r="D75" s="192"/>
      <c r="E75" s="192"/>
      <c r="F75" s="192"/>
      <c r="G75" s="192"/>
      <c r="H75" s="192"/>
      <c r="I75" s="192"/>
      <c r="J75" s="155">
        <f>398-M56</f>
        <v>387</v>
      </c>
      <c r="K75" s="61"/>
      <c r="L75" s="61"/>
      <c r="M75" s="61"/>
      <c r="N75" s="61"/>
      <c r="O75" s="61"/>
      <c r="P75" s="61"/>
      <c r="Q75" s="61"/>
    </row>
    <row r="76" spans="1:17" x14ac:dyDescent="0.2">
      <c r="A76" s="191" t="s">
        <v>14</v>
      </c>
      <c r="B76" s="192"/>
      <c r="C76" s="192"/>
      <c r="D76" s="192"/>
      <c r="E76" s="192"/>
      <c r="F76" s="192"/>
      <c r="G76" s="192"/>
      <c r="H76" s="192"/>
      <c r="I76" s="192"/>
      <c r="J76" s="155">
        <v>2386</v>
      </c>
      <c r="K76" s="61"/>
      <c r="L76" s="61"/>
      <c r="M76" s="61"/>
      <c r="N76" s="61"/>
      <c r="O76" s="61"/>
      <c r="P76" s="61"/>
      <c r="Q76" s="61"/>
    </row>
    <row r="77" spans="1:17" x14ac:dyDescent="0.2">
      <c r="A77" s="191" t="s">
        <v>15</v>
      </c>
      <c r="B77" s="192"/>
      <c r="C77" s="192"/>
      <c r="D77" s="192"/>
      <c r="E77" s="192"/>
      <c r="F77" s="192"/>
      <c r="G77" s="192"/>
      <c r="H77" s="192"/>
      <c r="I77" s="192"/>
      <c r="J77" s="155">
        <v>2962</v>
      </c>
      <c r="K77" s="61"/>
      <c r="L77" s="61"/>
      <c r="M77" s="61"/>
      <c r="N77" s="61"/>
      <c r="O77" s="61"/>
      <c r="P77" s="61"/>
      <c r="Q77" s="61"/>
    </row>
    <row r="78" spans="1:17" x14ac:dyDescent="0.2">
      <c r="A78" s="191" t="s">
        <v>16</v>
      </c>
      <c r="B78" s="192"/>
      <c r="C78" s="192"/>
      <c r="D78" s="192"/>
      <c r="E78" s="192"/>
      <c r="F78" s="192"/>
      <c r="G78" s="192"/>
      <c r="H78" s="192"/>
      <c r="I78" s="192"/>
      <c r="J78" s="155">
        <v>1907</v>
      </c>
      <c r="K78" s="61"/>
      <c r="L78" s="61"/>
      <c r="M78" s="61"/>
      <c r="N78" s="61"/>
      <c r="O78" s="61"/>
      <c r="P78" s="61"/>
      <c r="Q78" s="61"/>
    </row>
    <row r="79" spans="1:17" x14ac:dyDescent="0.2">
      <c r="A79" s="202" t="s">
        <v>17</v>
      </c>
      <c r="B79" s="192"/>
      <c r="C79" s="192"/>
      <c r="D79" s="192"/>
      <c r="E79" s="192"/>
      <c r="F79" s="192"/>
      <c r="G79" s="192"/>
      <c r="H79" s="192"/>
      <c r="I79" s="192"/>
      <c r="J79" s="156">
        <v>18651</v>
      </c>
      <c r="K79" s="61"/>
      <c r="L79" s="61"/>
      <c r="M79" s="61"/>
      <c r="N79" s="61"/>
      <c r="O79" s="60">
        <v>168.96</v>
      </c>
      <c r="P79" s="61"/>
      <c r="Q79" s="60">
        <v>0.76</v>
      </c>
    </row>
    <row r="80" spans="1:17" x14ac:dyDescent="0.2">
      <c r="A80" s="11"/>
      <c r="B80" s="69"/>
      <c r="C80" s="68"/>
      <c r="D80" s="123"/>
      <c r="E80" s="11"/>
      <c r="F80" s="66"/>
      <c r="G80" s="66"/>
      <c r="H80" s="66"/>
      <c r="I80" s="66"/>
      <c r="J80" s="150"/>
      <c r="K80" s="66"/>
      <c r="L80" s="66"/>
      <c r="M80" s="66"/>
      <c r="N80" s="66"/>
      <c r="O80" s="66"/>
      <c r="P80" s="66"/>
      <c r="Q80" s="66"/>
    </row>
    <row r="81" spans="1:17" x14ac:dyDescent="0.2">
      <c r="A81" s="122"/>
      <c r="B81" s="121" t="s">
        <v>97</v>
      </c>
      <c r="C81" s="120"/>
      <c r="D81" s="120"/>
      <c r="E81" s="120"/>
      <c r="F81" s="120"/>
      <c r="G81" s="120"/>
      <c r="H81" s="120"/>
      <c r="I81" s="120"/>
      <c r="J81" s="157"/>
      <c r="K81" s="119"/>
      <c r="L81" s="119"/>
      <c r="M81" s="119"/>
      <c r="N81" s="119"/>
      <c r="O81" s="118"/>
      <c r="P81" s="119"/>
      <c r="Q81" s="118"/>
    </row>
    <row r="82" spans="1:17" ht="13.15" customHeight="1" x14ac:dyDescent="0.2">
      <c r="A82" s="18"/>
      <c r="B82" s="21"/>
      <c r="C82" s="17"/>
      <c r="D82" s="105"/>
      <c r="E82" s="19"/>
      <c r="F82" s="112"/>
      <c r="G82" s="112"/>
      <c r="H82" s="112"/>
      <c r="I82" s="112"/>
      <c r="J82" s="158"/>
      <c r="K82" s="112"/>
      <c r="L82" s="112"/>
      <c r="M82" s="112"/>
      <c r="N82" s="112"/>
      <c r="O82" s="112"/>
      <c r="P82" s="112"/>
      <c r="Q82" s="112"/>
    </row>
    <row r="83" spans="1:17" ht="13.15" customHeight="1" x14ac:dyDescent="0.2">
      <c r="A83" s="117"/>
      <c r="B83" s="23" t="s">
        <v>96</v>
      </c>
      <c r="C83" s="115"/>
      <c r="D83" s="115"/>
      <c r="E83" s="115"/>
      <c r="F83" s="115"/>
      <c r="G83" s="115"/>
      <c r="H83" s="115"/>
      <c r="I83" s="23" t="s">
        <v>95</v>
      </c>
      <c r="J83" s="159"/>
      <c r="K83" s="22"/>
      <c r="L83" s="22"/>
      <c r="M83" s="22"/>
      <c r="N83" s="22"/>
      <c r="O83" s="22"/>
      <c r="P83" s="22"/>
      <c r="Q83" s="113"/>
    </row>
    <row r="84" spans="1:17" x14ac:dyDescent="0.2">
      <c r="A84" s="12"/>
      <c r="B84" s="22"/>
      <c r="C84" s="115"/>
      <c r="D84" s="116"/>
      <c r="E84" s="22"/>
      <c r="F84" s="22"/>
      <c r="G84" s="115"/>
      <c r="H84" s="113"/>
      <c r="I84" s="114" t="s">
        <v>94</v>
      </c>
      <c r="J84" s="148"/>
      <c r="K84" s="113"/>
      <c r="L84" s="113"/>
      <c r="M84" s="113"/>
      <c r="N84" s="113"/>
      <c r="O84" s="113"/>
      <c r="P84" s="113"/>
      <c r="Q84" s="113"/>
    </row>
    <row r="85" spans="1:17" ht="13.15" customHeight="1" x14ac:dyDescent="0.2">
      <c r="A85" s="18"/>
      <c r="B85" s="21"/>
      <c r="C85" s="17"/>
      <c r="D85" s="105"/>
      <c r="E85" s="19"/>
      <c r="F85" s="112"/>
      <c r="G85" s="112"/>
      <c r="H85" s="112"/>
      <c r="I85" s="23" t="s">
        <v>93</v>
      </c>
      <c r="J85" s="159"/>
      <c r="K85" s="22"/>
      <c r="L85" s="22"/>
      <c r="M85" s="22"/>
      <c r="N85" s="22"/>
      <c r="O85" s="22"/>
      <c r="P85" s="22"/>
      <c r="Q85" s="112"/>
    </row>
    <row r="86" spans="1:17" ht="13.15" customHeight="1" x14ac:dyDescent="0.2">
      <c r="A86" s="18"/>
      <c r="B86" s="21"/>
      <c r="C86" s="17"/>
      <c r="D86" s="105"/>
      <c r="E86" s="19"/>
      <c r="F86" s="112"/>
      <c r="G86" s="112"/>
      <c r="H86" s="112"/>
      <c r="I86" s="22"/>
      <c r="J86" s="159"/>
      <c r="K86" s="22"/>
      <c r="L86" s="22"/>
      <c r="M86" s="22"/>
      <c r="N86" s="22"/>
      <c r="O86" s="22"/>
      <c r="P86" s="22"/>
      <c r="Q86" s="112"/>
    </row>
  </sheetData>
  <mergeCells count="48">
    <mergeCell ref="A79:I79"/>
    <mergeCell ref="J12:K12"/>
    <mergeCell ref="J13:K13"/>
    <mergeCell ref="A72:I72"/>
    <mergeCell ref="A73:I73"/>
    <mergeCell ref="A74:I74"/>
    <mergeCell ref="A75:I75"/>
    <mergeCell ref="A76:I76"/>
    <mergeCell ref="A77:I77"/>
    <mergeCell ref="A70:I70"/>
    <mergeCell ref="A78:I78"/>
    <mergeCell ref="A64:I64"/>
    <mergeCell ref="A65:I65"/>
    <mergeCell ref="A66:I66"/>
    <mergeCell ref="A67:I67"/>
    <mergeCell ref="A71:I71"/>
    <mergeCell ref="A69:I69"/>
    <mergeCell ref="J14:K14"/>
    <mergeCell ref="E1:J1"/>
    <mergeCell ref="J15:K15"/>
    <mergeCell ref="A68:I68"/>
    <mergeCell ref="A63:I63"/>
    <mergeCell ref="A22:Q22"/>
    <mergeCell ref="A27:Q27"/>
    <mergeCell ref="A37:Q37"/>
    <mergeCell ref="A55:I55"/>
    <mergeCell ref="A56:I56"/>
    <mergeCell ref="A57:I57"/>
    <mergeCell ref="A58:I58"/>
    <mergeCell ref="A59:I59"/>
    <mergeCell ref="A60:I60"/>
    <mergeCell ref="A61:I61"/>
    <mergeCell ref="A62:I62"/>
    <mergeCell ref="A18:A20"/>
    <mergeCell ref="C18:C20"/>
    <mergeCell ref="D18:D20"/>
    <mergeCell ref="E18:E20"/>
    <mergeCell ref="B18:B20"/>
    <mergeCell ref="F19:F20"/>
    <mergeCell ref="F18:I18"/>
    <mergeCell ref="G19:I19"/>
    <mergeCell ref="O18:O20"/>
    <mergeCell ref="N18:N20"/>
    <mergeCell ref="Q18:Q20"/>
    <mergeCell ref="J19:J20"/>
    <mergeCell ref="K19:M19"/>
    <mergeCell ref="J18:M18"/>
    <mergeCell ref="P18:P20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77"/>
  <sheetViews>
    <sheetView showGridLines="0" zoomScaleNormal="75" zoomScaleSheetLayoutView="75" workbookViewId="0">
      <selection activeCell="N184" sqref="N184"/>
    </sheetView>
  </sheetViews>
  <sheetFormatPr defaultColWidth="9.140625" defaultRowHeight="12.75" outlineLevelRow="2" x14ac:dyDescent="0.2"/>
  <cols>
    <col min="1" max="1" width="3.28515625" style="9" customWidth="1"/>
    <col min="2" max="2" width="15.140625" style="1" customWidth="1"/>
    <col min="3" max="3" width="34.28515625" style="7" customWidth="1"/>
    <col min="4" max="4" width="7.7109375" style="106" customWidth="1"/>
    <col min="5" max="5" width="11.42578125" style="8" customWidth="1"/>
    <col min="6" max="6" width="10.140625" style="3" customWidth="1"/>
    <col min="7" max="9" width="6.7109375" style="3" customWidth="1"/>
    <col min="10" max="10" width="7.7109375" style="15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4</v>
      </c>
      <c r="B1" s="69"/>
      <c r="C1" s="68"/>
      <c r="D1" s="67"/>
      <c r="E1" s="203" t="s">
        <v>398</v>
      </c>
      <c r="F1" s="203"/>
      <c r="G1" s="203"/>
      <c r="H1" s="203"/>
      <c r="I1" s="203"/>
      <c r="J1" s="149"/>
      <c r="K1" s="66"/>
      <c r="L1" s="66"/>
      <c r="M1" s="2" t="s">
        <v>5</v>
      </c>
      <c r="N1" s="66"/>
      <c r="O1" s="66"/>
      <c r="P1" s="66"/>
      <c r="Q1" s="107"/>
      <c r="R1" s="107"/>
    </row>
    <row r="2" spans="1:18" outlineLevel="1" x14ac:dyDescent="0.2">
      <c r="A2" s="5"/>
      <c r="B2" s="69"/>
      <c r="C2" s="68"/>
      <c r="D2" s="67"/>
      <c r="E2" s="67"/>
      <c r="F2" s="66"/>
      <c r="G2" s="13" t="s">
        <v>0</v>
      </c>
      <c r="H2" s="66"/>
      <c r="I2" s="66"/>
      <c r="J2" s="150"/>
      <c r="K2" s="66"/>
      <c r="L2" s="66"/>
      <c r="M2" s="5" t="s">
        <v>397</v>
      </c>
      <c r="N2" s="66"/>
      <c r="O2" s="66"/>
      <c r="P2" s="66"/>
      <c r="Q2" s="107"/>
      <c r="R2" s="107"/>
    </row>
    <row r="3" spans="1:18" outlineLevel="1" x14ac:dyDescent="0.2">
      <c r="A3" s="5" t="s">
        <v>90</v>
      </c>
      <c r="B3" s="69"/>
      <c r="C3" s="68"/>
      <c r="D3" s="67"/>
      <c r="E3" s="67"/>
      <c r="F3" s="66"/>
      <c r="G3" s="66"/>
      <c r="H3" s="66"/>
      <c r="I3" s="66"/>
      <c r="J3" s="150"/>
      <c r="K3" s="66"/>
      <c r="L3" s="66"/>
      <c r="M3" s="5"/>
      <c r="N3" s="66" t="s">
        <v>396</v>
      </c>
      <c r="O3" s="66"/>
      <c r="P3" s="66"/>
      <c r="Q3" s="107"/>
      <c r="R3" s="107"/>
    </row>
    <row r="4" spans="1:18" outlineLevel="1" x14ac:dyDescent="0.2">
      <c r="A4" s="5" t="s">
        <v>395</v>
      </c>
      <c r="B4" s="69"/>
      <c r="C4" s="68"/>
      <c r="D4" s="67"/>
      <c r="E4" s="67"/>
      <c r="F4" s="66"/>
      <c r="G4" s="66"/>
      <c r="H4" s="66"/>
      <c r="I4" s="66"/>
      <c r="J4" s="150"/>
      <c r="K4" s="66"/>
      <c r="L4" s="66"/>
      <c r="M4" s="4" t="s">
        <v>394</v>
      </c>
      <c r="N4" s="66"/>
      <c r="O4" s="66"/>
      <c r="P4" s="66"/>
      <c r="Q4" s="107"/>
      <c r="R4" s="107"/>
    </row>
    <row r="5" spans="1:18" outlineLevel="1" x14ac:dyDescent="0.2">
      <c r="A5" s="11"/>
      <c r="B5" s="69"/>
      <c r="C5" s="67"/>
      <c r="D5" s="4"/>
      <c r="E5" s="66"/>
      <c r="F5" s="66"/>
      <c r="G5" s="79" t="s">
        <v>393</v>
      </c>
      <c r="H5" s="79"/>
      <c r="I5" s="79"/>
      <c r="J5" s="150"/>
      <c r="K5" s="66"/>
      <c r="L5" s="66"/>
      <c r="M5" s="5" t="s">
        <v>193</v>
      </c>
      <c r="N5" s="66"/>
      <c r="O5" s="66"/>
      <c r="P5" s="66"/>
      <c r="Q5" s="4"/>
      <c r="R5" s="107"/>
    </row>
    <row r="6" spans="1:18" x14ac:dyDescent="0.2">
      <c r="A6" s="11"/>
      <c r="B6" s="69"/>
      <c r="C6" s="67"/>
      <c r="D6" s="4"/>
      <c r="E6" s="66"/>
      <c r="F6" s="66"/>
      <c r="G6" s="11" t="s">
        <v>33</v>
      </c>
      <c r="H6" s="11"/>
      <c r="I6" s="11"/>
      <c r="J6" s="150"/>
      <c r="K6" s="66"/>
      <c r="L6" s="66"/>
      <c r="M6" s="66"/>
      <c r="N6" s="66"/>
      <c r="O6" s="66"/>
      <c r="P6" s="66"/>
      <c r="Q6" s="4"/>
      <c r="R6" s="107"/>
    </row>
    <row r="7" spans="1:18" x14ac:dyDescent="0.2">
      <c r="A7" s="11"/>
      <c r="B7" s="69"/>
      <c r="C7" s="67"/>
      <c r="D7" s="4"/>
      <c r="E7" s="66"/>
      <c r="F7" s="66"/>
      <c r="G7" s="11"/>
      <c r="H7" s="11"/>
      <c r="I7" s="11"/>
      <c r="J7" s="150"/>
      <c r="K7" s="66"/>
      <c r="L7" s="66"/>
      <c r="M7" s="66"/>
      <c r="N7" s="66"/>
      <c r="O7" s="66"/>
      <c r="P7" s="66"/>
      <c r="Q7" s="4"/>
      <c r="R7" s="107"/>
    </row>
    <row r="8" spans="1:18" x14ac:dyDescent="0.2">
      <c r="A8" s="11"/>
      <c r="B8" s="69"/>
      <c r="C8" s="78" t="s">
        <v>1</v>
      </c>
      <c r="D8" s="77" t="s">
        <v>681</v>
      </c>
      <c r="E8" s="141"/>
      <c r="F8" s="76"/>
      <c r="G8" s="76"/>
      <c r="H8" s="140"/>
      <c r="I8" s="76"/>
      <c r="J8" s="149"/>
      <c r="K8" s="76"/>
      <c r="L8" s="76"/>
      <c r="M8" s="76"/>
      <c r="N8" s="76"/>
      <c r="O8" s="76"/>
      <c r="P8" s="66"/>
      <c r="Q8" s="66"/>
      <c r="R8" s="107"/>
    </row>
    <row r="9" spans="1:18" x14ac:dyDescent="0.2">
      <c r="A9" s="11"/>
      <c r="B9" s="69"/>
      <c r="C9" s="78"/>
      <c r="D9" s="184" t="s">
        <v>680</v>
      </c>
      <c r="E9" s="184"/>
      <c r="F9" s="184"/>
      <c r="G9" s="184"/>
      <c r="H9" s="184"/>
      <c r="I9" s="184"/>
      <c r="J9" s="186"/>
      <c r="K9" s="184"/>
      <c r="L9" s="184"/>
      <c r="M9" s="185"/>
      <c r="N9" s="185"/>
      <c r="O9" s="185"/>
      <c r="P9" s="185"/>
      <c r="Q9" s="184"/>
      <c r="R9" s="107"/>
    </row>
    <row r="10" spans="1:18" x14ac:dyDescent="0.2">
      <c r="A10" s="11"/>
      <c r="B10" s="69"/>
      <c r="C10" s="68"/>
      <c r="D10" s="204" t="s">
        <v>31</v>
      </c>
      <c r="E10" s="204"/>
      <c r="F10" s="204"/>
      <c r="G10" s="204"/>
      <c r="H10" s="204"/>
      <c r="I10" s="204"/>
      <c r="J10" s="204"/>
      <c r="K10" s="204"/>
      <c r="L10" s="204"/>
      <c r="M10" s="66"/>
      <c r="N10" s="66"/>
      <c r="O10" s="66"/>
      <c r="P10" s="66"/>
      <c r="Q10" s="66"/>
      <c r="R10" s="107"/>
    </row>
    <row r="11" spans="1:18" x14ac:dyDescent="0.2">
      <c r="A11" s="72"/>
      <c r="B11" s="71"/>
      <c r="C11" s="68"/>
      <c r="D11" s="67"/>
      <c r="E11" s="4"/>
      <c r="F11" s="66"/>
      <c r="G11" s="66"/>
      <c r="H11" s="66"/>
      <c r="I11" s="66"/>
      <c r="J11" s="150"/>
      <c r="K11" s="66"/>
      <c r="L11" s="66"/>
      <c r="M11" s="66"/>
      <c r="N11" s="66"/>
      <c r="O11" s="66"/>
      <c r="P11" s="66"/>
      <c r="Q11" s="66"/>
      <c r="R11" s="107"/>
    </row>
    <row r="12" spans="1:18" ht="14.25" x14ac:dyDescent="0.2">
      <c r="A12" s="11"/>
      <c r="B12" s="69"/>
      <c r="C12" s="68"/>
      <c r="D12" s="70" t="s">
        <v>679</v>
      </c>
      <c r="E12" s="11"/>
      <c r="F12" s="66"/>
      <c r="G12" s="66"/>
      <c r="H12" s="66"/>
      <c r="I12" s="70"/>
      <c r="J12" s="152"/>
      <c r="K12" s="66"/>
      <c r="L12" s="66"/>
      <c r="M12" s="66"/>
      <c r="N12" s="161"/>
      <c r="O12" s="133"/>
      <c r="P12" s="133"/>
      <c r="Q12" s="66"/>
      <c r="R12" s="14"/>
    </row>
    <row r="13" spans="1:18" x14ac:dyDescent="0.2">
      <c r="A13" s="11"/>
      <c r="B13" s="69"/>
      <c r="C13" s="68"/>
      <c r="D13" s="70" t="s">
        <v>39</v>
      </c>
      <c r="E13" s="11"/>
      <c r="F13" s="66"/>
      <c r="G13" s="66"/>
      <c r="H13" s="66"/>
      <c r="I13" s="70"/>
      <c r="J13" s="196" t="s">
        <v>390</v>
      </c>
      <c r="K13" s="197"/>
      <c r="L13" s="5" t="s">
        <v>30</v>
      </c>
      <c r="M13" s="66"/>
      <c r="N13" s="66"/>
      <c r="O13" s="66"/>
      <c r="P13" s="66"/>
      <c r="Q13" s="66"/>
    </row>
    <row r="14" spans="1:18" x14ac:dyDescent="0.2">
      <c r="A14" s="11"/>
      <c r="B14" s="69"/>
      <c r="C14" s="68"/>
      <c r="D14" s="70" t="s">
        <v>89</v>
      </c>
      <c r="E14" s="11"/>
      <c r="F14" s="66"/>
      <c r="G14" s="66"/>
      <c r="H14" s="66"/>
      <c r="I14" s="70"/>
      <c r="J14" s="196" t="s">
        <v>678</v>
      </c>
      <c r="K14" s="197"/>
      <c r="L14" s="5" t="s">
        <v>30</v>
      </c>
      <c r="M14" s="66"/>
      <c r="N14" s="66"/>
      <c r="O14" s="66"/>
      <c r="P14" s="66"/>
      <c r="Q14" s="66"/>
    </row>
    <row r="15" spans="1:18" outlineLevel="1" x14ac:dyDescent="0.2">
      <c r="A15" s="11"/>
      <c r="B15" s="69"/>
      <c r="C15" s="68"/>
      <c r="D15" s="70" t="s">
        <v>18</v>
      </c>
      <c r="E15" s="11"/>
      <c r="F15" s="66"/>
      <c r="G15" s="66"/>
      <c r="H15" s="66"/>
      <c r="I15" s="70"/>
      <c r="J15" s="196" t="s">
        <v>677</v>
      </c>
      <c r="K15" s="197"/>
      <c r="L15" s="5" t="s">
        <v>19</v>
      </c>
      <c r="M15" s="66"/>
      <c r="N15" s="66"/>
      <c r="O15" s="66"/>
      <c r="P15" s="66"/>
      <c r="Q15" s="66"/>
    </row>
    <row r="16" spans="1:18" x14ac:dyDescent="0.2">
      <c r="A16" s="12"/>
      <c r="B16" s="131"/>
      <c r="C16" s="130"/>
      <c r="D16" s="70" t="s">
        <v>389</v>
      </c>
      <c r="E16" s="70"/>
      <c r="F16" s="70"/>
      <c r="G16" s="70"/>
      <c r="H16" s="70"/>
      <c r="I16" s="70"/>
      <c r="J16" s="152"/>
      <c r="K16" s="183">
        <f>J163/1000</f>
        <v>92.56</v>
      </c>
      <c r="L16" s="70" t="s">
        <v>30</v>
      </c>
      <c r="M16" s="113"/>
      <c r="N16" s="135"/>
      <c r="O16" s="134"/>
      <c r="P16" s="160"/>
      <c r="Q16" s="66"/>
    </row>
    <row r="17" spans="1:18" x14ac:dyDescent="0.2">
      <c r="A17" s="12"/>
      <c r="B17" s="131"/>
      <c r="C17" s="130"/>
      <c r="D17" s="129" t="s">
        <v>184</v>
      </c>
      <c r="E17" s="70"/>
      <c r="F17" s="70"/>
      <c r="G17" s="70"/>
      <c r="H17" s="70"/>
      <c r="I17" s="70"/>
      <c r="J17" s="152"/>
      <c r="K17" s="70"/>
      <c r="L17" s="70"/>
      <c r="M17" s="113"/>
      <c r="N17" s="135"/>
      <c r="O17" s="133"/>
      <c r="P17" s="133"/>
      <c r="Q17" s="66"/>
      <c r="R17" s="69"/>
    </row>
    <row r="19" spans="1:18" ht="18" customHeight="1" x14ac:dyDescent="0.2">
      <c r="A19" s="187" t="s">
        <v>2</v>
      </c>
      <c r="B19" s="194" t="s">
        <v>88</v>
      </c>
      <c r="C19" s="187" t="s">
        <v>87</v>
      </c>
      <c r="D19" s="187" t="s">
        <v>86</v>
      </c>
      <c r="E19" s="187" t="s">
        <v>85</v>
      </c>
      <c r="F19" s="187" t="s">
        <v>29</v>
      </c>
      <c r="G19" s="190"/>
      <c r="H19" s="190"/>
      <c r="I19" s="190"/>
      <c r="J19" s="187" t="s">
        <v>28</v>
      </c>
      <c r="K19" s="190"/>
      <c r="L19" s="190"/>
      <c r="M19" s="190"/>
      <c r="N19" s="187" t="s">
        <v>84</v>
      </c>
      <c r="O19" s="187" t="s">
        <v>83</v>
      </c>
      <c r="P19" s="187" t="s">
        <v>183</v>
      </c>
      <c r="Q19" s="187" t="s">
        <v>182</v>
      </c>
    </row>
    <row r="20" spans="1:18" ht="15.75" customHeight="1" x14ac:dyDescent="0.2">
      <c r="A20" s="190"/>
      <c r="B20" s="195"/>
      <c r="C20" s="193"/>
      <c r="D20" s="187"/>
      <c r="E20" s="190"/>
      <c r="F20" s="187" t="s">
        <v>3</v>
      </c>
      <c r="G20" s="187" t="s">
        <v>82</v>
      </c>
      <c r="H20" s="190"/>
      <c r="I20" s="190"/>
      <c r="J20" s="188" t="s">
        <v>3</v>
      </c>
      <c r="K20" s="187" t="s">
        <v>82</v>
      </c>
      <c r="L20" s="190"/>
      <c r="M20" s="190"/>
      <c r="N20" s="187"/>
      <c r="O20" s="187"/>
      <c r="P20" s="187"/>
      <c r="Q20" s="187"/>
    </row>
    <row r="21" spans="1:18" ht="15.75" customHeight="1" x14ac:dyDescent="0.2">
      <c r="A21" s="190"/>
      <c r="B21" s="195"/>
      <c r="C21" s="193"/>
      <c r="D21" s="187"/>
      <c r="E21" s="190"/>
      <c r="F21" s="190"/>
      <c r="G21" s="178" t="s">
        <v>81</v>
      </c>
      <c r="H21" s="178" t="s">
        <v>80</v>
      </c>
      <c r="I21" s="178" t="s">
        <v>79</v>
      </c>
      <c r="J21" s="189"/>
      <c r="K21" s="178" t="s">
        <v>81</v>
      </c>
      <c r="L21" s="178" t="s">
        <v>80</v>
      </c>
      <c r="M21" s="178" t="s">
        <v>79</v>
      </c>
      <c r="N21" s="187"/>
      <c r="O21" s="187"/>
      <c r="P21" s="187"/>
      <c r="Q21" s="187"/>
    </row>
    <row r="22" spans="1:18" x14ac:dyDescent="0.2">
      <c r="A22" s="6">
        <v>1</v>
      </c>
      <c r="B22" s="182">
        <v>2</v>
      </c>
      <c r="C22" s="178">
        <v>3</v>
      </c>
      <c r="D22" s="178">
        <v>4</v>
      </c>
      <c r="E22" s="6">
        <v>5</v>
      </c>
      <c r="F22" s="179">
        <v>6</v>
      </c>
      <c r="G22" s="179">
        <v>7</v>
      </c>
      <c r="H22" s="179">
        <v>8</v>
      </c>
      <c r="I22" s="179">
        <v>9</v>
      </c>
      <c r="J22" s="180">
        <v>10</v>
      </c>
      <c r="K22" s="179">
        <v>11</v>
      </c>
      <c r="L22" s="179">
        <v>12</v>
      </c>
      <c r="M22" s="179">
        <v>13</v>
      </c>
      <c r="N22" s="179">
        <v>14</v>
      </c>
      <c r="O22" s="179">
        <v>15</v>
      </c>
      <c r="P22" s="179">
        <v>16</v>
      </c>
      <c r="Q22" s="179">
        <v>17</v>
      </c>
    </row>
    <row r="23" spans="1:18" ht="19.899999999999999" customHeight="1" x14ac:dyDescent="0.2">
      <c r="A23" s="201" t="s">
        <v>388</v>
      </c>
      <c r="B23" s="192"/>
      <c r="C23" s="192"/>
      <c r="D23" s="192"/>
      <c r="E23" s="192"/>
      <c r="F23" s="192"/>
      <c r="G23" s="192"/>
      <c r="H23" s="192"/>
      <c r="I23" s="192"/>
      <c r="J23" s="192"/>
      <c r="K23" s="192"/>
      <c r="L23" s="192"/>
      <c r="M23" s="192"/>
      <c r="N23" s="192"/>
      <c r="O23" s="192"/>
      <c r="P23" s="192"/>
      <c r="Q23" s="192"/>
    </row>
    <row r="24" spans="1:18" ht="24" x14ac:dyDescent="0.2">
      <c r="A24" s="6">
        <v>1</v>
      </c>
      <c r="B24" s="64" t="s">
        <v>387</v>
      </c>
      <c r="C24" s="181" t="s">
        <v>386</v>
      </c>
      <c r="D24" s="10" t="s">
        <v>153</v>
      </c>
      <c r="E24" s="63">
        <v>3.7999999999999999E-2</v>
      </c>
      <c r="F24" s="62">
        <v>1496.49</v>
      </c>
      <c r="G24" s="62">
        <v>1184.57</v>
      </c>
      <c r="H24" s="62">
        <v>311.92</v>
      </c>
      <c r="I24" s="62">
        <v>120.9</v>
      </c>
      <c r="J24" s="153">
        <v>57</v>
      </c>
      <c r="K24" s="61">
        <v>45</v>
      </c>
      <c r="L24" s="61">
        <v>12</v>
      </c>
      <c r="M24" s="61">
        <v>5</v>
      </c>
      <c r="N24" s="61">
        <v>103.91</v>
      </c>
      <c r="O24" s="61">
        <v>3.95</v>
      </c>
      <c r="P24" s="61">
        <v>7.74</v>
      </c>
      <c r="Q24" s="61">
        <v>0.28999999999999998</v>
      </c>
    </row>
    <row r="25" spans="1:18" x14ac:dyDescent="0.2">
      <c r="A25" s="6">
        <v>2</v>
      </c>
      <c r="B25" s="64" t="s">
        <v>385</v>
      </c>
      <c r="C25" s="181" t="s">
        <v>384</v>
      </c>
      <c r="D25" s="10" t="s">
        <v>279</v>
      </c>
      <c r="E25" s="63">
        <v>4.0999999999999996</v>
      </c>
      <c r="F25" s="62">
        <v>296.8</v>
      </c>
      <c r="G25" s="62">
        <v>102.84</v>
      </c>
      <c r="H25" s="62">
        <v>193.96</v>
      </c>
      <c r="I25" s="62">
        <v>17.96</v>
      </c>
      <c r="J25" s="153">
        <v>1217</v>
      </c>
      <c r="K25" s="61">
        <v>422</v>
      </c>
      <c r="L25" s="61">
        <v>795</v>
      </c>
      <c r="M25" s="61">
        <v>74</v>
      </c>
      <c r="N25" s="61">
        <v>8.24</v>
      </c>
      <c r="O25" s="61">
        <v>33.78</v>
      </c>
      <c r="P25" s="61">
        <v>1.1499999999999999</v>
      </c>
      <c r="Q25" s="61">
        <v>4.72</v>
      </c>
    </row>
    <row r="26" spans="1:18" ht="24" x14ac:dyDescent="0.2">
      <c r="A26" s="6">
        <v>3</v>
      </c>
      <c r="B26" s="64" t="s">
        <v>37</v>
      </c>
      <c r="C26" s="181" t="s">
        <v>383</v>
      </c>
      <c r="D26" s="10" t="s">
        <v>279</v>
      </c>
      <c r="E26" s="63">
        <v>0.75</v>
      </c>
      <c r="F26" s="62">
        <v>583.75</v>
      </c>
      <c r="G26" s="62">
        <v>155.35</v>
      </c>
      <c r="H26" s="62">
        <v>428.4</v>
      </c>
      <c r="I26" s="62">
        <v>39.67</v>
      </c>
      <c r="J26" s="153">
        <v>438</v>
      </c>
      <c r="K26" s="61">
        <v>117</v>
      </c>
      <c r="L26" s="61">
        <v>321</v>
      </c>
      <c r="M26" s="61">
        <v>30</v>
      </c>
      <c r="N26" s="61">
        <v>12.3</v>
      </c>
      <c r="O26" s="61">
        <v>9.23</v>
      </c>
      <c r="P26" s="61">
        <v>2.54</v>
      </c>
      <c r="Q26" s="61">
        <v>1.91</v>
      </c>
    </row>
    <row r="27" spans="1:18" ht="36" x14ac:dyDescent="0.2">
      <c r="A27" s="6">
        <v>4</v>
      </c>
      <c r="B27" s="64" t="s">
        <v>382</v>
      </c>
      <c r="C27" s="181" t="s">
        <v>381</v>
      </c>
      <c r="D27" s="10" t="s">
        <v>175</v>
      </c>
      <c r="E27" s="63">
        <v>0.01</v>
      </c>
      <c r="F27" s="62">
        <v>1264.07</v>
      </c>
      <c r="G27" s="62">
        <v>1232.23</v>
      </c>
      <c r="H27" s="62">
        <v>31.84</v>
      </c>
      <c r="I27" s="62">
        <v>12.34</v>
      </c>
      <c r="J27" s="153">
        <v>13</v>
      </c>
      <c r="K27" s="61">
        <v>13</v>
      </c>
      <c r="L27" s="61"/>
      <c r="M27" s="61"/>
      <c r="N27" s="61">
        <v>102.6</v>
      </c>
      <c r="O27" s="61">
        <v>1.03</v>
      </c>
      <c r="P27" s="61">
        <v>0.79</v>
      </c>
      <c r="Q27" s="61">
        <v>0.01</v>
      </c>
    </row>
    <row r="28" spans="1:18" ht="24" x14ac:dyDescent="0.2">
      <c r="A28" s="6">
        <v>5</v>
      </c>
      <c r="B28" s="64" t="s">
        <v>380</v>
      </c>
      <c r="C28" s="181" t="s">
        <v>379</v>
      </c>
      <c r="D28" s="10" t="s">
        <v>145</v>
      </c>
      <c r="E28" s="63">
        <v>0.35</v>
      </c>
      <c r="F28" s="62">
        <v>156.94</v>
      </c>
      <c r="G28" s="62">
        <v>156.94</v>
      </c>
      <c r="H28" s="61"/>
      <c r="I28" s="61"/>
      <c r="J28" s="153">
        <v>55</v>
      </c>
      <c r="K28" s="61">
        <v>55</v>
      </c>
      <c r="L28" s="61"/>
      <c r="M28" s="61"/>
      <c r="N28" s="61">
        <v>14.28</v>
      </c>
      <c r="O28" s="61">
        <v>5</v>
      </c>
      <c r="P28" s="61"/>
      <c r="Q28" s="61"/>
    </row>
    <row r="29" spans="1:18" ht="24" x14ac:dyDescent="0.2">
      <c r="A29" s="6">
        <v>6</v>
      </c>
      <c r="B29" s="64" t="s">
        <v>378</v>
      </c>
      <c r="C29" s="181" t="s">
        <v>377</v>
      </c>
      <c r="D29" s="10" t="s">
        <v>145</v>
      </c>
      <c r="E29" s="63">
        <v>0.31</v>
      </c>
      <c r="F29" s="62">
        <v>41.43</v>
      </c>
      <c r="G29" s="62">
        <v>41.43</v>
      </c>
      <c r="H29" s="61"/>
      <c r="I29" s="61"/>
      <c r="J29" s="153">
        <v>13</v>
      </c>
      <c r="K29" s="61">
        <v>13</v>
      </c>
      <c r="L29" s="61"/>
      <c r="M29" s="61"/>
      <c r="N29" s="61">
        <v>3.77</v>
      </c>
      <c r="O29" s="61">
        <v>1.17</v>
      </c>
      <c r="P29" s="61"/>
      <c r="Q29" s="61"/>
    </row>
    <row r="30" spans="1:18" ht="24" x14ac:dyDescent="0.2">
      <c r="A30" s="6">
        <v>7</v>
      </c>
      <c r="B30" s="64" t="s">
        <v>376</v>
      </c>
      <c r="C30" s="181" t="s">
        <v>375</v>
      </c>
      <c r="D30" s="10" t="s">
        <v>153</v>
      </c>
      <c r="E30" s="63">
        <v>0.32300000000000001</v>
      </c>
      <c r="F30" s="62">
        <v>897.17</v>
      </c>
      <c r="G30" s="62">
        <v>839.14</v>
      </c>
      <c r="H30" s="62">
        <v>58.03</v>
      </c>
      <c r="I30" s="62">
        <v>22.49</v>
      </c>
      <c r="J30" s="153">
        <v>290</v>
      </c>
      <c r="K30" s="61">
        <v>271</v>
      </c>
      <c r="L30" s="61">
        <v>19</v>
      </c>
      <c r="M30" s="61">
        <v>7</v>
      </c>
      <c r="N30" s="61">
        <v>69.87</v>
      </c>
      <c r="O30" s="61">
        <v>22.57</v>
      </c>
      <c r="P30" s="61">
        <v>1.44</v>
      </c>
      <c r="Q30" s="61">
        <v>0.47</v>
      </c>
    </row>
    <row r="31" spans="1:18" ht="53.25" x14ac:dyDescent="0.2">
      <c r="A31" s="6">
        <v>8</v>
      </c>
      <c r="B31" s="64" t="s">
        <v>374</v>
      </c>
      <c r="C31" s="181" t="s">
        <v>373</v>
      </c>
      <c r="D31" s="10" t="s">
        <v>153</v>
      </c>
      <c r="E31" s="65">
        <v>0.32300000000000001</v>
      </c>
      <c r="F31" s="62">
        <v>938.23</v>
      </c>
      <c r="G31" s="62">
        <v>586.66999999999996</v>
      </c>
      <c r="H31" s="62">
        <v>351.56</v>
      </c>
      <c r="I31" s="62">
        <v>4.87</v>
      </c>
      <c r="J31" s="153">
        <v>303</v>
      </c>
      <c r="K31" s="61">
        <v>189</v>
      </c>
      <c r="L31" s="61">
        <v>114</v>
      </c>
      <c r="M31" s="61">
        <v>2</v>
      </c>
      <c r="N31" s="61">
        <v>36.94</v>
      </c>
      <c r="O31" s="61">
        <v>11.93</v>
      </c>
      <c r="P31" s="61">
        <v>0.31</v>
      </c>
      <c r="Q31" s="61">
        <v>0.1</v>
      </c>
    </row>
    <row r="32" spans="1:18" ht="24" x14ac:dyDescent="0.2">
      <c r="A32" s="6">
        <v>9</v>
      </c>
      <c r="B32" s="64" t="s">
        <v>372</v>
      </c>
      <c r="C32" s="181" t="s">
        <v>371</v>
      </c>
      <c r="D32" s="10" t="s">
        <v>153</v>
      </c>
      <c r="E32" s="63">
        <v>0.16</v>
      </c>
      <c r="F32" s="62">
        <v>1081.9100000000001</v>
      </c>
      <c r="G32" s="62">
        <v>823.99</v>
      </c>
      <c r="H32" s="62">
        <v>257.92</v>
      </c>
      <c r="I32" s="62">
        <v>27.68</v>
      </c>
      <c r="J32" s="153">
        <v>173</v>
      </c>
      <c r="K32" s="61">
        <v>132</v>
      </c>
      <c r="L32" s="61">
        <v>41</v>
      </c>
      <c r="M32" s="61">
        <v>4</v>
      </c>
      <c r="N32" s="61">
        <v>74.3</v>
      </c>
      <c r="O32" s="61">
        <v>11.89</v>
      </c>
      <c r="P32" s="61">
        <v>1.99</v>
      </c>
      <c r="Q32" s="61">
        <v>0.32</v>
      </c>
    </row>
    <row r="33" spans="1:17" ht="24" x14ac:dyDescent="0.2">
      <c r="A33" s="6">
        <v>10</v>
      </c>
      <c r="B33" s="64" t="s">
        <v>370</v>
      </c>
      <c r="C33" s="181" t="s">
        <v>369</v>
      </c>
      <c r="D33" s="10" t="s">
        <v>153</v>
      </c>
      <c r="E33" s="63">
        <v>0.3</v>
      </c>
      <c r="F33" s="62">
        <v>130.41999999999999</v>
      </c>
      <c r="G33" s="62">
        <v>125.18</v>
      </c>
      <c r="H33" s="62">
        <v>5.24</v>
      </c>
      <c r="I33" s="62">
        <v>2.0299999999999998</v>
      </c>
      <c r="J33" s="153">
        <v>39</v>
      </c>
      <c r="K33" s="61">
        <v>38</v>
      </c>
      <c r="L33" s="61">
        <v>1</v>
      </c>
      <c r="M33" s="61">
        <v>1</v>
      </c>
      <c r="N33" s="61">
        <v>11.39</v>
      </c>
      <c r="O33" s="61">
        <v>3.42</v>
      </c>
      <c r="P33" s="61">
        <v>0.13</v>
      </c>
      <c r="Q33" s="61">
        <v>0.04</v>
      </c>
    </row>
    <row r="34" spans="1:17" ht="36" x14ac:dyDescent="0.2">
      <c r="A34" s="6">
        <v>11</v>
      </c>
      <c r="B34" s="64" t="s">
        <v>368</v>
      </c>
      <c r="C34" s="181" t="s">
        <v>367</v>
      </c>
      <c r="D34" s="10" t="s">
        <v>362</v>
      </c>
      <c r="E34" s="65">
        <v>0.3</v>
      </c>
      <c r="F34" s="62">
        <v>163.75</v>
      </c>
      <c r="G34" s="62">
        <v>163.75</v>
      </c>
      <c r="H34" s="61"/>
      <c r="I34" s="61"/>
      <c r="J34" s="153">
        <v>49</v>
      </c>
      <c r="K34" s="61">
        <v>49</v>
      </c>
      <c r="L34" s="61"/>
      <c r="M34" s="61"/>
      <c r="N34" s="61">
        <v>14.9</v>
      </c>
      <c r="O34" s="61">
        <v>4.47</v>
      </c>
      <c r="P34" s="61"/>
      <c r="Q34" s="61"/>
    </row>
    <row r="35" spans="1:17" ht="36" x14ac:dyDescent="0.2">
      <c r="A35" s="6">
        <v>12</v>
      </c>
      <c r="B35" s="64" t="s">
        <v>366</v>
      </c>
      <c r="C35" s="181" t="s">
        <v>365</v>
      </c>
      <c r="D35" s="10" t="s">
        <v>362</v>
      </c>
      <c r="E35" s="65">
        <v>0.3</v>
      </c>
      <c r="F35" s="62">
        <v>84.29</v>
      </c>
      <c r="G35" s="62">
        <v>84.29</v>
      </c>
      <c r="H35" s="61"/>
      <c r="I35" s="61"/>
      <c r="J35" s="153">
        <v>25</v>
      </c>
      <c r="K35" s="61">
        <v>25</v>
      </c>
      <c r="L35" s="61"/>
      <c r="M35" s="61"/>
      <c r="N35" s="61">
        <v>7.67</v>
      </c>
      <c r="O35" s="61">
        <v>2.2999999999999998</v>
      </c>
      <c r="P35" s="61"/>
      <c r="Q35" s="61"/>
    </row>
    <row r="36" spans="1:17" ht="36" x14ac:dyDescent="0.2">
      <c r="A36" s="6">
        <v>13</v>
      </c>
      <c r="B36" s="64" t="s">
        <v>364</v>
      </c>
      <c r="C36" s="181" t="s">
        <v>363</v>
      </c>
      <c r="D36" s="10" t="s">
        <v>362</v>
      </c>
      <c r="E36" s="65">
        <v>0.3</v>
      </c>
      <c r="F36" s="62">
        <v>95.72</v>
      </c>
      <c r="G36" s="62">
        <v>95.72</v>
      </c>
      <c r="H36" s="61"/>
      <c r="I36" s="61"/>
      <c r="J36" s="153">
        <v>29</v>
      </c>
      <c r="K36" s="61">
        <v>29</v>
      </c>
      <c r="L36" s="61"/>
      <c r="M36" s="61"/>
      <c r="N36" s="61">
        <v>8.7100000000000009</v>
      </c>
      <c r="O36" s="61">
        <v>2.61</v>
      </c>
      <c r="P36" s="61"/>
      <c r="Q36" s="61"/>
    </row>
    <row r="37" spans="1:17" ht="75" x14ac:dyDescent="0.2">
      <c r="A37" s="6">
        <v>14</v>
      </c>
      <c r="B37" s="64" t="s">
        <v>361</v>
      </c>
      <c r="C37" s="181" t="s">
        <v>360</v>
      </c>
      <c r="D37" s="10" t="s">
        <v>317</v>
      </c>
      <c r="E37" s="63">
        <v>0.02</v>
      </c>
      <c r="F37" s="62">
        <v>4380.22</v>
      </c>
      <c r="G37" s="62">
        <v>1044.47</v>
      </c>
      <c r="H37" s="62">
        <v>3335.75</v>
      </c>
      <c r="I37" s="62">
        <v>308.92</v>
      </c>
      <c r="J37" s="153">
        <v>88</v>
      </c>
      <c r="K37" s="61">
        <v>21</v>
      </c>
      <c r="L37" s="61">
        <v>67</v>
      </c>
      <c r="M37" s="61">
        <v>6</v>
      </c>
      <c r="N37" s="61">
        <v>77.95</v>
      </c>
      <c r="O37" s="61">
        <v>1.56</v>
      </c>
      <c r="P37" s="61">
        <v>19.78</v>
      </c>
      <c r="Q37" s="61">
        <v>0.4</v>
      </c>
    </row>
    <row r="38" spans="1:17" ht="36" x14ac:dyDescent="0.2">
      <c r="A38" s="6">
        <v>15</v>
      </c>
      <c r="B38" s="64" t="s">
        <v>359</v>
      </c>
      <c r="C38" s="181" t="s">
        <v>358</v>
      </c>
      <c r="D38" s="10" t="s">
        <v>317</v>
      </c>
      <c r="E38" s="63">
        <v>0.01</v>
      </c>
      <c r="F38" s="62">
        <v>6638.52</v>
      </c>
      <c r="G38" s="62">
        <v>1482.58</v>
      </c>
      <c r="H38" s="62">
        <v>5155.9399999999996</v>
      </c>
      <c r="I38" s="62">
        <v>477.5</v>
      </c>
      <c r="J38" s="153">
        <v>66</v>
      </c>
      <c r="K38" s="61">
        <v>15</v>
      </c>
      <c r="L38" s="61">
        <v>51</v>
      </c>
      <c r="M38" s="61">
        <v>5</v>
      </c>
      <c r="N38" s="61">
        <v>110.64</v>
      </c>
      <c r="O38" s="61">
        <v>1.1100000000000001</v>
      </c>
      <c r="P38" s="61">
        <v>30.57</v>
      </c>
      <c r="Q38" s="61">
        <v>0.31</v>
      </c>
    </row>
    <row r="39" spans="1:17" ht="104.25" x14ac:dyDescent="0.2">
      <c r="A39" s="6">
        <v>16</v>
      </c>
      <c r="B39" s="64" t="s">
        <v>357</v>
      </c>
      <c r="C39" s="181" t="s">
        <v>356</v>
      </c>
      <c r="D39" s="10" t="s">
        <v>299</v>
      </c>
      <c r="E39" s="63">
        <v>42</v>
      </c>
      <c r="F39" s="62">
        <v>48.46</v>
      </c>
      <c r="G39" s="62">
        <v>48.46</v>
      </c>
      <c r="H39" s="61"/>
      <c r="I39" s="61"/>
      <c r="J39" s="153">
        <v>2035</v>
      </c>
      <c r="K39" s="61">
        <v>2035</v>
      </c>
      <c r="L39" s="61"/>
      <c r="M39" s="61"/>
      <c r="N39" s="61"/>
      <c r="O39" s="61"/>
      <c r="P39" s="61"/>
      <c r="Q39" s="61"/>
    </row>
    <row r="40" spans="1:17" ht="96.75" x14ac:dyDescent="0.2">
      <c r="A40" s="6">
        <v>17</v>
      </c>
      <c r="B40" s="64" t="s">
        <v>676</v>
      </c>
      <c r="C40" s="181" t="s">
        <v>675</v>
      </c>
      <c r="D40" s="10" t="s">
        <v>674</v>
      </c>
      <c r="E40" s="65">
        <v>42</v>
      </c>
      <c r="F40" s="62">
        <v>25.55</v>
      </c>
      <c r="G40" s="61"/>
      <c r="H40" s="62">
        <v>25.55</v>
      </c>
      <c r="I40" s="61"/>
      <c r="J40" s="153">
        <v>1073</v>
      </c>
      <c r="K40" s="61"/>
      <c r="L40" s="61">
        <v>1073</v>
      </c>
      <c r="M40" s="61"/>
      <c r="N40" s="61"/>
      <c r="O40" s="61"/>
      <c r="P40" s="61"/>
      <c r="Q40" s="61"/>
    </row>
    <row r="41" spans="1:17" x14ac:dyDescent="0.2">
      <c r="A41" s="202" t="s">
        <v>673</v>
      </c>
      <c r="B41" s="192"/>
      <c r="C41" s="192"/>
      <c r="D41" s="192"/>
      <c r="E41" s="192"/>
      <c r="F41" s="192"/>
      <c r="G41" s="192"/>
      <c r="H41" s="192"/>
      <c r="I41" s="192"/>
      <c r="J41" s="156">
        <v>8992</v>
      </c>
      <c r="K41" s="61"/>
      <c r="L41" s="61"/>
      <c r="M41" s="61"/>
      <c r="N41" s="61"/>
      <c r="O41" s="60">
        <v>118.41</v>
      </c>
      <c r="P41" s="61"/>
      <c r="Q41" s="60">
        <v>8.59</v>
      </c>
    </row>
    <row r="42" spans="1:17" ht="19.899999999999999" customHeight="1" x14ac:dyDescent="0.2">
      <c r="A42" s="201" t="s">
        <v>355</v>
      </c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</row>
    <row r="43" spans="1:17" ht="19.899999999999999" customHeight="1" x14ac:dyDescent="0.2">
      <c r="A43" s="191" t="s">
        <v>354</v>
      </c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</row>
    <row r="44" spans="1:17" ht="24" x14ac:dyDescent="0.2">
      <c r="A44" s="6">
        <v>18</v>
      </c>
      <c r="B44" s="64" t="s">
        <v>38</v>
      </c>
      <c r="C44" s="181" t="s">
        <v>353</v>
      </c>
      <c r="D44" s="10" t="s">
        <v>153</v>
      </c>
      <c r="E44" s="63">
        <v>0.02</v>
      </c>
      <c r="F44" s="62">
        <v>202.89</v>
      </c>
      <c r="G44" s="62">
        <v>158.04</v>
      </c>
      <c r="H44" s="62">
        <v>44.85</v>
      </c>
      <c r="I44" s="61"/>
      <c r="J44" s="153">
        <v>4</v>
      </c>
      <c r="K44" s="61">
        <v>3</v>
      </c>
      <c r="L44" s="61">
        <v>1</v>
      </c>
      <c r="M44" s="61"/>
      <c r="N44" s="61">
        <v>14.38</v>
      </c>
      <c r="O44" s="61">
        <v>0.28999999999999998</v>
      </c>
      <c r="P44" s="61"/>
      <c r="Q44" s="61"/>
    </row>
    <row r="45" spans="1:17" ht="24" x14ac:dyDescent="0.2">
      <c r="A45" s="6">
        <v>19</v>
      </c>
      <c r="B45" s="64" t="s">
        <v>352</v>
      </c>
      <c r="C45" s="181" t="s">
        <v>351</v>
      </c>
      <c r="D45" s="10" t="s">
        <v>153</v>
      </c>
      <c r="E45" s="65">
        <v>0.02</v>
      </c>
      <c r="F45" s="62">
        <v>142.62</v>
      </c>
      <c r="G45" s="62">
        <v>140.47999999999999</v>
      </c>
      <c r="H45" s="62">
        <v>2.14</v>
      </c>
      <c r="I45" s="61"/>
      <c r="J45" s="153">
        <v>3</v>
      </c>
      <c r="K45" s="61">
        <v>3</v>
      </c>
      <c r="L45" s="61"/>
      <c r="M45" s="61"/>
      <c r="N45" s="61">
        <v>13.08</v>
      </c>
      <c r="O45" s="61">
        <v>0.26</v>
      </c>
      <c r="P45" s="61"/>
      <c r="Q45" s="61"/>
    </row>
    <row r="46" spans="1:17" ht="24" x14ac:dyDescent="0.2">
      <c r="A46" s="6">
        <v>20</v>
      </c>
      <c r="B46" s="64" t="s">
        <v>350</v>
      </c>
      <c r="C46" s="181" t="s">
        <v>349</v>
      </c>
      <c r="D46" s="10" t="s">
        <v>153</v>
      </c>
      <c r="E46" s="63">
        <v>1.4999999999999999E-2</v>
      </c>
      <c r="F46" s="62">
        <v>2502.81</v>
      </c>
      <c r="G46" s="62">
        <v>232.01</v>
      </c>
      <c r="H46" s="62">
        <v>124.27</v>
      </c>
      <c r="I46" s="62">
        <v>3.28</v>
      </c>
      <c r="J46" s="153">
        <v>38</v>
      </c>
      <c r="K46" s="61">
        <v>3</v>
      </c>
      <c r="L46" s="61">
        <v>2</v>
      </c>
      <c r="M46" s="61"/>
      <c r="N46" s="61">
        <v>17.510000000000002</v>
      </c>
      <c r="O46" s="61">
        <v>0.26</v>
      </c>
      <c r="P46" s="61">
        <v>0.18</v>
      </c>
      <c r="Q46" s="61"/>
    </row>
    <row r="47" spans="1:17" ht="36" x14ac:dyDescent="0.2">
      <c r="A47" s="6">
        <v>21</v>
      </c>
      <c r="B47" s="64" t="s">
        <v>348</v>
      </c>
      <c r="C47" s="181" t="s">
        <v>347</v>
      </c>
      <c r="D47" s="10" t="s">
        <v>153</v>
      </c>
      <c r="E47" s="63">
        <v>1.4999999999999999E-2</v>
      </c>
      <c r="F47" s="62">
        <v>2108.11</v>
      </c>
      <c r="G47" s="62">
        <v>610.24</v>
      </c>
      <c r="H47" s="62">
        <v>223.19</v>
      </c>
      <c r="I47" s="62">
        <v>10.01</v>
      </c>
      <c r="J47" s="153">
        <v>32</v>
      </c>
      <c r="K47" s="61">
        <v>9</v>
      </c>
      <c r="L47" s="61">
        <v>3</v>
      </c>
      <c r="M47" s="61"/>
      <c r="N47" s="61">
        <v>45.54</v>
      </c>
      <c r="O47" s="61">
        <v>0.68</v>
      </c>
      <c r="P47" s="61">
        <v>0.55000000000000004</v>
      </c>
      <c r="Q47" s="61">
        <v>0.01</v>
      </c>
    </row>
    <row r="48" spans="1:17" ht="60" x14ac:dyDescent="0.2">
      <c r="A48" s="6">
        <v>22</v>
      </c>
      <c r="B48" s="64" t="s">
        <v>346</v>
      </c>
      <c r="C48" s="181" t="s">
        <v>345</v>
      </c>
      <c r="D48" s="10" t="s">
        <v>672</v>
      </c>
      <c r="E48" s="65">
        <v>1.4999999999999999E-2</v>
      </c>
      <c r="F48" s="62">
        <v>1419.59</v>
      </c>
      <c r="G48" s="62">
        <v>472.48</v>
      </c>
      <c r="H48" s="62">
        <v>215.18</v>
      </c>
      <c r="I48" s="62">
        <v>10.01</v>
      </c>
      <c r="J48" s="153">
        <v>21</v>
      </c>
      <c r="K48" s="61">
        <v>7</v>
      </c>
      <c r="L48" s="61">
        <v>3</v>
      </c>
      <c r="M48" s="61"/>
      <c r="N48" s="61">
        <v>35.26</v>
      </c>
      <c r="O48" s="61">
        <v>0.53</v>
      </c>
      <c r="P48" s="61">
        <v>0.55000000000000004</v>
      </c>
      <c r="Q48" s="61">
        <v>0.01</v>
      </c>
    </row>
    <row r="49" spans="1:17" ht="36" x14ac:dyDescent="0.2">
      <c r="A49" s="6">
        <v>23</v>
      </c>
      <c r="B49" s="64" t="s">
        <v>344</v>
      </c>
      <c r="C49" s="181" t="s">
        <v>343</v>
      </c>
      <c r="D49" s="10" t="s">
        <v>342</v>
      </c>
      <c r="E49" s="63">
        <v>0.186</v>
      </c>
      <c r="F49" s="62">
        <v>1276.44</v>
      </c>
      <c r="G49" s="61"/>
      <c r="H49" s="61"/>
      <c r="I49" s="61"/>
      <c r="J49" s="153">
        <v>237</v>
      </c>
      <c r="K49" s="61"/>
      <c r="L49" s="61"/>
      <c r="M49" s="61"/>
      <c r="N49" s="61"/>
      <c r="O49" s="61"/>
      <c r="P49" s="61"/>
      <c r="Q49" s="61"/>
    </row>
    <row r="50" spans="1:17" ht="24" x14ac:dyDescent="0.2">
      <c r="A50" s="6">
        <v>24</v>
      </c>
      <c r="B50" s="64" t="s">
        <v>341</v>
      </c>
      <c r="C50" s="181" t="s">
        <v>340</v>
      </c>
      <c r="D50" s="10" t="s">
        <v>671</v>
      </c>
      <c r="E50" s="65">
        <v>1.4999999999999999E-2</v>
      </c>
      <c r="F50" s="62">
        <v>10596.16</v>
      </c>
      <c r="G50" s="62">
        <v>208.42</v>
      </c>
      <c r="H50" s="62">
        <v>75.52</v>
      </c>
      <c r="I50" s="62">
        <v>3.64</v>
      </c>
      <c r="J50" s="153">
        <v>159</v>
      </c>
      <c r="K50" s="61">
        <v>3</v>
      </c>
      <c r="L50" s="61">
        <v>1</v>
      </c>
      <c r="M50" s="61"/>
      <c r="N50" s="61">
        <v>15.73</v>
      </c>
      <c r="O50" s="61">
        <v>0.24</v>
      </c>
      <c r="P50" s="61">
        <v>0.2</v>
      </c>
      <c r="Q50" s="61"/>
    </row>
    <row r="51" spans="1:17" ht="48" x14ac:dyDescent="0.2">
      <c r="A51" s="6">
        <v>25</v>
      </c>
      <c r="B51" s="64" t="s">
        <v>339</v>
      </c>
      <c r="C51" s="181" t="s">
        <v>338</v>
      </c>
      <c r="D51" s="10" t="s">
        <v>145</v>
      </c>
      <c r="E51" s="63">
        <v>0.02</v>
      </c>
      <c r="F51" s="62">
        <v>14725.4</v>
      </c>
      <c r="G51" s="62">
        <v>675.6</v>
      </c>
      <c r="H51" s="62">
        <v>194.06</v>
      </c>
      <c r="I51" s="62">
        <v>12.19</v>
      </c>
      <c r="J51" s="153">
        <v>295</v>
      </c>
      <c r="K51" s="61">
        <v>14</v>
      </c>
      <c r="L51" s="61">
        <v>4</v>
      </c>
      <c r="M51" s="61"/>
      <c r="N51" s="61">
        <v>52.21</v>
      </c>
      <c r="O51" s="61">
        <v>1.04</v>
      </c>
      <c r="P51" s="61">
        <v>0.67</v>
      </c>
      <c r="Q51" s="61">
        <v>0.01</v>
      </c>
    </row>
    <row r="52" spans="1:17" ht="36" x14ac:dyDescent="0.2">
      <c r="A52" s="6">
        <v>26</v>
      </c>
      <c r="B52" s="64" t="s">
        <v>337</v>
      </c>
      <c r="C52" s="181" t="s">
        <v>336</v>
      </c>
      <c r="D52" s="10" t="s">
        <v>317</v>
      </c>
      <c r="E52" s="63">
        <v>0.06</v>
      </c>
      <c r="F52" s="62">
        <v>2712.24</v>
      </c>
      <c r="G52" s="62">
        <v>234.42</v>
      </c>
      <c r="H52" s="62">
        <v>872.51</v>
      </c>
      <c r="I52" s="62">
        <v>222.22</v>
      </c>
      <c r="J52" s="153">
        <v>163</v>
      </c>
      <c r="K52" s="61">
        <v>14</v>
      </c>
      <c r="L52" s="61">
        <v>52</v>
      </c>
      <c r="M52" s="61">
        <v>13</v>
      </c>
      <c r="N52" s="61">
        <v>17.3</v>
      </c>
      <c r="O52" s="61">
        <v>1.04</v>
      </c>
      <c r="P52" s="61">
        <v>16.399999999999999</v>
      </c>
      <c r="Q52" s="61">
        <v>0.98</v>
      </c>
    </row>
    <row r="53" spans="1:17" ht="65.25" x14ac:dyDescent="0.2">
      <c r="A53" s="6">
        <v>27</v>
      </c>
      <c r="B53" s="64" t="s">
        <v>335</v>
      </c>
      <c r="C53" s="181" t="s">
        <v>334</v>
      </c>
      <c r="D53" s="10" t="s">
        <v>317</v>
      </c>
      <c r="E53" s="65">
        <v>-0.06</v>
      </c>
      <c r="F53" s="62">
        <v>1166.3</v>
      </c>
      <c r="G53" s="62">
        <v>25.7</v>
      </c>
      <c r="H53" s="62">
        <v>338</v>
      </c>
      <c r="I53" s="62">
        <v>111.1</v>
      </c>
      <c r="J53" s="153">
        <v>-70</v>
      </c>
      <c r="K53" s="61">
        <v>-2</v>
      </c>
      <c r="L53" s="61">
        <v>-20</v>
      </c>
      <c r="M53" s="61">
        <v>-7</v>
      </c>
      <c r="N53" s="61">
        <v>1.9</v>
      </c>
      <c r="O53" s="61">
        <v>-0.11</v>
      </c>
      <c r="P53" s="61">
        <v>8.1999999999999993</v>
      </c>
      <c r="Q53" s="61">
        <v>-0.49</v>
      </c>
    </row>
    <row r="54" spans="1:17" ht="24" x14ac:dyDescent="0.2">
      <c r="A54" s="6">
        <v>28</v>
      </c>
      <c r="B54" s="64" t="s">
        <v>333</v>
      </c>
      <c r="C54" s="181" t="s">
        <v>332</v>
      </c>
      <c r="D54" s="10" t="s">
        <v>299</v>
      </c>
      <c r="E54" s="63">
        <v>3.4000000000000002E-2</v>
      </c>
      <c r="F54" s="62">
        <v>13769.84</v>
      </c>
      <c r="G54" s="62">
        <v>614.03</v>
      </c>
      <c r="H54" s="62">
        <v>303.06</v>
      </c>
      <c r="I54" s="61"/>
      <c r="J54" s="153">
        <v>468</v>
      </c>
      <c r="K54" s="61">
        <v>21</v>
      </c>
      <c r="L54" s="61">
        <v>10</v>
      </c>
      <c r="M54" s="61"/>
      <c r="N54" s="61">
        <v>42.7</v>
      </c>
      <c r="O54" s="61">
        <v>1.45</v>
      </c>
      <c r="P54" s="61"/>
      <c r="Q54" s="61"/>
    </row>
    <row r="55" spans="1:17" ht="24" x14ac:dyDescent="0.2">
      <c r="A55" s="6">
        <v>29</v>
      </c>
      <c r="B55" s="64" t="s">
        <v>331</v>
      </c>
      <c r="C55" s="181" t="s">
        <v>330</v>
      </c>
      <c r="D55" s="10" t="s">
        <v>142</v>
      </c>
      <c r="E55" s="65">
        <v>4.2</v>
      </c>
      <c r="F55" s="62">
        <v>16.8</v>
      </c>
      <c r="G55" s="61"/>
      <c r="H55" s="61"/>
      <c r="I55" s="61"/>
      <c r="J55" s="153">
        <v>71</v>
      </c>
      <c r="K55" s="61"/>
      <c r="L55" s="61"/>
      <c r="M55" s="61"/>
      <c r="N55" s="61"/>
      <c r="O55" s="61"/>
      <c r="P55" s="61"/>
      <c r="Q55" s="61"/>
    </row>
    <row r="56" spans="1:17" ht="65.25" x14ac:dyDescent="0.2">
      <c r="A56" s="6">
        <v>30</v>
      </c>
      <c r="B56" s="64" t="s">
        <v>329</v>
      </c>
      <c r="C56" s="181" t="s">
        <v>328</v>
      </c>
      <c r="D56" s="10" t="s">
        <v>153</v>
      </c>
      <c r="E56" s="63">
        <v>1.2999999999999999E-2</v>
      </c>
      <c r="F56" s="62">
        <v>354.5</v>
      </c>
      <c r="G56" s="62">
        <v>120.58</v>
      </c>
      <c r="H56" s="62">
        <v>24.66</v>
      </c>
      <c r="I56" s="62">
        <v>0.32</v>
      </c>
      <c r="J56" s="153">
        <v>5</v>
      </c>
      <c r="K56" s="61">
        <v>2</v>
      </c>
      <c r="L56" s="61"/>
      <c r="M56" s="61"/>
      <c r="N56" s="61">
        <v>7.82</v>
      </c>
      <c r="O56" s="61">
        <v>0.1</v>
      </c>
      <c r="P56" s="61">
        <v>0.02</v>
      </c>
      <c r="Q56" s="61"/>
    </row>
    <row r="57" spans="1:17" x14ac:dyDescent="0.2">
      <c r="A57" s="6">
        <v>31</v>
      </c>
      <c r="B57" s="64" t="s">
        <v>327</v>
      </c>
      <c r="C57" s="181" t="s">
        <v>326</v>
      </c>
      <c r="D57" s="10" t="s">
        <v>279</v>
      </c>
      <c r="E57" s="63">
        <v>0.14399999999999999</v>
      </c>
      <c r="F57" s="62">
        <v>988.17</v>
      </c>
      <c r="G57" s="62">
        <v>159.79</v>
      </c>
      <c r="H57" s="62">
        <v>54.44</v>
      </c>
      <c r="I57" s="62">
        <v>6.37</v>
      </c>
      <c r="J57" s="153">
        <v>142</v>
      </c>
      <c r="K57" s="61">
        <v>23</v>
      </c>
      <c r="L57" s="61">
        <v>8</v>
      </c>
      <c r="M57" s="61">
        <v>1</v>
      </c>
      <c r="N57" s="61">
        <v>12.97</v>
      </c>
      <c r="O57" s="61">
        <v>1.87</v>
      </c>
      <c r="P57" s="61">
        <v>0.35</v>
      </c>
      <c r="Q57" s="61">
        <v>0.05</v>
      </c>
    </row>
    <row r="58" spans="1:17" ht="24" x14ac:dyDescent="0.2">
      <c r="A58" s="6">
        <v>32</v>
      </c>
      <c r="B58" s="64" t="s">
        <v>325</v>
      </c>
      <c r="C58" s="181" t="s">
        <v>324</v>
      </c>
      <c r="D58" s="10" t="s">
        <v>323</v>
      </c>
      <c r="E58" s="63">
        <v>0.01</v>
      </c>
      <c r="F58" s="62">
        <v>669.32</v>
      </c>
      <c r="G58" s="62">
        <v>298.13</v>
      </c>
      <c r="H58" s="62">
        <v>21.83</v>
      </c>
      <c r="I58" s="61"/>
      <c r="J58" s="153">
        <v>7</v>
      </c>
      <c r="K58" s="61">
        <v>3</v>
      </c>
      <c r="L58" s="61"/>
      <c r="M58" s="61"/>
      <c r="N58" s="61">
        <v>22.5</v>
      </c>
      <c r="O58" s="61">
        <v>0.23</v>
      </c>
      <c r="P58" s="61"/>
      <c r="Q58" s="61"/>
    </row>
    <row r="59" spans="1:17" ht="24" x14ac:dyDescent="0.2">
      <c r="A59" s="6">
        <v>33</v>
      </c>
      <c r="B59" s="64" t="s">
        <v>322</v>
      </c>
      <c r="C59" s="181" t="s">
        <v>321</v>
      </c>
      <c r="D59" s="10" t="s">
        <v>153</v>
      </c>
      <c r="E59" s="63">
        <v>1.4E-2</v>
      </c>
      <c r="F59" s="62">
        <v>3172.74</v>
      </c>
      <c r="G59" s="62">
        <v>1265.8</v>
      </c>
      <c r="H59" s="62">
        <v>21.83</v>
      </c>
      <c r="I59" s="61"/>
      <c r="J59" s="153">
        <v>44</v>
      </c>
      <c r="K59" s="61">
        <v>18</v>
      </c>
      <c r="L59" s="61"/>
      <c r="M59" s="61"/>
      <c r="N59" s="61">
        <v>96.7</v>
      </c>
      <c r="O59" s="61">
        <v>1.35</v>
      </c>
      <c r="P59" s="61"/>
      <c r="Q59" s="61"/>
    </row>
    <row r="60" spans="1:17" ht="19.899999999999999" customHeight="1" x14ac:dyDescent="0.2">
      <c r="A60" s="191" t="s">
        <v>320</v>
      </c>
      <c r="B60" s="192"/>
      <c r="C60" s="192"/>
      <c r="D60" s="192"/>
      <c r="E60" s="192"/>
      <c r="F60" s="192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</row>
    <row r="61" spans="1:17" ht="48" x14ac:dyDescent="0.2">
      <c r="A61" s="6">
        <v>34</v>
      </c>
      <c r="B61" s="64" t="s">
        <v>319</v>
      </c>
      <c r="C61" s="181" t="s">
        <v>318</v>
      </c>
      <c r="D61" s="10" t="s">
        <v>317</v>
      </c>
      <c r="E61" s="63">
        <v>1.04</v>
      </c>
      <c r="F61" s="62">
        <v>83.02</v>
      </c>
      <c r="G61" s="62">
        <v>65.930000000000007</v>
      </c>
      <c r="H61" s="62">
        <v>17.09</v>
      </c>
      <c r="I61" s="61"/>
      <c r="J61" s="153">
        <v>86</v>
      </c>
      <c r="K61" s="61">
        <v>69</v>
      </c>
      <c r="L61" s="61">
        <v>17</v>
      </c>
      <c r="M61" s="61"/>
      <c r="N61" s="61">
        <v>5.49</v>
      </c>
      <c r="O61" s="61">
        <v>5.71</v>
      </c>
      <c r="P61" s="61"/>
      <c r="Q61" s="61"/>
    </row>
    <row r="62" spans="1:17" ht="48" x14ac:dyDescent="0.2">
      <c r="A62" s="6">
        <v>35</v>
      </c>
      <c r="B62" s="64" t="s">
        <v>316</v>
      </c>
      <c r="C62" s="181" t="s">
        <v>315</v>
      </c>
      <c r="D62" s="10" t="s">
        <v>299</v>
      </c>
      <c r="E62" s="63">
        <v>8.3000000000000001E-3</v>
      </c>
      <c r="F62" s="62">
        <v>3906.63</v>
      </c>
      <c r="G62" s="62">
        <v>2444.6</v>
      </c>
      <c r="H62" s="62">
        <v>572.30999999999995</v>
      </c>
      <c r="I62" s="61"/>
      <c r="J62" s="153">
        <v>32</v>
      </c>
      <c r="K62" s="61">
        <v>20</v>
      </c>
      <c r="L62" s="61">
        <v>5</v>
      </c>
      <c r="M62" s="61"/>
      <c r="N62" s="61">
        <v>170</v>
      </c>
      <c r="O62" s="61">
        <v>1.41</v>
      </c>
      <c r="P62" s="61"/>
      <c r="Q62" s="61"/>
    </row>
    <row r="63" spans="1:17" ht="36" x14ac:dyDescent="0.2">
      <c r="A63" s="6">
        <v>36</v>
      </c>
      <c r="B63" s="64" t="s">
        <v>314</v>
      </c>
      <c r="C63" s="181" t="s">
        <v>313</v>
      </c>
      <c r="D63" s="10" t="s">
        <v>312</v>
      </c>
      <c r="E63" s="65">
        <v>8.3000000000000001E-3</v>
      </c>
      <c r="F63" s="62">
        <v>5156.3</v>
      </c>
      <c r="G63" s="61"/>
      <c r="H63" s="61"/>
      <c r="I63" s="61"/>
      <c r="J63" s="153">
        <v>43</v>
      </c>
      <c r="K63" s="61"/>
      <c r="L63" s="61"/>
      <c r="M63" s="61"/>
      <c r="N63" s="61"/>
      <c r="O63" s="61"/>
      <c r="P63" s="61"/>
      <c r="Q63" s="61"/>
    </row>
    <row r="64" spans="1:17" ht="36" x14ac:dyDescent="0.2">
      <c r="A64" s="6">
        <v>37</v>
      </c>
      <c r="B64" s="64" t="s">
        <v>311</v>
      </c>
      <c r="C64" s="181" t="s">
        <v>310</v>
      </c>
      <c r="D64" s="10" t="s">
        <v>309</v>
      </c>
      <c r="E64" s="63">
        <v>1.2</v>
      </c>
      <c r="F64" s="62">
        <v>10332.14</v>
      </c>
      <c r="G64" s="62">
        <v>2043.74</v>
      </c>
      <c r="H64" s="62">
        <v>1064</v>
      </c>
      <c r="I64" s="62">
        <v>74.8</v>
      </c>
      <c r="J64" s="153">
        <v>12399</v>
      </c>
      <c r="K64" s="61">
        <v>2452</v>
      </c>
      <c r="L64" s="61">
        <v>1277</v>
      </c>
      <c r="M64" s="61">
        <v>90</v>
      </c>
      <c r="N64" s="61">
        <v>170.17</v>
      </c>
      <c r="O64" s="61">
        <v>204.2</v>
      </c>
      <c r="P64" s="61">
        <v>4.1100000000000003</v>
      </c>
      <c r="Q64" s="61">
        <v>4.93</v>
      </c>
    </row>
    <row r="65" spans="1:17" ht="48" x14ac:dyDescent="0.2">
      <c r="A65" s="6">
        <v>38</v>
      </c>
      <c r="B65" s="64" t="s">
        <v>308</v>
      </c>
      <c r="C65" s="181" t="s">
        <v>307</v>
      </c>
      <c r="D65" s="10" t="s">
        <v>279</v>
      </c>
      <c r="E65" s="63">
        <v>0.72</v>
      </c>
      <c r="F65" s="62">
        <v>642.66999999999996</v>
      </c>
      <c r="G65" s="62">
        <v>81.72</v>
      </c>
      <c r="H65" s="62">
        <v>2.31</v>
      </c>
      <c r="I65" s="61"/>
      <c r="J65" s="153">
        <v>463</v>
      </c>
      <c r="K65" s="61">
        <v>59</v>
      </c>
      <c r="L65" s="61">
        <v>2</v>
      </c>
      <c r="M65" s="61"/>
      <c r="N65" s="61">
        <v>7.1</v>
      </c>
      <c r="O65" s="61">
        <v>5.1100000000000003</v>
      </c>
      <c r="P65" s="61"/>
      <c r="Q65" s="61"/>
    </row>
    <row r="66" spans="1:17" ht="36" x14ac:dyDescent="0.2">
      <c r="A66" s="6">
        <v>39</v>
      </c>
      <c r="B66" s="64" t="s">
        <v>306</v>
      </c>
      <c r="C66" s="181" t="s">
        <v>305</v>
      </c>
      <c r="D66" s="10" t="s">
        <v>304</v>
      </c>
      <c r="E66" s="63">
        <v>7.0000000000000007E-2</v>
      </c>
      <c r="F66" s="62">
        <v>10506.63</v>
      </c>
      <c r="G66" s="62">
        <v>1191.96</v>
      </c>
      <c r="H66" s="62">
        <v>9173.61</v>
      </c>
      <c r="I66" s="62">
        <v>652.29</v>
      </c>
      <c r="J66" s="153">
        <v>735</v>
      </c>
      <c r="K66" s="61">
        <v>83</v>
      </c>
      <c r="L66" s="61">
        <v>642</v>
      </c>
      <c r="M66" s="61">
        <v>46</v>
      </c>
      <c r="N66" s="61">
        <v>96.75</v>
      </c>
      <c r="O66" s="61">
        <v>6.77</v>
      </c>
      <c r="P66" s="61">
        <v>35.840000000000003</v>
      </c>
      <c r="Q66" s="61">
        <v>2.5099999999999998</v>
      </c>
    </row>
    <row r="67" spans="1:17" ht="48" x14ac:dyDescent="0.2">
      <c r="A67" s="6">
        <v>40</v>
      </c>
      <c r="B67" s="64" t="s">
        <v>303</v>
      </c>
      <c r="C67" s="181" t="s">
        <v>302</v>
      </c>
      <c r="D67" s="10" t="s">
        <v>77</v>
      </c>
      <c r="E67" s="65">
        <v>7</v>
      </c>
      <c r="F67" s="62">
        <v>54.17</v>
      </c>
      <c r="G67" s="61"/>
      <c r="H67" s="61"/>
      <c r="I67" s="61"/>
      <c r="J67" s="153">
        <v>379</v>
      </c>
      <c r="K67" s="61"/>
      <c r="L67" s="61"/>
      <c r="M67" s="61"/>
      <c r="N67" s="61"/>
      <c r="O67" s="61"/>
      <c r="P67" s="61"/>
      <c r="Q67" s="61"/>
    </row>
    <row r="68" spans="1:17" ht="24" x14ac:dyDescent="0.2">
      <c r="A68" s="6">
        <v>41</v>
      </c>
      <c r="B68" s="64" t="s">
        <v>301</v>
      </c>
      <c r="C68" s="181" t="s">
        <v>300</v>
      </c>
      <c r="D68" s="10" t="s">
        <v>299</v>
      </c>
      <c r="E68" s="63">
        <v>0.13500000000000001</v>
      </c>
      <c r="F68" s="62">
        <v>15207.66</v>
      </c>
      <c r="G68" s="62">
        <v>2018.76</v>
      </c>
      <c r="H68" s="62">
        <v>98</v>
      </c>
      <c r="I68" s="62">
        <v>6.37</v>
      </c>
      <c r="J68" s="153">
        <v>2053</v>
      </c>
      <c r="K68" s="61">
        <v>273</v>
      </c>
      <c r="L68" s="61">
        <v>13</v>
      </c>
      <c r="M68" s="61">
        <v>1</v>
      </c>
      <c r="N68" s="61">
        <v>165.88</v>
      </c>
      <c r="O68" s="61">
        <v>22.39</v>
      </c>
      <c r="P68" s="61">
        <v>0.47</v>
      </c>
      <c r="Q68" s="61">
        <v>0.06</v>
      </c>
    </row>
    <row r="69" spans="1:17" ht="36" x14ac:dyDescent="0.2">
      <c r="A69" s="6">
        <v>42</v>
      </c>
      <c r="B69" s="64" t="s">
        <v>298</v>
      </c>
      <c r="C69" s="181" t="s">
        <v>297</v>
      </c>
      <c r="D69" s="10" t="s">
        <v>153</v>
      </c>
      <c r="E69" s="65">
        <v>5.8000000000000003E-2</v>
      </c>
      <c r="F69" s="62">
        <v>417.46</v>
      </c>
      <c r="G69" s="62">
        <v>79.650000000000006</v>
      </c>
      <c r="H69" s="62">
        <v>10.15</v>
      </c>
      <c r="I69" s="62">
        <v>0.16</v>
      </c>
      <c r="J69" s="153">
        <v>24</v>
      </c>
      <c r="K69" s="61">
        <v>5</v>
      </c>
      <c r="L69" s="61">
        <v>1</v>
      </c>
      <c r="M69" s="61"/>
      <c r="N69" s="61">
        <v>5.31</v>
      </c>
      <c r="O69" s="61">
        <v>0.31</v>
      </c>
      <c r="P69" s="61">
        <v>0.01</v>
      </c>
      <c r="Q69" s="61"/>
    </row>
    <row r="70" spans="1:17" x14ac:dyDescent="0.2">
      <c r="A70" s="6">
        <v>43</v>
      </c>
      <c r="B70" s="64" t="s">
        <v>296</v>
      </c>
      <c r="C70" s="181" t="s">
        <v>295</v>
      </c>
      <c r="D70" s="10" t="s">
        <v>153</v>
      </c>
      <c r="E70" s="63">
        <v>4.4999999999999998E-2</v>
      </c>
      <c r="F70" s="62">
        <v>3574.57</v>
      </c>
      <c r="G70" s="62">
        <v>287.94</v>
      </c>
      <c r="H70" s="62">
        <v>8.83</v>
      </c>
      <c r="I70" s="61"/>
      <c r="J70" s="153">
        <v>161</v>
      </c>
      <c r="K70" s="61">
        <v>13</v>
      </c>
      <c r="L70" s="61"/>
      <c r="M70" s="61"/>
      <c r="N70" s="61">
        <v>26.2</v>
      </c>
      <c r="O70" s="61">
        <v>1.18</v>
      </c>
      <c r="P70" s="61"/>
      <c r="Q70" s="61"/>
    </row>
    <row r="71" spans="1:17" ht="19.899999999999999" customHeight="1" x14ac:dyDescent="0.2">
      <c r="A71" s="191" t="s">
        <v>294</v>
      </c>
      <c r="B71" s="192"/>
      <c r="C71" s="192"/>
      <c r="D71" s="192"/>
      <c r="E71" s="192"/>
      <c r="F71" s="192"/>
      <c r="G71" s="192"/>
      <c r="H71" s="192"/>
      <c r="I71" s="192"/>
      <c r="J71" s="192"/>
      <c r="K71" s="192"/>
      <c r="L71" s="192"/>
      <c r="M71" s="192"/>
      <c r="N71" s="192"/>
      <c r="O71" s="192"/>
      <c r="P71" s="192"/>
      <c r="Q71" s="192"/>
    </row>
    <row r="72" spans="1:17" ht="48" x14ac:dyDescent="0.2">
      <c r="A72" s="6">
        <v>44</v>
      </c>
      <c r="B72" s="64" t="s">
        <v>293</v>
      </c>
      <c r="C72" s="181" t="s">
        <v>292</v>
      </c>
      <c r="D72" s="10" t="s">
        <v>153</v>
      </c>
      <c r="E72" s="63">
        <v>0.14199999999999999</v>
      </c>
      <c r="F72" s="62">
        <v>7756.85</v>
      </c>
      <c r="G72" s="62">
        <v>1953.53</v>
      </c>
      <c r="H72" s="62">
        <v>682.72</v>
      </c>
      <c r="I72" s="62">
        <v>16.399999999999999</v>
      </c>
      <c r="J72" s="153">
        <v>1101</v>
      </c>
      <c r="K72" s="61">
        <v>277</v>
      </c>
      <c r="L72" s="61">
        <v>97</v>
      </c>
      <c r="M72" s="61">
        <v>2</v>
      </c>
      <c r="N72" s="61">
        <v>160.52000000000001</v>
      </c>
      <c r="O72" s="61">
        <v>22.79</v>
      </c>
      <c r="P72" s="61">
        <v>1.05</v>
      </c>
      <c r="Q72" s="61">
        <v>0.15</v>
      </c>
    </row>
    <row r="73" spans="1:17" ht="48" x14ac:dyDescent="0.2">
      <c r="A73" s="6">
        <v>45</v>
      </c>
      <c r="B73" s="64" t="s">
        <v>291</v>
      </c>
      <c r="C73" s="181" t="s">
        <v>290</v>
      </c>
      <c r="D73" s="10" t="s">
        <v>248</v>
      </c>
      <c r="E73" s="63">
        <v>14.2</v>
      </c>
      <c r="F73" s="62">
        <v>1180.45</v>
      </c>
      <c r="G73" s="61"/>
      <c r="H73" s="61"/>
      <c r="I73" s="61"/>
      <c r="J73" s="153">
        <v>16762</v>
      </c>
      <c r="K73" s="61"/>
      <c r="L73" s="61"/>
      <c r="M73" s="61"/>
      <c r="N73" s="61"/>
      <c r="O73" s="61"/>
      <c r="P73" s="61"/>
      <c r="Q73" s="61"/>
    </row>
    <row r="74" spans="1:17" ht="24" x14ac:dyDescent="0.2">
      <c r="A74" s="6">
        <v>46</v>
      </c>
      <c r="B74" s="64" t="s">
        <v>289</v>
      </c>
      <c r="C74" s="181" t="s">
        <v>288</v>
      </c>
      <c r="D74" s="10" t="s">
        <v>119</v>
      </c>
      <c r="E74" s="65">
        <v>3</v>
      </c>
      <c r="F74" s="62">
        <v>81.319999999999993</v>
      </c>
      <c r="G74" s="61"/>
      <c r="H74" s="61"/>
      <c r="I74" s="61"/>
      <c r="J74" s="153">
        <v>244</v>
      </c>
      <c r="K74" s="61"/>
      <c r="L74" s="61"/>
      <c r="M74" s="61"/>
      <c r="N74" s="61"/>
      <c r="O74" s="61"/>
      <c r="P74" s="61"/>
      <c r="Q74" s="61"/>
    </row>
    <row r="75" spans="1:17" ht="24" x14ac:dyDescent="0.2">
      <c r="A75" s="6">
        <v>47</v>
      </c>
      <c r="B75" s="64" t="s">
        <v>287</v>
      </c>
      <c r="C75" s="181" t="s">
        <v>286</v>
      </c>
      <c r="D75" s="10" t="s">
        <v>119</v>
      </c>
      <c r="E75" s="65">
        <v>1</v>
      </c>
      <c r="F75" s="62">
        <v>96.14</v>
      </c>
      <c r="G75" s="61"/>
      <c r="H75" s="61"/>
      <c r="I75" s="61"/>
      <c r="J75" s="153">
        <v>96</v>
      </c>
      <c r="K75" s="61"/>
      <c r="L75" s="61"/>
      <c r="M75" s="61"/>
      <c r="N75" s="61"/>
      <c r="O75" s="61"/>
      <c r="P75" s="61"/>
      <c r="Q75" s="61"/>
    </row>
    <row r="76" spans="1:17" ht="19.899999999999999" customHeight="1" x14ac:dyDescent="0.2">
      <c r="A76" s="191" t="s">
        <v>285</v>
      </c>
      <c r="B76" s="192"/>
      <c r="C76" s="192"/>
      <c r="D76" s="192"/>
      <c r="E76" s="192"/>
      <c r="F76" s="192"/>
      <c r="G76" s="192"/>
      <c r="H76" s="192"/>
      <c r="I76" s="192"/>
      <c r="J76" s="192"/>
      <c r="K76" s="192"/>
      <c r="L76" s="192"/>
      <c r="M76" s="192"/>
      <c r="N76" s="192"/>
      <c r="O76" s="192"/>
      <c r="P76" s="192"/>
      <c r="Q76" s="192"/>
    </row>
    <row r="77" spans="1:17" ht="24" x14ac:dyDescent="0.2">
      <c r="A77" s="6">
        <v>48</v>
      </c>
      <c r="B77" s="64" t="s">
        <v>284</v>
      </c>
      <c r="C77" s="181" t="s">
        <v>283</v>
      </c>
      <c r="D77" s="10" t="s">
        <v>282</v>
      </c>
      <c r="E77" s="63">
        <v>0.32300000000000001</v>
      </c>
      <c r="F77" s="62">
        <v>1597.94</v>
      </c>
      <c r="G77" s="62">
        <v>832.89</v>
      </c>
      <c r="H77" s="62">
        <v>78.89</v>
      </c>
      <c r="I77" s="62">
        <v>9.2100000000000009</v>
      </c>
      <c r="J77" s="153">
        <v>516</v>
      </c>
      <c r="K77" s="61">
        <v>269</v>
      </c>
      <c r="L77" s="61">
        <v>25</v>
      </c>
      <c r="M77" s="61">
        <v>3</v>
      </c>
      <c r="N77" s="61">
        <v>69.349999999999994</v>
      </c>
      <c r="O77" s="61">
        <v>22.4</v>
      </c>
      <c r="P77" s="61">
        <v>0.68</v>
      </c>
      <c r="Q77" s="61">
        <v>0.22</v>
      </c>
    </row>
    <row r="78" spans="1:17" ht="24" x14ac:dyDescent="0.2">
      <c r="A78" s="6">
        <v>49</v>
      </c>
      <c r="B78" s="64" t="s">
        <v>281</v>
      </c>
      <c r="C78" s="181" t="s">
        <v>280</v>
      </c>
      <c r="D78" s="10" t="s">
        <v>279</v>
      </c>
      <c r="E78" s="63">
        <v>15.35</v>
      </c>
      <c r="F78" s="62">
        <v>319.85000000000002</v>
      </c>
      <c r="G78" s="62">
        <v>26.42</v>
      </c>
      <c r="H78" s="62">
        <v>28.01</v>
      </c>
      <c r="I78" s="62">
        <v>7.03</v>
      </c>
      <c r="J78" s="153">
        <v>4910</v>
      </c>
      <c r="K78" s="61">
        <v>406</v>
      </c>
      <c r="L78" s="61">
        <v>430</v>
      </c>
      <c r="M78" s="61">
        <v>108</v>
      </c>
      <c r="N78" s="61">
        <v>2.2000000000000002</v>
      </c>
      <c r="O78" s="61">
        <v>33.770000000000003</v>
      </c>
      <c r="P78" s="61">
        <v>0.45</v>
      </c>
      <c r="Q78" s="61">
        <v>6.91</v>
      </c>
    </row>
    <row r="79" spans="1:17" ht="24" x14ac:dyDescent="0.2">
      <c r="A79" s="6">
        <v>50</v>
      </c>
      <c r="B79" s="64" t="s">
        <v>36</v>
      </c>
      <c r="C79" s="181" t="s">
        <v>278</v>
      </c>
      <c r="D79" s="10" t="s">
        <v>153</v>
      </c>
      <c r="E79" s="63">
        <v>0.3</v>
      </c>
      <c r="F79" s="62">
        <v>1959.54</v>
      </c>
      <c r="G79" s="62">
        <v>442.12</v>
      </c>
      <c r="H79" s="62">
        <v>56.26</v>
      </c>
      <c r="I79" s="62">
        <v>19.84</v>
      </c>
      <c r="J79" s="153">
        <v>588</v>
      </c>
      <c r="K79" s="61">
        <v>133</v>
      </c>
      <c r="L79" s="61">
        <v>17</v>
      </c>
      <c r="M79" s="61">
        <v>6</v>
      </c>
      <c r="N79" s="61">
        <v>39.51</v>
      </c>
      <c r="O79" s="61">
        <v>11.85</v>
      </c>
      <c r="P79" s="61">
        <v>1.27</v>
      </c>
      <c r="Q79" s="61">
        <v>0.38</v>
      </c>
    </row>
    <row r="80" spans="1:17" ht="77.25" x14ac:dyDescent="0.2">
      <c r="A80" s="6">
        <v>51</v>
      </c>
      <c r="B80" s="64" t="s">
        <v>277</v>
      </c>
      <c r="C80" s="181" t="s">
        <v>276</v>
      </c>
      <c r="D80" s="10" t="s">
        <v>153</v>
      </c>
      <c r="E80" s="65">
        <v>0.3</v>
      </c>
      <c r="F80" s="62">
        <v>2258.2800000000002</v>
      </c>
      <c r="G80" s="62">
        <v>33.6</v>
      </c>
      <c r="H80" s="62">
        <v>58.56</v>
      </c>
      <c r="I80" s="62">
        <v>19.68</v>
      </c>
      <c r="J80" s="153">
        <v>677</v>
      </c>
      <c r="K80" s="61">
        <v>10</v>
      </c>
      <c r="L80" s="61">
        <v>18</v>
      </c>
      <c r="M80" s="61">
        <v>6</v>
      </c>
      <c r="N80" s="61">
        <v>3</v>
      </c>
      <c r="O80" s="61">
        <v>0.9</v>
      </c>
      <c r="P80" s="61">
        <v>1.26</v>
      </c>
      <c r="Q80" s="61">
        <v>0.38</v>
      </c>
    </row>
    <row r="81" spans="1:17" ht="24" x14ac:dyDescent="0.2">
      <c r="A81" s="6">
        <v>52</v>
      </c>
      <c r="B81" s="64" t="s">
        <v>275</v>
      </c>
      <c r="C81" s="181" t="s">
        <v>274</v>
      </c>
      <c r="D81" s="10" t="s">
        <v>153</v>
      </c>
      <c r="E81" s="63">
        <v>0.61399999999999999</v>
      </c>
      <c r="F81" s="62">
        <v>1119.19</v>
      </c>
      <c r="G81" s="62">
        <v>415.88</v>
      </c>
      <c r="H81" s="62">
        <v>223.72</v>
      </c>
      <c r="I81" s="62">
        <v>2.81</v>
      </c>
      <c r="J81" s="153">
        <v>687</v>
      </c>
      <c r="K81" s="61">
        <v>255</v>
      </c>
      <c r="L81" s="61">
        <v>137</v>
      </c>
      <c r="M81" s="61">
        <v>2</v>
      </c>
      <c r="N81" s="61">
        <v>26.97</v>
      </c>
      <c r="O81" s="61">
        <v>16.559999999999999</v>
      </c>
      <c r="P81" s="61">
        <v>0.18</v>
      </c>
      <c r="Q81" s="61">
        <v>0.11</v>
      </c>
    </row>
    <row r="82" spans="1:17" ht="24" x14ac:dyDescent="0.2">
      <c r="A82" s="6">
        <v>53</v>
      </c>
      <c r="B82" s="64" t="s">
        <v>72</v>
      </c>
      <c r="C82" s="181" t="s">
        <v>273</v>
      </c>
      <c r="D82" s="10" t="s">
        <v>142</v>
      </c>
      <c r="E82" s="63">
        <v>123</v>
      </c>
      <c r="F82" s="62" t="s">
        <v>272</v>
      </c>
      <c r="G82" s="61"/>
      <c r="H82" s="61"/>
      <c r="I82" s="61"/>
      <c r="J82" s="153">
        <v>3486</v>
      </c>
      <c r="K82" s="61"/>
      <c r="L82" s="61"/>
      <c r="M82" s="61"/>
      <c r="N82" s="61"/>
      <c r="O82" s="61"/>
      <c r="P82" s="61"/>
      <c r="Q82" s="61"/>
    </row>
    <row r="83" spans="1:17" ht="24" x14ac:dyDescent="0.2">
      <c r="A83" s="6">
        <v>54</v>
      </c>
      <c r="B83" s="64" t="s">
        <v>271</v>
      </c>
      <c r="C83" s="181" t="s">
        <v>270</v>
      </c>
      <c r="D83" s="10" t="s">
        <v>153</v>
      </c>
      <c r="E83" s="65">
        <v>0.61399999999999999</v>
      </c>
      <c r="F83" s="62">
        <v>75.290000000000006</v>
      </c>
      <c r="G83" s="62">
        <v>47.75</v>
      </c>
      <c r="H83" s="62">
        <v>25.54</v>
      </c>
      <c r="I83" s="62">
        <v>0.16</v>
      </c>
      <c r="J83" s="153">
        <v>46</v>
      </c>
      <c r="K83" s="61">
        <v>29</v>
      </c>
      <c r="L83" s="61">
        <v>16</v>
      </c>
      <c r="M83" s="61"/>
      <c r="N83" s="61">
        <v>3.69</v>
      </c>
      <c r="O83" s="61">
        <v>2.27</v>
      </c>
      <c r="P83" s="61">
        <v>0.01</v>
      </c>
      <c r="Q83" s="61">
        <v>0.01</v>
      </c>
    </row>
    <row r="84" spans="1:17" ht="26.25" x14ac:dyDescent="0.2">
      <c r="A84" s="6">
        <v>55</v>
      </c>
      <c r="B84" s="64" t="s">
        <v>72</v>
      </c>
      <c r="C84" s="181" t="s">
        <v>670</v>
      </c>
      <c r="D84" s="10" t="s">
        <v>142</v>
      </c>
      <c r="E84" s="63">
        <v>9.2100000000000009</v>
      </c>
      <c r="F84" s="62" t="s">
        <v>669</v>
      </c>
      <c r="G84" s="61"/>
      <c r="H84" s="61"/>
      <c r="I84" s="61"/>
      <c r="J84" s="153">
        <v>59</v>
      </c>
      <c r="K84" s="61"/>
      <c r="L84" s="61"/>
      <c r="M84" s="61"/>
      <c r="N84" s="61"/>
      <c r="O84" s="61"/>
      <c r="P84" s="61"/>
      <c r="Q84" s="61"/>
    </row>
    <row r="85" spans="1:17" ht="60" x14ac:dyDescent="0.2">
      <c r="A85" s="6">
        <v>56</v>
      </c>
      <c r="B85" s="64" t="s">
        <v>269</v>
      </c>
      <c r="C85" s="181" t="s">
        <v>268</v>
      </c>
      <c r="D85" s="10" t="s">
        <v>153</v>
      </c>
      <c r="E85" s="65">
        <v>0.61399999999999999</v>
      </c>
      <c r="F85" s="62">
        <v>9469.2199999999993</v>
      </c>
      <c r="G85" s="62">
        <v>1475.69</v>
      </c>
      <c r="H85" s="62">
        <v>181.39</v>
      </c>
      <c r="I85" s="62">
        <v>62.67</v>
      </c>
      <c r="J85" s="153">
        <v>5814</v>
      </c>
      <c r="K85" s="61">
        <v>906</v>
      </c>
      <c r="L85" s="61">
        <v>111</v>
      </c>
      <c r="M85" s="61">
        <v>38</v>
      </c>
      <c r="N85" s="61">
        <v>119.78</v>
      </c>
      <c r="O85" s="61">
        <v>73.540000000000006</v>
      </c>
      <c r="P85" s="61">
        <v>4.22</v>
      </c>
      <c r="Q85" s="61">
        <v>2.59</v>
      </c>
    </row>
    <row r="86" spans="1:17" ht="26.25" x14ac:dyDescent="0.2">
      <c r="A86" s="6">
        <v>57</v>
      </c>
      <c r="B86" s="64" t="s">
        <v>72</v>
      </c>
      <c r="C86" s="181" t="s">
        <v>668</v>
      </c>
      <c r="D86" s="10" t="s">
        <v>142</v>
      </c>
      <c r="E86" s="65">
        <v>276.3</v>
      </c>
      <c r="F86" s="62" t="s">
        <v>667</v>
      </c>
      <c r="G86" s="61"/>
      <c r="H86" s="61"/>
      <c r="I86" s="61"/>
      <c r="J86" s="153">
        <v>373</v>
      </c>
      <c r="K86" s="61"/>
      <c r="L86" s="61"/>
      <c r="M86" s="61"/>
      <c r="N86" s="61"/>
      <c r="O86" s="61"/>
      <c r="P86" s="61"/>
      <c r="Q86" s="61"/>
    </row>
    <row r="87" spans="1:17" ht="24" x14ac:dyDescent="0.2">
      <c r="A87" s="6">
        <v>58</v>
      </c>
      <c r="B87" s="64" t="s">
        <v>267</v>
      </c>
      <c r="C87" s="181" t="s">
        <v>266</v>
      </c>
      <c r="D87" s="10" t="s">
        <v>145</v>
      </c>
      <c r="E87" s="63">
        <v>1.03</v>
      </c>
      <c r="F87" s="62">
        <v>4050.58</v>
      </c>
      <c r="G87" s="62">
        <v>316.24</v>
      </c>
      <c r="H87" s="62">
        <v>6.55</v>
      </c>
      <c r="I87" s="61"/>
      <c r="J87" s="153">
        <v>4172</v>
      </c>
      <c r="K87" s="61">
        <v>326</v>
      </c>
      <c r="L87" s="61">
        <v>7</v>
      </c>
      <c r="M87" s="61"/>
      <c r="N87" s="61">
        <v>23.6</v>
      </c>
      <c r="O87" s="61">
        <v>24.31</v>
      </c>
      <c r="P87" s="61"/>
      <c r="Q87" s="61"/>
    </row>
    <row r="88" spans="1:17" ht="19.899999999999999" customHeight="1" x14ac:dyDescent="0.2">
      <c r="A88" s="191" t="s">
        <v>265</v>
      </c>
      <c r="B88" s="192"/>
      <c r="C88" s="192"/>
      <c r="D88" s="192"/>
      <c r="E88" s="192"/>
      <c r="F88" s="192"/>
      <c r="G88" s="192"/>
      <c r="H88" s="192"/>
      <c r="I88" s="192"/>
      <c r="J88" s="192"/>
      <c r="K88" s="192"/>
      <c r="L88" s="192"/>
      <c r="M88" s="192"/>
      <c r="N88" s="192"/>
      <c r="O88" s="192"/>
      <c r="P88" s="192"/>
      <c r="Q88" s="192"/>
    </row>
    <row r="89" spans="1:17" ht="36" x14ac:dyDescent="0.2">
      <c r="A89" s="6">
        <v>59</v>
      </c>
      <c r="B89" s="64" t="s">
        <v>264</v>
      </c>
      <c r="C89" s="181" t="s">
        <v>263</v>
      </c>
      <c r="D89" s="10" t="s">
        <v>153</v>
      </c>
      <c r="E89" s="63">
        <v>0.61499999999999999</v>
      </c>
      <c r="F89" s="62">
        <v>2219.34</v>
      </c>
      <c r="G89" s="62">
        <v>1102.97</v>
      </c>
      <c r="H89" s="62">
        <v>10.58</v>
      </c>
      <c r="I89" s="62">
        <v>1.56</v>
      </c>
      <c r="J89" s="153">
        <v>1365</v>
      </c>
      <c r="K89" s="61">
        <v>678</v>
      </c>
      <c r="L89" s="61">
        <v>7</v>
      </c>
      <c r="M89" s="61">
        <v>1</v>
      </c>
      <c r="N89" s="61">
        <v>90.63</v>
      </c>
      <c r="O89" s="61">
        <v>55.74</v>
      </c>
      <c r="P89" s="61">
        <v>0.1</v>
      </c>
      <c r="Q89" s="61">
        <v>0.06</v>
      </c>
    </row>
    <row r="90" spans="1:17" ht="24" x14ac:dyDescent="0.2">
      <c r="A90" s="6">
        <v>60</v>
      </c>
      <c r="B90" s="64" t="s">
        <v>262</v>
      </c>
      <c r="C90" s="181" t="s">
        <v>261</v>
      </c>
      <c r="D90" s="10" t="s">
        <v>153</v>
      </c>
      <c r="E90" s="63">
        <v>1.7999999999999999E-2</v>
      </c>
      <c r="F90" s="62">
        <v>7137.98</v>
      </c>
      <c r="G90" s="62">
        <v>1681.55</v>
      </c>
      <c r="H90" s="62">
        <v>63.15</v>
      </c>
      <c r="I90" s="62">
        <v>22.49</v>
      </c>
      <c r="J90" s="153">
        <v>128</v>
      </c>
      <c r="K90" s="61">
        <v>30</v>
      </c>
      <c r="L90" s="61">
        <v>1</v>
      </c>
      <c r="M90" s="61"/>
      <c r="N90" s="61">
        <v>129.94999999999999</v>
      </c>
      <c r="O90" s="61">
        <v>2.34</v>
      </c>
      <c r="P90" s="61">
        <v>1.44</v>
      </c>
      <c r="Q90" s="61">
        <v>0.03</v>
      </c>
    </row>
    <row r="91" spans="1:17" ht="72" x14ac:dyDescent="0.2">
      <c r="A91" s="6">
        <v>61</v>
      </c>
      <c r="B91" s="64" t="s">
        <v>260</v>
      </c>
      <c r="C91" s="181" t="s">
        <v>259</v>
      </c>
      <c r="D91" s="10" t="s">
        <v>153</v>
      </c>
      <c r="E91" s="63">
        <v>8.31</v>
      </c>
      <c r="F91" s="62">
        <v>2722.42</v>
      </c>
      <c r="G91" s="62">
        <v>1137.3800000000001</v>
      </c>
      <c r="H91" s="62">
        <v>182.31</v>
      </c>
      <c r="I91" s="62">
        <v>78.56</v>
      </c>
      <c r="J91" s="153">
        <v>22623</v>
      </c>
      <c r="K91" s="61">
        <v>9452</v>
      </c>
      <c r="L91" s="61">
        <v>1515</v>
      </c>
      <c r="M91" s="61">
        <v>653</v>
      </c>
      <c r="N91" s="61">
        <v>85.84</v>
      </c>
      <c r="O91" s="61">
        <v>713.33</v>
      </c>
      <c r="P91" s="61">
        <v>6.29</v>
      </c>
      <c r="Q91" s="61">
        <v>52.27</v>
      </c>
    </row>
    <row r="92" spans="1:17" ht="36" x14ac:dyDescent="0.2">
      <c r="A92" s="6">
        <v>62</v>
      </c>
      <c r="B92" s="64" t="s">
        <v>258</v>
      </c>
      <c r="C92" s="181" t="s">
        <v>257</v>
      </c>
      <c r="D92" s="10" t="s">
        <v>153</v>
      </c>
      <c r="E92" s="63">
        <v>2.4E-2</v>
      </c>
      <c r="F92" s="62">
        <v>5546.16</v>
      </c>
      <c r="G92" s="62">
        <v>2671.15</v>
      </c>
      <c r="H92" s="62">
        <v>83.02</v>
      </c>
      <c r="I92" s="62">
        <v>32.18</v>
      </c>
      <c r="J92" s="153">
        <v>133</v>
      </c>
      <c r="K92" s="61">
        <v>64</v>
      </c>
      <c r="L92" s="61">
        <v>2</v>
      </c>
      <c r="M92" s="61">
        <v>1</v>
      </c>
      <c r="N92" s="61">
        <v>204.06</v>
      </c>
      <c r="O92" s="61">
        <v>4.9000000000000004</v>
      </c>
      <c r="P92" s="61">
        <v>2.06</v>
      </c>
      <c r="Q92" s="61">
        <v>0.05</v>
      </c>
    </row>
    <row r="93" spans="1:17" ht="36" x14ac:dyDescent="0.2">
      <c r="A93" s="6">
        <v>63</v>
      </c>
      <c r="B93" s="64" t="s">
        <v>256</v>
      </c>
      <c r="C93" s="181" t="s">
        <v>255</v>
      </c>
      <c r="D93" s="10" t="s">
        <v>153</v>
      </c>
      <c r="E93" s="63">
        <v>1.774</v>
      </c>
      <c r="F93" s="62">
        <v>90.44</v>
      </c>
      <c r="G93" s="62">
        <v>88.75</v>
      </c>
      <c r="H93" s="62">
        <v>1.49</v>
      </c>
      <c r="I93" s="62">
        <v>0.16</v>
      </c>
      <c r="J93" s="153">
        <v>160</v>
      </c>
      <c r="K93" s="61">
        <v>157</v>
      </c>
      <c r="L93" s="61">
        <v>3</v>
      </c>
      <c r="M93" s="61"/>
      <c r="N93" s="61">
        <v>6.55</v>
      </c>
      <c r="O93" s="61">
        <v>11.62</v>
      </c>
      <c r="P93" s="61">
        <v>0.01</v>
      </c>
      <c r="Q93" s="61">
        <v>0.02</v>
      </c>
    </row>
    <row r="94" spans="1:17" x14ac:dyDescent="0.2">
      <c r="A94" s="6">
        <v>64</v>
      </c>
      <c r="B94" s="64" t="s">
        <v>254</v>
      </c>
      <c r="C94" s="181" t="s">
        <v>253</v>
      </c>
      <c r="D94" s="10" t="s">
        <v>142</v>
      </c>
      <c r="E94" s="65">
        <v>23</v>
      </c>
      <c r="F94" s="62">
        <v>18</v>
      </c>
      <c r="G94" s="61"/>
      <c r="H94" s="61"/>
      <c r="I94" s="61"/>
      <c r="J94" s="153">
        <v>414</v>
      </c>
      <c r="K94" s="61"/>
      <c r="L94" s="61"/>
      <c r="M94" s="61"/>
      <c r="N94" s="61"/>
      <c r="O94" s="61"/>
      <c r="P94" s="61"/>
      <c r="Q94" s="61"/>
    </row>
    <row r="95" spans="1:17" ht="48" x14ac:dyDescent="0.2">
      <c r="A95" s="6">
        <v>65</v>
      </c>
      <c r="B95" s="64" t="s">
        <v>252</v>
      </c>
      <c r="C95" s="181" t="s">
        <v>251</v>
      </c>
      <c r="D95" s="10" t="s">
        <v>153</v>
      </c>
      <c r="E95" s="63">
        <v>1.8049999999999999</v>
      </c>
      <c r="F95" s="62">
        <v>4239.09</v>
      </c>
      <c r="G95" s="62">
        <v>2066.13</v>
      </c>
      <c r="H95" s="62">
        <v>42.41</v>
      </c>
      <c r="I95" s="62">
        <v>23.08</v>
      </c>
      <c r="J95" s="153">
        <v>7652</v>
      </c>
      <c r="K95" s="61">
        <v>3729</v>
      </c>
      <c r="L95" s="61">
        <v>77</v>
      </c>
      <c r="M95" s="61">
        <v>42</v>
      </c>
      <c r="N95" s="61">
        <v>159.66999999999999</v>
      </c>
      <c r="O95" s="61">
        <v>288.2</v>
      </c>
      <c r="P95" s="61">
        <v>1.65</v>
      </c>
      <c r="Q95" s="61">
        <v>2.98</v>
      </c>
    </row>
    <row r="96" spans="1:17" ht="48" x14ac:dyDescent="0.2">
      <c r="A96" s="6">
        <v>66</v>
      </c>
      <c r="B96" s="64" t="s">
        <v>250</v>
      </c>
      <c r="C96" s="181" t="s">
        <v>249</v>
      </c>
      <c r="D96" s="10" t="s">
        <v>248</v>
      </c>
      <c r="E96" s="65">
        <v>180.5</v>
      </c>
      <c r="F96" s="62">
        <v>80.56</v>
      </c>
      <c r="G96" s="61"/>
      <c r="H96" s="61"/>
      <c r="I96" s="61"/>
      <c r="J96" s="153">
        <v>14541</v>
      </c>
      <c r="K96" s="61"/>
      <c r="L96" s="61"/>
      <c r="M96" s="61"/>
      <c r="N96" s="61"/>
      <c r="O96" s="61"/>
      <c r="P96" s="61"/>
      <c r="Q96" s="61"/>
    </row>
    <row r="97" spans="1:17" ht="24" x14ac:dyDescent="0.2">
      <c r="A97" s="6">
        <v>67</v>
      </c>
      <c r="B97" s="64" t="s">
        <v>247</v>
      </c>
      <c r="C97" s="181" t="s">
        <v>246</v>
      </c>
      <c r="D97" s="10" t="s">
        <v>153</v>
      </c>
      <c r="E97" s="65">
        <v>6.593</v>
      </c>
      <c r="F97" s="62">
        <v>2387.62</v>
      </c>
      <c r="G97" s="62">
        <v>651.91</v>
      </c>
      <c r="H97" s="62">
        <v>12.41</v>
      </c>
      <c r="I97" s="62">
        <v>0.16</v>
      </c>
      <c r="J97" s="153">
        <v>15742</v>
      </c>
      <c r="K97" s="61">
        <v>4298</v>
      </c>
      <c r="L97" s="61">
        <v>82</v>
      </c>
      <c r="M97" s="61">
        <v>1</v>
      </c>
      <c r="N97" s="61">
        <v>51.01</v>
      </c>
      <c r="O97" s="61">
        <v>336.31</v>
      </c>
      <c r="P97" s="61">
        <v>0.01</v>
      </c>
      <c r="Q97" s="61">
        <v>7.0000000000000007E-2</v>
      </c>
    </row>
    <row r="98" spans="1:17" ht="36" x14ac:dyDescent="0.2">
      <c r="A98" s="6">
        <v>68</v>
      </c>
      <c r="B98" s="64" t="s">
        <v>245</v>
      </c>
      <c r="C98" s="181" t="s">
        <v>244</v>
      </c>
      <c r="D98" s="10" t="s">
        <v>153</v>
      </c>
      <c r="E98" s="65">
        <v>0.05</v>
      </c>
      <c r="F98" s="62">
        <v>1389.71</v>
      </c>
      <c r="G98" s="62">
        <v>812.38</v>
      </c>
      <c r="H98" s="62">
        <v>1.0900000000000001</v>
      </c>
      <c r="I98" s="61"/>
      <c r="J98" s="153">
        <v>69</v>
      </c>
      <c r="K98" s="61">
        <v>41</v>
      </c>
      <c r="L98" s="61"/>
      <c r="M98" s="61"/>
      <c r="N98" s="61">
        <v>65.94</v>
      </c>
      <c r="O98" s="61">
        <v>3.3</v>
      </c>
      <c r="P98" s="61"/>
      <c r="Q98" s="61"/>
    </row>
    <row r="99" spans="1:17" ht="36" x14ac:dyDescent="0.2">
      <c r="A99" s="6">
        <v>69</v>
      </c>
      <c r="B99" s="64" t="s">
        <v>243</v>
      </c>
      <c r="C99" s="181" t="s">
        <v>242</v>
      </c>
      <c r="D99" s="10" t="s">
        <v>153</v>
      </c>
      <c r="E99" s="65">
        <v>0.4</v>
      </c>
      <c r="F99" s="62">
        <v>2751.2</v>
      </c>
      <c r="G99" s="62">
        <v>1712.32</v>
      </c>
      <c r="H99" s="62">
        <v>10.58</v>
      </c>
      <c r="I99" s="62">
        <v>1.56</v>
      </c>
      <c r="J99" s="153">
        <v>1100</v>
      </c>
      <c r="K99" s="61">
        <v>685</v>
      </c>
      <c r="L99" s="61">
        <v>4</v>
      </c>
      <c r="M99" s="61">
        <v>1</v>
      </c>
      <c r="N99" s="61">
        <v>140.69999999999999</v>
      </c>
      <c r="O99" s="61">
        <v>56.28</v>
      </c>
      <c r="P99" s="61">
        <v>0.1</v>
      </c>
      <c r="Q99" s="61">
        <v>0.04</v>
      </c>
    </row>
    <row r="100" spans="1:17" ht="48" x14ac:dyDescent="0.2">
      <c r="A100" s="6">
        <v>70</v>
      </c>
      <c r="B100" s="64" t="s">
        <v>241</v>
      </c>
      <c r="C100" s="181" t="s">
        <v>240</v>
      </c>
      <c r="D100" s="10" t="s">
        <v>239</v>
      </c>
      <c r="E100" s="65">
        <v>0.75</v>
      </c>
      <c r="F100" s="62">
        <v>1461.43</v>
      </c>
      <c r="G100" s="62">
        <v>854.33</v>
      </c>
      <c r="H100" s="62">
        <v>19.649999999999999</v>
      </c>
      <c r="I100" s="61"/>
      <c r="J100" s="153">
        <v>1096</v>
      </c>
      <c r="K100" s="61">
        <v>641</v>
      </c>
      <c r="L100" s="61">
        <v>15</v>
      </c>
      <c r="M100" s="61"/>
      <c r="N100" s="61">
        <v>70.2</v>
      </c>
      <c r="O100" s="61">
        <v>52.65</v>
      </c>
      <c r="P100" s="61"/>
      <c r="Q100" s="61"/>
    </row>
    <row r="101" spans="1:17" x14ac:dyDescent="0.2">
      <c r="A101" s="202" t="s">
        <v>666</v>
      </c>
      <c r="B101" s="192"/>
      <c r="C101" s="192"/>
      <c r="D101" s="192"/>
      <c r="E101" s="192"/>
      <c r="F101" s="192"/>
      <c r="G101" s="192"/>
      <c r="H101" s="192"/>
      <c r="I101" s="192"/>
      <c r="J101" s="156">
        <v>198066</v>
      </c>
      <c r="K101" s="61"/>
      <c r="L101" s="61"/>
      <c r="M101" s="61"/>
      <c r="N101" s="61"/>
      <c r="O101" s="60">
        <v>2679.34</v>
      </c>
      <c r="P101" s="61"/>
      <c r="Q101" s="60">
        <v>111.1</v>
      </c>
    </row>
    <row r="102" spans="1:17" x14ac:dyDescent="0.2">
      <c r="A102" s="205" t="s">
        <v>35</v>
      </c>
      <c r="B102" s="206"/>
      <c r="C102" s="206"/>
      <c r="D102" s="206"/>
      <c r="E102" s="206"/>
      <c r="F102" s="206"/>
      <c r="G102" s="206"/>
      <c r="H102" s="206"/>
      <c r="I102" s="206"/>
      <c r="J102" s="206"/>
      <c r="K102" s="206"/>
      <c r="L102" s="206"/>
      <c r="M102" s="206"/>
      <c r="N102" s="206"/>
      <c r="O102" s="206"/>
      <c r="P102" s="206"/>
      <c r="Q102" s="206"/>
    </row>
    <row r="103" spans="1:17" x14ac:dyDescent="0.2">
      <c r="A103" s="191" t="s">
        <v>6</v>
      </c>
      <c r="B103" s="192"/>
      <c r="C103" s="192"/>
      <c r="D103" s="192"/>
      <c r="E103" s="192"/>
      <c r="F103" s="192"/>
      <c r="G103" s="192"/>
      <c r="H103" s="192"/>
      <c r="I103" s="192"/>
      <c r="J103" s="155">
        <v>128511</v>
      </c>
      <c r="K103" s="62">
        <v>28950</v>
      </c>
      <c r="L103" s="62">
        <v>7079</v>
      </c>
      <c r="M103" s="62">
        <v>1142</v>
      </c>
      <c r="N103" s="61"/>
      <c r="O103" s="62">
        <v>2105.39</v>
      </c>
      <c r="P103" s="61"/>
      <c r="Q103" s="62">
        <v>82.91</v>
      </c>
    </row>
    <row r="104" spans="1:17" x14ac:dyDescent="0.2">
      <c r="A104" s="191" t="s">
        <v>107</v>
      </c>
      <c r="B104" s="192"/>
      <c r="C104" s="192"/>
      <c r="D104" s="192"/>
      <c r="E104" s="192"/>
      <c r="F104" s="192"/>
      <c r="G104" s="192"/>
      <c r="H104" s="192"/>
      <c r="I104" s="192"/>
      <c r="J104" s="155">
        <v>141475</v>
      </c>
      <c r="K104" s="62">
        <v>39501</v>
      </c>
      <c r="L104" s="62">
        <v>9414</v>
      </c>
      <c r="M104" s="62">
        <v>1712</v>
      </c>
      <c r="N104" s="61"/>
      <c r="O104" s="62">
        <v>2797.75</v>
      </c>
      <c r="P104" s="61"/>
      <c r="Q104" s="62">
        <v>119.69</v>
      </c>
    </row>
    <row r="105" spans="1:17" x14ac:dyDescent="0.2">
      <c r="A105" s="191" t="s">
        <v>27</v>
      </c>
      <c r="B105" s="192"/>
      <c r="C105" s="192"/>
      <c r="D105" s="192"/>
      <c r="E105" s="192"/>
      <c r="F105" s="192"/>
      <c r="G105" s="192"/>
      <c r="H105" s="192"/>
      <c r="I105" s="192"/>
      <c r="J105" s="153"/>
      <c r="K105" s="61"/>
      <c r="L105" s="61"/>
      <c r="M105" s="61"/>
      <c r="N105" s="61"/>
      <c r="O105" s="61"/>
      <c r="P105" s="61"/>
      <c r="Q105" s="61"/>
    </row>
    <row r="106" spans="1:17" ht="26.45" customHeight="1" x14ac:dyDescent="0.2">
      <c r="A106" s="191" t="s">
        <v>665</v>
      </c>
      <c r="B106" s="192"/>
      <c r="C106" s="192"/>
      <c r="D106" s="192"/>
      <c r="E106" s="192"/>
      <c r="F106" s="192"/>
      <c r="G106" s="192"/>
      <c r="H106" s="192"/>
      <c r="I106" s="192"/>
      <c r="J106" s="155">
        <v>1295</v>
      </c>
      <c r="K106" s="62">
        <v>1244</v>
      </c>
      <c r="L106" s="62">
        <v>49</v>
      </c>
      <c r="M106" s="62">
        <v>49</v>
      </c>
      <c r="N106" s="61"/>
      <c r="O106" s="61"/>
      <c r="P106" s="61"/>
      <c r="Q106" s="61"/>
    </row>
    <row r="107" spans="1:17" ht="37.15" customHeight="1" x14ac:dyDescent="0.2">
      <c r="A107" s="191" t="s">
        <v>664</v>
      </c>
      <c r="B107" s="192"/>
      <c r="C107" s="192"/>
      <c r="D107" s="192"/>
      <c r="E107" s="192"/>
      <c r="F107" s="192"/>
      <c r="G107" s="192"/>
      <c r="H107" s="192"/>
      <c r="I107" s="192"/>
      <c r="J107" s="155">
        <v>4788</v>
      </c>
      <c r="K107" s="62">
        <v>3657</v>
      </c>
      <c r="L107" s="62">
        <v>1132</v>
      </c>
      <c r="M107" s="62">
        <v>260</v>
      </c>
      <c r="N107" s="61"/>
      <c r="O107" s="62">
        <v>272.33249999999998</v>
      </c>
      <c r="P107" s="61"/>
      <c r="Q107" s="62">
        <v>18.3675</v>
      </c>
    </row>
    <row r="108" spans="1:17" ht="23.45" customHeight="1" x14ac:dyDescent="0.2">
      <c r="A108" s="191" t="s">
        <v>663</v>
      </c>
      <c r="B108" s="192"/>
      <c r="C108" s="192"/>
      <c r="D108" s="192"/>
      <c r="E108" s="192"/>
      <c r="F108" s="192"/>
      <c r="G108" s="192"/>
      <c r="H108" s="192"/>
      <c r="I108" s="192"/>
      <c r="J108" s="155">
        <v>6803</v>
      </c>
      <c r="K108" s="62">
        <v>5647</v>
      </c>
      <c r="L108" s="62">
        <v>1155</v>
      </c>
      <c r="M108" s="62">
        <v>260</v>
      </c>
      <c r="N108" s="61"/>
      <c r="O108" s="62">
        <v>420.01400000000001</v>
      </c>
      <c r="P108" s="61"/>
      <c r="Q108" s="62">
        <v>18.39</v>
      </c>
    </row>
    <row r="109" spans="1:17" ht="15" customHeight="1" x14ac:dyDescent="0.2">
      <c r="A109" s="191" t="s">
        <v>662</v>
      </c>
      <c r="B109" s="192"/>
      <c r="C109" s="192"/>
      <c r="D109" s="192"/>
      <c r="E109" s="192"/>
      <c r="F109" s="192"/>
      <c r="G109" s="192"/>
      <c r="H109" s="192"/>
      <c r="I109" s="192"/>
      <c r="J109" s="155">
        <v>78</v>
      </c>
      <c r="K109" s="61"/>
      <c r="L109" s="61"/>
      <c r="M109" s="61"/>
      <c r="N109" s="61"/>
      <c r="O109" s="61"/>
      <c r="P109" s="61"/>
      <c r="Q109" s="61"/>
    </row>
    <row r="110" spans="1:17" x14ac:dyDescent="0.2">
      <c r="A110" s="191" t="s">
        <v>7</v>
      </c>
      <c r="B110" s="192"/>
      <c r="C110" s="192"/>
      <c r="D110" s="192"/>
      <c r="E110" s="192"/>
      <c r="F110" s="192"/>
      <c r="G110" s="192"/>
      <c r="H110" s="192"/>
      <c r="I110" s="192"/>
      <c r="J110" s="155">
        <v>41931</v>
      </c>
      <c r="K110" s="61"/>
      <c r="L110" s="61"/>
      <c r="M110" s="61"/>
      <c r="N110" s="61"/>
      <c r="O110" s="61"/>
      <c r="P110" s="61"/>
      <c r="Q110" s="61"/>
    </row>
    <row r="111" spans="1:17" x14ac:dyDescent="0.2">
      <c r="A111" s="191" t="s">
        <v>27</v>
      </c>
      <c r="B111" s="192"/>
      <c r="C111" s="192"/>
      <c r="D111" s="192"/>
      <c r="E111" s="192"/>
      <c r="F111" s="192"/>
      <c r="G111" s="192"/>
      <c r="H111" s="192"/>
      <c r="I111" s="192"/>
      <c r="J111" s="153"/>
      <c r="K111" s="61"/>
      <c r="L111" s="61"/>
      <c r="M111" s="61"/>
      <c r="N111" s="61"/>
      <c r="O111" s="61"/>
      <c r="P111" s="61"/>
      <c r="Q111" s="61"/>
    </row>
    <row r="112" spans="1:17" x14ac:dyDescent="0.2">
      <c r="A112" s="191" t="s">
        <v>238</v>
      </c>
      <c r="B112" s="192"/>
      <c r="C112" s="192"/>
      <c r="D112" s="192"/>
      <c r="E112" s="192"/>
      <c r="F112" s="192"/>
      <c r="G112" s="192"/>
      <c r="H112" s="192"/>
      <c r="I112" s="192"/>
      <c r="J112" s="155">
        <v>10</v>
      </c>
      <c r="K112" s="61"/>
      <c r="L112" s="61"/>
      <c r="M112" s="61"/>
      <c r="N112" s="61"/>
      <c r="O112" s="61"/>
      <c r="P112" s="61"/>
      <c r="Q112" s="61"/>
    </row>
    <row r="113" spans="1:17" x14ac:dyDescent="0.2">
      <c r="A113" s="191" t="s">
        <v>237</v>
      </c>
      <c r="B113" s="192"/>
      <c r="C113" s="192"/>
      <c r="D113" s="192"/>
      <c r="E113" s="192"/>
      <c r="F113" s="192"/>
      <c r="G113" s="192"/>
      <c r="H113" s="192"/>
      <c r="I113" s="192"/>
      <c r="J113" s="155">
        <v>109</v>
      </c>
      <c r="K113" s="61"/>
      <c r="L113" s="61"/>
      <c r="M113" s="61"/>
      <c r="N113" s="61"/>
      <c r="O113" s="61"/>
      <c r="P113" s="61"/>
      <c r="Q113" s="61"/>
    </row>
    <row r="114" spans="1:17" x14ac:dyDescent="0.2">
      <c r="A114" s="191" t="s">
        <v>236</v>
      </c>
      <c r="B114" s="192"/>
      <c r="C114" s="192"/>
      <c r="D114" s="192"/>
      <c r="E114" s="192"/>
      <c r="F114" s="192"/>
      <c r="G114" s="192"/>
      <c r="H114" s="192"/>
      <c r="I114" s="192"/>
      <c r="J114" s="155">
        <v>56</v>
      </c>
      <c r="K114" s="61"/>
      <c r="L114" s="61"/>
      <c r="M114" s="61"/>
      <c r="N114" s="61"/>
      <c r="O114" s="61"/>
      <c r="P114" s="61"/>
      <c r="Q114" s="61"/>
    </row>
    <row r="115" spans="1:17" x14ac:dyDescent="0.2">
      <c r="A115" s="191" t="s">
        <v>235</v>
      </c>
      <c r="B115" s="192"/>
      <c r="C115" s="192"/>
      <c r="D115" s="192"/>
      <c r="E115" s="192"/>
      <c r="F115" s="192"/>
      <c r="G115" s="192"/>
      <c r="H115" s="192"/>
      <c r="I115" s="192"/>
      <c r="J115" s="155">
        <v>11</v>
      </c>
      <c r="K115" s="61"/>
      <c r="L115" s="61"/>
      <c r="M115" s="61"/>
      <c r="N115" s="61"/>
      <c r="O115" s="61"/>
      <c r="P115" s="61"/>
      <c r="Q115" s="61"/>
    </row>
    <row r="116" spans="1:17" x14ac:dyDescent="0.2">
      <c r="A116" s="191" t="s">
        <v>661</v>
      </c>
      <c r="B116" s="192"/>
      <c r="C116" s="192"/>
      <c r="D116" s="192"/>
      <c r="E116" s="192"/>
      <c r="F116" s="192"/>
      <c r="G116" s="192"/>
      <c r="H116" s="192"/>
      <c r="I116" s="192"/>
      <c r="J116" s="155">
        <v>1807</v>
      </c>
      <c r="K116" s="61"/>
      <c r="L116" s="61"/>
      <c r="M116" s="61"/>
      <c r="N116" s="61"/>
      <c r="O116" s="61"/>
      <c r="P116" s="61"/>
      <c r="Q116" s="61"/>
    </row>
    <row r="117" spans="1:17" x14ac:dyDescent="0.2">
      <c r="A117" s="191" t="s">
        <v>234</v>
      </c>
      <c r="B117" s="192"/>
      <c r="C117" s="192"/>
      <c r="D117" s="192"/>
      <c r="E117" s="192"/>
      <c r="F117" s="192"/>
      <c r="G117" s="192"/>
      <c r="H117" s="192"/>
      <c r="I117" s="192"/>
      <c r="J117" s="155">
        <v>2</v>
      </c>
      <c r="K117" s="61"/>
      <c r="L117" s="61"/>
      <c r="M117" s="61"/>
      <c r="N117" s="61"/>
      <c r="O117" s="61"/>
      <c r="P117" s="61"/>
      <c r="Q117" s="61"/>
    </row>
    <row r="118" spans="1:17" x14ac:dyDescent="0.2">
      <c r="A118" s="191" t="s">
        <v>233</v>
      </c>
      <c r="B118" s="192"/>
      <c r="C118" s="192"/>
      <c r="D118" s="192"/>
      <c r="E118" s="192"/>
      <c r="F118" s="192"/>
      <c r="G118" s="192"/>
      <c r="H118" s="192"/>
      <c r="I118" s="192"/>
      <c r="J118" s="155">
        <v>246</v>
      </c>
      <c r="K118" s="61"/>
      <c r="L118" s="61"/>
      <c r="M118" s="61"/>
      <c r="N118" s="61"/>
      <c r="O118" s="61"/>
      <c r="P118" s="61"/>
      <c r="Q118" s="61"/>
    </row>
    <row r="119" spans="1:17" x14ac:dyDescent="0.2">
      <c r="A119" s="191" t="s">
        <v>660</v>
      </c>
      <c r="B119" s="192"/>
      <c r="C119" s="192"/>
      <c r="D119" s="192"/>
      <c r="E119" s="192"/>
      <c r="F119" s="192"/>
      <c r="G119" s="192"/>
      <c r="H119" s="192"/>
      <c r="I119" s="192"/>
      <c r="J119" s="155">
        <v>9</v>
      </c>
      <c r="K119" s="61"/>
      <c r="L119" s="61"/>
      <c r="M119" s="61"/>
      <c r="N119" s="61"/>
      <c r="O119" s="61"/>
      <c r="P119" s="61"/>
      <c r="Q119" s="61"/>
    </row>
    <row r="120" spans="1:17" x14ac:dyDescent="0.2">
      <c r="A120" s="191" t="s">
        <v>659</v>
      </c>
      <c r="B120" s="192"/>
      <c r="C120" s="192"/>
      <c r="D120" s="192"/>
      <c r="E120" s="192"/>
      <c r="F120" s="192"/>
      <c r="G120" s="192"/>
      <c r="H120" s="192"/>
      <c r="I120" s="192"/>
      <c r="J120" s="155">
        <v>27985</v>
      </c>
      <c r="K120" s="61"/>
      <c r="L120" s="61"/>
      <c r="M120" s="61"/>
      <c r="N120" s="61"/>
      <c r="O120" s="61"/>
      <c r="P120" s="61"/>
      <c r="Q120" s="61"/>
    </row>
    <row r="121" spans="1:17" x14ac:dyDescent="0.2">
      <c r="A121" s="191" t="s">
        <v>232</v>
      </c>
      <c r="B121" s="192"/>
      <c r="C121" s="192"/>
      <c r="D121" s="192"/>
      <c r="E121" s="192"/>
      <c r="F121" s="192"/>
      <c r="G121" s="192"/>
      <c r="H121" s="192"/>
      <c r="I121" s="192"/>
      <c r="J121" s="155">
        <v>941</v>
      </c>
      <c r="K121" s="61"/>
      <c r="L121" s="61"/>
      <c r="M121" s="61"/>
      <c r="N121" s="61"/>
      <c r="O121" s="61"/>
      <c r="P121" s="61"/>
      <c r="Q121" s="61"/>
    </row>
    <row r="122" spans="1:17" x14ac:dyDescent="0.2">
      <c r="A122" s="191" t="s">
        <v>231</v>
      </c>
      <c r="B122" s="192"/>
      <c r="C122" s="192"/>
      <c r="D122" s="192"/>
      <c r="E122" s="192"/>
      <c r="F122" s="192"/>
      <c r="G122" s="192"/>
      <c r="H122" s="192"/>
      <c r="I122" s="192"/>
      <c r="J122" s="155">
        <v>474</v>
      </c>
      <c r="K122" s="61"/>
      <c r="L122" s="61"/>
      <c r="M122" s="61"/>
      <c r="N122" s="61"/>
      <c r="O122" s="61"/>
      <c r="P122" s="61"/>
      <c r="Q122" s="61"/>
    </row>
    <row r="123" spans="1:17" x14ac:dyDescent="0.2">
      <c r="A123" s="191" t="s">
        <v>230</v>
      </c>
      <c r="B123" s="192"/>
      <c r="C123" s="192"/>
      <c r="D123" s="192"/>
      <c r="E123" s="192"/>
      <c r="F123" s="192"/>
      <c r="G123" s="192"/>
      <c r="H123" s="192"/>
      <c r="I123" s="192"/>
      <c r="J123" s="155">
        <v>64</v>
      </c>
      <c r="K123" s="61"/>
      <c r="L123" s="61"/>
      <c r="M123" s="61"/>
      <c r="N123" s="61"/>
      <c r="O123" s="61"/>
      <c r="P123" s="61"/>
      <c r="Q123" s="61"/>
    </row>
    <row r="124" spans="1:17" x14ac:dyDescent="0.2">
      <c r="A124" s="191" t="s">
        <v>658</v>
      </c>
      <c r="B124" s="192"/>
      <c r="C124" s="192"/>
      <c r="D124" s="192"/>
      <c r="E124" s="192"/>
      <c r="F124" s="192"/>
      <c r="G124" s="192"/>
      <c r="H124" s="192"/>
      <c r="I124" s="192"/>
      <c r="J124" s="155">
        <v>5678</v>
      </c>
      <c r="K124" s="61"/>
      <c r="L124" s="61"/>
      <c r="M124" s="61"/>
      <c r="N124" s="61"/>
      <c r="O124" s="61"/>
      <c r="P124" s="61"/>
      <c r="Q124" s="61"/>
    </row>
    <row r="125" spans="1:17" x14ac:dyDescent="0.2">
      <c r="A125" s="191" t="s">
        <v>657</v>
      </c>
      <c r="B125" s="192"/>
      <c r="C125" s="192"/>
      <c r="D125" s="192"/>
      <c r="E125" s="192"/>
      <c r="F125" s="192"/>
      <c r="G125" s="192"/>
      <c r="H125" s="192"/>
      <c r="I125" s="192"/>
      <c r="J125" s="155">
        <v>4208</v>
      </c>
      <c r="K125" s="61"/>
      <c r="L125" s="61"/>
      <c r="M125" s="61"/>
      <c r="N125" s="61"/>
      <c r="O125" s="61"/>
      <c r="P125" s="61"/>
      <c r="Q125" s="61"/>
    </row>
    <row r="126" spans="1:17" x14ac:dyDescent="0.2">
      <c r="A126" s="191" t="s">
        <v>229</v>
      </c>
      <c r="B126" s="192"/>
      <c r="C126" s="192"/>
      <c r="D126" s="192"/>
      <c r="E126" s="192"/>
      <c r="F126" s="192"/>
      <c r="G126" s="192"/>
      <c r="H126" s="192"/>
      <c r="I126" s="192"/>
      <c r="J126" s="155">
        <v>325</v>
      </c>
      <c r="K126" s="61"/>
      <c r="L126" s="61"/>
      <c r="M126" s="61"/>
      <c r="N126" s="61"/>
      <c r="O126" s="61"/>
      <c r="P126" s="61"/>
      <c r="Q126" s="61"/>
    </row>
    <row r="127" spans="1:17" x14ac:dyDescent="0.2">
      <c r="A127" s="191" t="s">
        <v>228</v>
      </c>
      <c r="B127" s="192"/>
      <c r="C127" s="192"/>
      <c r="D127" s="192"/>
      <c r="E127" s="192"/>
      <c r="F127" s="192"/>
      <c r="G127" s="192"/>
      <c r="H127" s="192"/>
      <c r="I127" s="192"/>
      <c r="J127" s="155">
        <v>6</v>
      </c>
      <c r="K127" s="61"/>
      <c r="L127" s="61"/>
      <c r="M127" s="61"/>
      <c r="N127" s="61"/>
      <c r="O127" s="61"/>
      <c r="P127" s="61"/>
      <c r="Q127" s="61"/>
    </row>
    <row r="128" spans="1:17" x14ac:dyDescent="0.2">
      <c r="A128" s="191" t="s">
        <v>8</v>
      </c>
      <c r="B128" s="192"/>
      <c r="C128" s="192"/>
      <c r="D128" s="192"/>
      <c r="E128" s="192"/>
      <c r="F128" s="192"/>
      <c r="G128" s="192"/>
      <c r="H128" s="192"/>
      <c r="I128" s="192"/>
      <c r="J128" s="155">
        <v>23653</v>
      </c>
      <c r="K128" s="61"/>
      <c r="L128" s="61"/>
      <c r="M128" s="61"/>
      <c r="N128" s="61"/>
      <c r="O128" s="61"/>
      <c r="P128" s="61"/>
      <c r="Q128" s="61"/>
    </row>
    <row r="129" spans="1:17" x14ac:dyDescent="0.2">
      <c r="A129" s="191" t="s">
        <v>27</v>
      </c>
      <c r="B129" s="192"/>
      <c r="C129" s="192"/>
      <c r="D129" s="192"/>
      <c r="E129" s="192"/>
      <c r="F129" s="192"/>
      <c r="G129" s="192"/>
      <c r="H129" s="192"/>
      <c r="I129" s="192"/>
      <c r="J129" s="153"/>
      <c r="K129" s="61"/>
      <c r="L129" s="61"/>
      <c r="M129" s="61"/>
      <c r="N129" s="61"/>
      <c r="O129" s="61"/>
      <c r="P129" s="61"/>
      <c r="Q129" s="61"/>
    </row>
    <row r="130" spans="1:17" x14ac:dyDescent="0.2">
      <c r="A130" s="191" t="s">
        <v>656</v>
      </c>
      <c r="B130" s="192"/>
      <c r="C130" s="192"/>
      <c r="D130" s="192"/>
      <c r="E130" s="192"/>
      <c r="F130" s="192"/>
      <c r="G130" s="192"/>
      <c r="H130" s="192"/>
      <c r="I130" s="192"/>
      <c r="J130" s="155">
        <v>854</v>
      </c>
      <c r="K130" s="61"/>
      <c r="L130" s="61"/>
      <c r="M130" s="61"/>
      <c r="N130" s="61"/>
      <c r="O130" s="61"/>
      <c r="P130" s="61"/>
      <c r="Q130" s="61"/>
    </row>
    <row r="131" spans="1:17" x14ac:dyDescent="0.2">
      <c r="A131" s="191" t="s">
        <v>655</v>
      </c>
      <c r="B131" s="192"/>
      <c r="C131" s="192"/>
      <c r="D131" s="192"/>
      <c r="E131" s="192"/>
      <c r="F131" s="192"/>
      <c r="G131" s="192"/>
      <c r="H131" s="192"/>
      <c r="I131" s="192"/>
      <c r="J131" s="155">
        <v>14659</v>
      </c>
      <c r="K131" s="61"/>
      <c r="L131" s="61"/>
      <c r="M131" s="61"/>
      <c r="N131" s="61"/>
      <c r="O131" s="61"/>
      <c r="P131" s="61"/>
      <c r="Q131" s="61"/>
    </row>
    <row r="132" spans="1:17" x14ac:dyDescent="0.2">
      <c r="A132" s="191" t="s">
        <v>227</v>
      </c>
      <c r="B132" s="192"/>
      <c r="C132" s="192"/>
      <c r="D132" s="192"/>
      <c r="E132" s="192"/>
      <c r="F132" s="192"/>
      <c r="G132" s="192"/>
      <c r="H132" s="192"/>
      <c r="I132" s="192"/>
      <c r="J132" s="155">
        <v>253</v>
      </c>
      <c r="K132" s="61"/>
      <c r="L132" s="61"/>
      <c r="M132" s="61"/>
      <c r="N132" s="61"/>
      <c r="O132" s="61"/>
      <c r="P132" s="61"/>
      <c r="Q132" s="61"/>
    </row>
    <row r="133" spans="1:17" x14ac:dyDescent="0.2">
      <c r="A133" s="191" t="s">
        <v>226</v>
      </c>
      <c r="B133" s="192"/>
      <c r="C133" s="192"/>
      <c r="D133" s="192"/>
      <c r="E133" s="192"/>
      <c r="F133" s="192"/>
      <c r="G133" s="192"/>
      <c r="H133" s="192"/>
      <c r="I133" s="192"/>
      <c r="J133" s="155">
        <v>36</v>
      </c>
      <c r="K133" s="61"/>
      <c r="L133" s="61"/>
      <c r="M133" s="61"/>
      <c r="N133" s="61"/>
      <c r="O133" s="61"/>
      <c r="P133" s="61"/>
      <c r="Q133" s="61"/>
    </row>
    <row r="134" spans="1:17" x14ac:dyDescent="0.2">
      <c r="A134" s="191" t="s">
        <v>225</v>
      </c>
      <c r="B134" s="192"/>
      <c r="C134" s="192"/>
      <c r="D134" s="192"/>
      <c r="E134" s="192"/>
      <c r="F134" s="192"/>
      <c r="G134" s="192"/>
      <c r="H134" s="192"/>
      <c r="I134" s="192"/>
      <c r="J134" s="155">
        <v>539</v>
      </c>
      <c r="K134" s="61"/>
      <c r="L134" s="61"/>
      <c r="M134" s="61"/>
      <c r="N134" s="61"/>
      <c r="O134" s="61"/>
      <c r="P134" s="61"/>
      <c r="Q134" s="61"/>
    </row>
    <row r="135" spans="1:17" x14ac:dyDescent="0.2">
      <c r="A135" s="191" t="s">
        <v>654</v>
      </c>
      <c r="B135" s="192"/>
      <c r="C135" s="192"/>
      <c r="D135" s="192"/>
      <c r="E135" s="192"/>
      <c r="F135" s="192"/>
      <c r="G135" s="192"/>
      <c r="H135" s="192"/>
      <c r="I135" s="192"/>
      <c r="J135" s="155">
        <v>806</v>
      </c>
      <c r="K135" s="61"/>
      <c r="L135" s="61"/>
      <c r="M135" s="61"/>
      <c r="N135" s="61"/>
      <c r="O135" s="61"/>
      <c r="P135" s="61"/>
      <c r="Q135" s="61"/>
    </row>
    <row r="136" spans="1:17" x14ac:dyDescent="0.2">
      <c r="A136" s="191" t="s">
        <v>653</v>
      </c>
      <c r="B136" s="192"/>
      <c r="C136" s="192"/>
      <c r="D136" s="192"/>
      <c r="E136" s="192"/>
      <c r="F136" s="192"/>
      <c r="G136" s="192"/>
      <c r="H136" s="192"/>
      <c r="I136" s="192"/>
      <c r="J136" s="155">
        <v>2566</v>
      </c>
      <c r="K136" s="61"/>
      <c r="L136" s="61"/>
      <c r="M136" s="61"/>
      <c r="N136" s="61"/>
      <c r="O136" s="61"/>
      <c r="P136" s="61"/>
      <c r="Q136" s="61"/>
    </row>
    <row r="137" spans="1:17" x14ac:dyDescent="0.2">
      <c r="A137" s="191" t="s">
        <v>652</v>
      </c>
      <c r="B137" s="192"/>
      <c r="C137" s="192"/>
      <c r="D137" s="192"/>
      <c r="E137" s="192"/>
      <c r="F137" s="192"/>
      <c r="G137" s="192"/>
      <c r="H137" s="192"/>
      <c r="I137" s="192"/>
      <c r="J137" s="155">
        <v>3723</v>
      </c>
      <c r="K137" s="61"/>
      <c r="L137" s="61"/>
      <c r="M137" s="61"/>
      <c r="N137" s="61"/>
      <c r="O137" s="61"/>
      <c r="P137" s="61"/>
      <c r="Q137" s="61"/>
    </row>
    <row r="138" spans="1:17" x14ac:dyDescent="0.2">
      <c r="A138" s="191" t="s">
        <v>224</v>
      </c>
      <c r="B138" s="192"/>
      <c r="C138" s="192"/>
      <c r="D138" s="192"/>
      <c r="E138" s="192"/>
      <c r="F138" s="192"/>
      <c r="G138" s="192"/>
      <c r="H138" s="192"/>
      <c r="I138" s="192"/>
      <c r="J138" s="155">
        <v>213</v>
      </c>
      <c r="K138" s="61"/>
      <c r="L138" s="61"/>
      <c r="M138" s="61"/>
      <c r="N138" s="61"/>
      <c r="O138" s="61"/>
      <c r="P138" s="61"/>
      <c r="Q138" s="61"/>
    </row>
    <row r="139" spans="1:17" x14ac:dyDescent="0.2">
      <c r="A139" s="191" t="s">
        <v>223</v>
      </c>
      <c r="B139" s="192"/>
      <c r="C139" s="192"/>
      <c r="D139" s="192"/>
      <c r="E139" s="192"/>
      <c r="F139" s="192"/>
      <c r="G139" s="192"/>
      <c r="H139" s="192"/>
      <c r="I139" s="192"/>
      <c r="J139" s="155">
        <v>4</v>
      </c>
      <c r="K139" s="61"/>
      <c r="L139" s="61"/>
      <c r="M139" s="61"/>
      <c r="N139" s="61"/>
      <c r="O139" s="61"/>
      <c r="P139" s="61"/>
      <c r="Q139" s="61"/>
    </row>
    <row r="140" spans="1:17" x14ac:dyDescent="0.2">
      <c r="A140" s="202" t="s">
        <v>9</v>
      </c>
      <c r="B140" s="192"/>
      <c r="C140" s="192"/>
      <c r="D140" s="192"/>
      <c r="E140" s="192"/>
      <c r="F140" s="192"/>
      <c r="G140" s="192"/>
      <c r="H140" s="192"/>
      <c r="I140" s="192"/>
      <c r="J140" s="153"/>
      <c r="K140" s="61"/>
      <c r="L140" s="61"/>
      <c r="M140" s="61"/>
      <c r="N140" s="61"/>
      <c r="O140" s="61"/>
      <c r="P140" s="61"/>
      <c r="Q140" s="61"/>
    </row>
    <row r="141" spans="1:17" ht="30" customHeight="1" x14ac:dyDescent="0.2">
      <c r="A141" s="191" t="s">
        <v>43</v>
      </c>
      <c r="B141" s="192"/>
      <c r="C141" s="192"/>
      <c r="D141" s="192"/>
      <c r="E141" s="192"/>
      <c r="F141" s="192"/>
      <c r="G141" s="192"/>
      <c r="H141" s="192"/>
      <c r="I141" s="192"/>
      <c r="J141" s="155">
        <v>4001</v>
      </c>
      <c r="K141" s="61"/>
      <c r="L141" s="61"/>
      <c r="M141" s="61"/>
      <c r="N141" s="61"/>
      <c r="O141" s="62">
        <v>55.96</v>
      </c>
      <c r="P141" s="61"/>
      <c r="Q141" s="62">
        <v>8.1199999999999992</v>
      </c>
    </row>
    <row r="142" spans="1:17" ht="15" customHeight="1" x14ac:dyDescent="0.2">
      <c r="A142" s="191" t="s">
        <v>222</v>
      </c>
      <c r="B142" s="192"/>
      <c r="C142" s="192"/>
      <c r="D142" s="192"/>
      <c r="E142" s="192"/>
      <c r="F142" s="192"/>
      <c r="G142" s="192"/>
      <c r="H142" s="192"/>
      <c r="I142" s="192"/>
      <c r="J142" s="155">
        <v>31</v>
      </c>
      <c r="K142" s="61"/>
      <c r="L142" s="61"/>
      <c r="M142" s="61"/>
      <c r="N142" s="61"/>
      <c r="O142" s="62">
        <v>1.03</v>
      </c>
      <c r="P142" s="61"/>
      <c r="Q142" s="62">
        <v>0.01</v>
      </c>
    </row>
    <row r="143" spans="1:17" x14ac:dyDescent="0.2">
      <c r="A143" s="191" t="s">
        <v>221</v>
      </c>
      <c r="B143" s="192"/>
      <c r="C143" s="192"/>
      <c r="D143" s="192"/>
      <c r="E143" s="192"/>
      <c r="F143" s="192"/>
      <c r="G143" s="192"/>
      <c r="H143" s="192"/>
      <c r="I143" s="192"/>
      <c r="J143" s="155">
        <v>2221</v>
      </c>
      <c r="K143" s="61"/>
      <c r="L143" s="61"/>
      <c r="M143" s="61"/>
      <c r="N143" s="61"/>
      <c r="O143" s="62">
        <v>63.94</v>
      </c>
      <c r="P143" s="61"/>
      <c r="Q143" s="62">
        <v>0.73</v>
      </c>
    </row>
    <row r="144" spans="1:17" x14ac:dyDescent="0.2">
      <c r="A144" s="191" t="s">
        <v>220</v>
      </c>
      <c r="B144" s="192"/>
      <c r="C144" s="192"/>
      <c r="D144" s="192"/>
      <c r="E144" s="192"/>
      <c r="F144" s="192"/>
      <c r="G144" s="192"/>
      <c r="H144" s="192"/>
      <c r="I144" s="192"/>
      <c r="J144" s="155">
        <v>25262</v>
      </c>
      <c r="K144" s="61"/>
      <c r="L144" s="61"/>
      <c r="M144" s="61"/>
      <c r="N144" s="61"/>
      <c r="O144" s="62">
        <v>236.4</v>
      </c>
      <c r="P144" s="61"/>
      <c r="Q144" s="62">
        <v>15.67</v>
      </c>
    </row>
    <row r="145" spans="1:17" ht="15" customHeight="1" x14ac:dyDescent="0.2">
      <c r="A145" s="191" t="s">
        <v>219</v>
      </c>
      <c r="B145" s="192"/>
      <c r="C145" s="192"/>
      <c r="D145" s="192"/>
      <c r="E145" s="192"/>
      <c r="F145" s="192"/>
      <c r="G145" s="192"/>
      <c r="H145" s="192"/>
      <c r="I145" s="192"/>
      <c r="J145" s="155">
        <v>359</v>
      </c>
      <c r="K145" s="61"/>
      <c r="L145" s="61"/>
      <c r="M145" s="61"/>
      <c r="N145" s="61"/>
      <c r="O145" s="62">
        <v>11.89</v>
      </c>
      <c r="P145" s="61"/>
      <c r="Q145" s="62">
        <v>0.32</v>
      </c>
    </row>
    <row r="146" spans="1:17" x14ac:dyDescent="0.2">
      <c r="A146" s="191" t="s">
        <v>218</v>
      </c>
      <c r="B146" s="192"/>
      <c r="C146" s="192"/>
      <c r="D146" s="192"/>
      <c r="E146" s="192"/>
      <c r="F146" s="192"/>
      <c r="G146" s="192"/>
      <c r="H146" s="192"/>
      <c r="I146" s="192"/>
      <c r="J146" s="155">
        <v>3196</v>
      </c>
      <c r="K146" s="61"/>
      <c r="L146" s="61"/>
      <c r="M146" s="61"/>
      <c r="N146" s="61"/>
      <c r="O146" s="61"/>
      <c r="P146" s="61"/>
      <c r="Q146" s="61"/>
    </row>
    <row r="147" spans="1:17" x14ac:dyDescent="0.2">
      <c r="A147" s="191" t="s">
        <v>217</v>
      </c>
      <c r="B147" s="192"/>
      <c r="C147" s="192"/>
      <c r="D147" s="192"/>
      <c r="E147" s="192"/>
      <c r="F147" s="192"/>
      <c r="G147" s="192"/>
      <c r="H147" s="192"/>
      <c r="I147" s="192"/>
      <c r="J147" s="155">
        <v>7</v>
      </c>
      <c r="K147" s="61"/>
      <c r="L147" s="61"/>
      <c r="M147" s="61"/>
      <c r="N147" s="61"/>
      <c r="O147" s="62">
        <v>0.26</v>
      </c>
      <c r="P147" s="61"/>
      <c r="Q147" s="61"/>
    </row>
    <row r="148" spans="1:17" x14ac:dyDescent="0.2">
      <c r="A148" s="191" t="s">
        <v>216</v>
      </c>
      <c r="B148" s="192"/>
      <c r="C148" s="192"/>
      <c r="D148" s="192"/>
      <c r="E148" s="192"/>
      <c r="F148" s="192"/>
      <c r="G148" s="192"/>
      <c r="H148" s="192"/>
      <c r="I148" s="192"/>
      <c r="J148" s="155">
        <v>666</v>
      </c>
      <c r="K148" s="61"/>
      <c r="L148" s="61"/>
      <c r="M148" s="61"/>
      <c r="N148" s="61"/>
      <c r="O148" s="62">
        <v>3.79</v>
      </c>
      <c r="P148" s="61"/>
      <c r="Q148" s="62">
        <v>0.05</v>
      </c>
    </row>
    <row r="149" spans="1:17" x14ac:dyDescent="0.2">
      <c r="A149" s="191" t="s">
        <v>40</v>
      </c>
      <c r="B149" s="192"/>
      <c r="C149" s="192"/>
      <c r="D149" s="192"/>
      <c r="E149" s="192"/>
      <c r="F149" s="192"/>
      <c r="G149" s="192"/>
      <c r="H149" s="192"/>
      <c r="I149" s="192"/>
      <c r="J149" s="155">
        <v>32787</v>
      </c>
      <c r="K149" s="61"/>
      <c r="L149" s="61"/>
      <c r="M149" s="61"/>
      <c r="N149" s="61"/>
      <c r="O149" s="61"/>
      <c r="P149" s="61"/>
      <c r="Q149" s="61"/>
    </row>
    <row r="150" spans="1:17" ht="15" customHeight="1" x14ac:dyDescent="0.2">
      <c r="A150" s="191" t="s">
        <v>215</v>
      </c>
      <c r="B150" s="192"/>
      <c r="C150" s="192"/>
      <c r="D150" s="192"/>
      <c r="E150" s="192"/>
      <c r="F150" s="192"/>
      <c r="G150" s="192"/>
      <c r="H150" s="192"/>
      <c r="I150" s="192"/>
      <c r="J150" s="155">
        <v>2159</v>
      </c>
      <c r="K150" s="61"/>
      <c r="L150" s="61"/>
      <c r="M150" s="61"/>
      <c r="N150" s="61"/>
      <c r="O150" s="62">
        <v>13.28</v>
      </c>
      <c r="P150" s="61"/>
      <c r="Q150" s="62">
        <v>3.77</v>
      </c>
    </row>
    <row r="151" spans="1:17" x14ac:dyDescent="0.2">
      <c r="A151" s="191" t="s">
        <v>214</v>
      </c>
      <c r="B151" s="192"/>
      <c r="C151" s="192"/>
      <c r="D151" s="192"/>
      <c r="E151" s="192"/>
      <c r="F151" s="192"/>
      <c r="G151" s="192"/>
      <c r="H151" s="192"/>
      <c r="I151" s="192"/>
      <c r="J151" s="155">
        <v>48</v>
      </c>
      <c r="K151" s="61"/>
      <c r="L151" s="61"/>
      <c r="M151" s="61"/>
      <c r="N151" s="61"/>
      <c r="O151" s="62">
        <v>0.56000000000000005</v>
      </c>
      <c r="P151" s="61"/>
      <c r="Q151" s="61"/>
    </row>
    <row r="152" spans="1:17" x14ac:dyDescent="0.2">
      <c r="A152" s="191" t="s">
        <v>213</v>
      </c>
      <c r="B152" s="192"/>
      <c r="C152" s="192"/>
      <c r="D152" s="192"/>
      <c r="E152" s="192"/>
      <c r="F152" s="192"/>
      <c r="G152" s="192"/>
      <c r="H152" s="192"/>
      <c r="I152" s="192"/>
      <c r="J152" s="155">
        <v>25115</v>
      </c>
      <c r="K152" s="61"/>
      <c r="L152" s="61"/>
      <c r="M152" s="61"/>
      <c r="N152" s="61"/>
      <c r="O152" s="62">
        <v>358.9</v>
      </c>
      <c r="P152" s="61"/>
      <c r="Q152" s="62">
        <v>7.48</v>
      </c>
    </row>
    <row r="153" spans="1:17" ht="15" customHeight="1" x14ac:dyDescent="0.2">
      <c r="A153" s="191" t="s">
        <v>212</v>
      </c>
      <c r="B153" s="192"/>
      <c r="C153" s="192"/>
      <c r="D153" s="192"/>
      <c r="E153" s="192"/>
      <c r="F153" s="192"/>
      <c r="G153" s="192"/>
      <c r="H153" s="192"/>
      <c r="I153" s="192"/>
      <c r="J153" s="155">
        <v>18</v>
      </c>
      <c r="K153" s="61"/>
      <c r="L153" s="61"/>
      <c r="M153" s="61"/>
      <c r="N153" s="61"/>
      <c r="O153" s="62">
        <v>0.31</v>
      </c>
      <c r="P153" s="61"/>
      <c r="Q153" s="61"/>
    </row>
    <row r="154" spans="1:17" x14ac:dyDescent="0.2">
      <c r="A154" s="191" t="s">
        <v>211</v>
      </c>
      <c r="B154" s="192"/>
      <c r="C154" s="192"/>
      <c r="D154" s="192"/>
      <c r="E154" s="192"/>
      <c r="F154" s="192"/>
      <c r="G154" s="192"/>
      <c r="H154" s="192"/>
      <c r="I154" s="192"/>
      <c r="J154" s="155">
        <v>181</v>
      </c>
      <c r="K154" s="61"/>
      <c r="L154" s="61"/>
      <c r="M154" s="61"/>
      <c r="N154" s="61"/>
      <c r="O154" s="62">
        <v>5.71</v>
      </c>
      <c r="P154" s="61"/>
      <c r="Q154" s="61"/>
    </row>
    <row r="155" spans="1:17" x14ac:dyDescent="0.2">
      <c r="A155" s="191" t="s">
        <v>210</v>
      </c>
      <c r="B155" s="192"/>
      <c r="C155" s="192"/>
      <c r="D155" s="192"/>
      <c r="E155" s="192"/>
      <c r="F155" s="192"/>
      <c r="G155" s="192"/>
      <c r="H155" s="192"/>
      <c r="I155" s="192"/>
      <c r="J155" s="155">
        <v>2511</v>
      </c>
      <c r="K155" s="61"/>
      <c r="L155" s="61"/>
      <c r="M155" s="61"/>
      <c r="N155" s="61"/>
      <c r="O155" s="62">
        <v>22.39</v>
      </c>
      <c r="P155" s="61"/>
      <c r="Q155" s="62">
        <v>0.06</v>
      </c>
    </row>
    <row r="156" spans="1:17" x14ac:dyDescent="0.2">
      <c r="A156" s="191" t="s">
        <v>209</v>
      </c>
      <c r="B156" s="192"/>
      <c r="C156" s="192"/>
      <c r="D156" s="192"/>
      <c r="E156" s="192"/>
      <c r="F156" s="192"/>
      <c r="G156" s="192"/>
      <c r="H156" s="192"/>
      <c r="I156" s="192"/>
      <c r="J156" s="155">
        <v>180</v>
      </c>
      <c r="K156" s="61"/>
      <c r="L156" s="61"/>
      <c r="M156" s="61"/>
      <c r="N156" s="61"/>
      <c r="O156" s="62">
        <v>1.18</v>
      </c>
      <c r="P156" s="61"/>
      <c r="Q156" s="61"/>
    </row>
    <row r="157" spans="1:17" x14ac:dyDescent="0.2">
      <c r="A157" s="191" t="s">
        <v>208</v>
      </c>
      <c r="B157" s="192"/>
      <c r="C157" s="192"/>
      <c r="D157" s="192"/>
      <c r="E157" s="192"/>
      <c r="F157" s="192"/>
      <c r="G157" s="192"/>
      <c r="H157" s="192"/>
      <c r="I157" s="192"/>
      <c r="J157" s="155">
        <v>1997</v>
      </c>
      <c r="K157" s="61"/>
      <c r="L157" s="61"/>
      <c r="M157" s="61"/>
      <c r="N157" s="61"/>
      <c r="O157" s="62">
        <v>31.45</v>
      </c>
      <c r="P157" s="61"/>
      <c r="Q157" s="62">
        <v>0.23</v>
      </c>
    </row>
    <row r="158" spans="1:17" x14ac:dyDescent="0.2">
      <c r="A158" s="191" t="s">
        <v>207</v>
      </c>
      <c r="B158" s="192"/>
      <c r="C158" s="192"/>
      <c r="D158" s="192"/>
      <c r="E158" s="192"/>
      <c r="F158" s="192"/>
      <c r="G158" s="192"/>
      <c r="H158" s="192"/>
      <c r="I158" s="192"/>
      <c r="J158" s="155">
        <v>3996</v>
      </c>
      <c r="K158" s="61"/>
      <c r="L158" s="61"/>
      <c r="M158" s="61"/>
      <c r="N158" s="61"/>
      <c r="O158" s="61"/>
      <c r="P158" s="61"/>
      <c r="Q158" s="61"/>
    </row>
    <row r="159" spans="1:17" x14ac:dyDescent="0.2">
      <c r="A159" s="191" t="s">
        <v>206</v>
      </c>
      <c r="B159" s="192"/>
      <c r="C159" s="192"/>
      <c r="D159" s="192"/>
      <c r="E159" s="192"/>
      <c r="F159" s="192"/>
      <c r="G159" s="192"/>
      <c r="H159" s="192"/>
      <c r="I159" s="192"/>
      <c r="J159" s="155">
        <v>97824</v>
      </c>
      <c r="K159" s="61"/>
      <c r="L159" s="61"/>
      <c r="M159" s="61"/>
      <c r="N159" s="61"/>
      <c r="O159" s="62">
        <v>1875.38</v>
      </c>
      <c r="P159" s="61"/>
      <c r="Q159" s="62">
        <v>83.15</v>
      </c>
    </row>
    <row r="160" spans="1:17" x14ac:dyDescent="0.2">
      <c r="A160" s="191" t="s">
        <v>205</v>
      </c>
      <c r="B160" s="192"/>
      <c r="C160" s="192"/>
      <c r="D160" s="192"/>
      <c r="E160" s="192"/>
      <c r="F160" s="192"/>
      <c r="G160" s="192"/>
      <c r="H160" s="192"/>
      <c r="I160" s="192"/>
      <c r="J160" s="155">
        <v>4500</v>
      </c>
      <c r="K160" s="61"/>
      <c r="L160" s="61"/>
      <c r="M160" s="61"/>
      <c r="N160" s="61"/>
      <c r="O160" s="62">
        <v>115.32</v>
      </c>
      <c r="P160" s="61"/>
      <c r="Q160" s="62">
        <v>0.1</v>
      </c>
    </row>
    <row r="161" spans="1:18" x14ac:dyDescent="0.2">
      <c r="A161" s="191" t="s">
        <v>10</v>
      </c>
      <c r="B161" s="192"/>
      <c r="C161" s="192"/>
      <c r="D161" s="192"/>
      <c r="E161" s="192"/>
      <c r="F161" s="192"/>
      <c r="G161" s="192"/>
      <c r="H161" s="192"/>
      <c r="I161" s="192"/>
      <c r="J161" s="155">
        <v>207059</v>
      </c>
      <c r="K161" s="61"/>
      <c r="L161" s="61"/>
      <c r="M161" s="61"/>
      <c r="N161" s="61"/>
      <c r="O161" s="62">
        <v>2797.75</v>
      </c>
      <c r="P161" s="61"/>
      <c r="Q161" s="62">
        <v>119.69</v>
      </c>
    </row>
    <row r="162" spans="1:18" x14ac:dyDescent="0.2">
      <c r="A162" s="191" t="s">
        <v>11</v>
      </c>
      <c r="B162" s="192"/>
      <c r="C162" s="192"/>
      <c r="D162" s="192"/>
      <c r="E162" s="192"/>
      <c r="F162" s="192"/>
      <c r="G162" s="192"/>
      <c r="H162" s="192"/>
      <c r="I162" s="192"/>
      <c r="J162" s="153"/>
      <c r="K162" s="61"/>
      <c r="L162" s="61"/>
      <c r="M162" s="61"/>
      <c r="N162" s="61"/>
      <c r="O162" s="61"/>
      <c r="P162" s="61"/>
      <c r="Q162" s="61"/>
    </row>
    <row r="163" spans="1:18" x14ac:dyDescent="0.2">
      <c r="A163" s="191" t="s">
        <v>12</v>
      </c>
      <c r="B163" s="192"/>
      <c r="C163" s="192"/>
      <c r="D163" s="192"/>
      <c r="E163" s="192"/>
      <c r="F163" s="192"/>
      <c r="G163" s="192"/>
      <c r="H163" s="192"/>
      <c r="I163" s="192"/>
      <c r="J163" s="155">
        <v>92560</v>
      </c>
      <c r="K163" s="61"/>
      <c r="L163" s="61"/>
      <c r="M163" s="61"/>
      <c r="N163" s="61"/>
      <c r="O163" s="61"/>
      <c r="P163" s="61"/>
      <c r="Q163" s="61"/>
    </row>
    <row r="164" spans="1:18" x14ac:dyDescent="0.2">
      <c r="A164" s="191" t="s">
        <v>13</v>
      </c>
      <c r="B164" s="192"/>
      <c r="C164" s="192"/>
      <c r="D164" s="192"/>
      <c r="E164" s="192"/>
      <c r="F164" s="192"/>
      <c r="G164" s="192"/>
      <c r="H164" s="192"/>
      <c r="I164" s="192"/>
      <c r="J164" s="155">
        <f>9414-M104</f>
        <v>7702</v>
      </c>
      <c r="K164" s="61"/>
      <c r="L164" s="61"/>
      <c r="M164" s="61"/>
      <c r="N164" s="61"/>
      <c r="O164" s="61"/>
      <c r="P164" s="61"/>
      <c r="Q164" s="61"/>
    </row>
    <row r="165" spans="1:18" x14ac:dyDescent="0.2">
      <c r="A165" s="191" t="s">
        <v>14</v>
      </c>
      <c r="B165" s="192"/>
      <c r="C165" s="192"/>
      <c r="D165" s="192"/>
      <c r="E165" s="192"/>
      <c r="F165" s="192"/>
      <c r="G165" s="192"/>
      <c r="H165" s="192"/>
      <c r="I165" s="192"/>
      <c r="J165" s="155">
        <v>41213</v>
      </c>
      <c r="K165" s="61"/>
      <c r="L165" s="61"/>
      <c r="M165" s="61"/>
      <c r="N165" s="61"/>
      <c r="O165" s="61"/>
      <c r="P165" s="61"/>
      <c r="Q165" s="61"/>
    </row>
    <row r="166" spans="1:18" x14ac:dyDescent="0.2">
      <c r="A166" s="191" t="s">
        <v>15</v>
      </c>
      <c r="B166" s="192"/>
      <c r="C166" s="192"/>
      <c r="D166" s="192"/>
      <c r="E166" s="192"/>
      <c r="F166" s="192"/>
      <c r="G166" s="192"/>
      <c r="H166" s="192"/>
      <c r="I166" s="192"/>
      <c r="J166" s="155">
        <v>41931</v>
      </c>
      <c r="K166" s="61"/>
      <c r="L166" s="61"/>
      <c r="M166" s="61"/>
      <c r="N166" s="61"/>
      <c r="O166" s="61"/>
      <c r="P166" s="61"/>
      <c r="Q166" s="61"/>
    </row>
    <row r="167" spans="1:18" x14ac:dyDescent="0.2">
      <c r="A167" s="191" t="s">
        <v>16</v>
      </c>
      <c r="B167" s="192"/>
      <c r="C167" s="192"/>
      <c r="D167" s="192"/>
      <c r="E167" s="192"/>
      <c r="F167" s="192"/>
      <c r="G167" s="192"/>
      <c r="H167" s="192"/>
      <c r="I167" s="192"/>
      <c r="J167" s="155">
        <v>23653</v>
      </c>
      <c r="K167" s="61"/>
      <c r="L167" s="61"/>
      <c r="M167" s="61"/>
      <c r="N167" s="61"/>
      <c r="O167" s="61"/>
      <c r="P167" s="61"/>
      <c r="Q167" s="61"/>
    </row>
    <row r="168" spans="1:18" x14ac:dyDescent="0.2">
      <c r="A168" s="202" t="s">
        <v>17</v>
      </c>
      <c r="B168" s="192"/>
      <c r="C168" s="192"/>
      <c r="D168" s="192"/>
      <c r="E168" s="192"/>
      <c r="F168" s="192"/>
      <c r="G168" s="192"/>
      <c r="H168" s="192"/>
      <c r="I168" s="192"/>
      <c r="J168" s="156">
        <v>207059</v>
      </c>
      <c r="K168" s="61"/>
      <c r="L168" s="61"/>
      <c r="M168" s="61"/>
      <c r="N168" s="61"/>
      <c r="O168" s="60">
        <v>2797.75</v>
      </c>
      <c r="P168" s="61"/>
      <c r="Q168" s="60">
        <v>119.69</v>
      </c>
    </row>
    <row r="169" spans="1:18" x14ac:dyDescent="0.2">
      <c r="A169" s="107"/>
      <c r="B169" s="107"/>
      <c r="C169" s="107"/>
      <c r="D169" s="107"/>
      <c r="E169" s="107"/>
      <c r="F169" s="59"/>
      <c r="G169" s="59"/>
      <c r="H169" s="59"/>
      <c r="I169" s="59"/>
      <c r="J169" s="163"/>
      <c r="K169" s="59"/>
      <c r="L169" s="59"/>
      <c r="M169" s="59"/>
      <c r="N169" s="59"/>
      <c r="O169" s="59"/>
      <c r="P169" s="59"/>
      <c r="Q169" s="59"/>
    </row>
    <row r="170" spans="1:18" x14ac:dyDescent="0.2">
      <c r="A170" s="107"/>
      <c r="B170" s="81" t="s">
        <v>204</v>
      </c>
      <c r="C170" s="107"/>
      <c r="D170" s="107"/>
      <c r="E170" s="107"/>
      <c r="F170" s="59"/>
      <c r="G170" s="59"/>
      <c r="H170" s="59"/>
      <c r="I170" s="59"/>
      <c r="J170" s="163"/>
      <c r="K170" s="59"/>
      <c r="L170" s="59"/>
      <c r="M170" s="59"/>
      <c r="N170" s="59"/>
      <c r="O170" s="59"/>
      <c r="P170" s="59"/>
      <c r="Q170" s="59"/>
    </row>
    <row r="171" spans="1:18" x14ac:dyDescent="0.2">
      <c r="A171" s="107"/>
      <c r="B171" s="107"/>
      <c r="C171" s="107"/>
      <c r="D171" s="107"/>
      <c r="E171" s="107"/>
      <c r="F171" s="59"/>
      <c r="G171" s="59"/>
      <c r="H171" s="59"/>
      <c r="I171" s="59"/>
      <c r="J171" s="163"/>
      <c r="K171" s="59"/>
      <c r="L171" s="59"/>
      <c r="M171" s="59"/>
      <c r="N171" s="59"/>
      <c r="O171" s="59"/>
      <c r="P171" s="59"/>
      <c r="Q171" s="59"/>
      <c r="R171" s="107"/>
    </row>
    <row r="172" spans="1:18" x14ac:dyDescent="0.2">
      <c r="A172" s="18"/>
      <c r="B172" s="70" t="s">
        <v>203</v>
      </c>
      <c r="C172" s="70"/>
      <c r="D172" s="70"/>
      <c r="E172" s="70"/>
      <c r="F172" s="70"/>
      <c r="G172" s="70"/>
      <c r="H172" s="70"/>
      <c r="I172" s="70" t="s">
        <v>202</v>
      </c>
      <c r="J172" s="152"/>
      <c r="K172" s="70"/>
      <c r="L172" s="70"/>
      <c r="M172" s="70"/>
      <c r="N172" s="112"/>
      <c r="O172" s="112"/>
      <c r="P172" s="112"/>
      <c r="Q172" s="107"/>
      <c r="R172" s="69"/>
    </row>
    <row r="173" spans="1:18" x14ac:dyDescent="0.2">
      <c r="A173" s="18"/>
      <c r="B173" s="22"/>
      <c r="C173" s="115"/>
      <c r="D173" s="116"/>
      <c r="E173" s="22"/>
      <c r="F173" s="22"/>
      <c r="G173" s="115"/>
      <c r="H173" s="113"/>
      <c r="I173" s="70" t="s">
        <v>201</v>
      </c>
      <c r="J173" s="152"/>
      <c r="K173" s="70"/>
      <c r="L173" s="70"/>
      <c r="M173" s="70"/>
      <c r="N173" s="112"/>
      <c r="O173" s="112"/>
      <c r="P173" s="112"/>
      <c r="Q173" s="107"/>
      <c r="R173" s="69"/>
    </row>
    <row r="174" spans="1:18" x14ac:dyDescent="0.2">
      <c r="A174" s="18"/>
      <c r="B174" s="22"/>
      <c r="C174" s="115"/>
      <c r="D174" s="116"/>
      <c r="E174" s="22"/>
      <c r="F174" s="22"/>
      <c r="G174" s="115"/>
      <c r="H174" s="113"/>
      <c r="I174" s="70" t="s">
        <v>651</v>
      </c>
      <c r="J174" s="152"/>
      <c r="K174" s="70"/>
      <c r="L174" s="70"/>
      <c r="M174" s="70"/>
      <c r="N174" s="119"/>
      <c r="O174" s="112"/>
      <c r="P174" s="112"/>
      <c r="Q174" s="107"/>
      <c r="R174" s="69"/>
    </row>
    <row r="175" spans="1:18" x14ac:dyDescent="0.2">
      <c r="A175" s="18"/>
      <c r="B175" s="22"/>
      <c r="C175" s="115"/>
      <c r="D175" s="116"/>
      <c r="E175" s="22"/>
      <c r="F175" s="22"/>
      <c r="G175" s="115"/>
      <c r="H175" s="113"/>
      <c r="I175" s="70" t="s">
        <v>650</v>
      </c>
      <c r="J175" s="152"/>
      <c r="K175" s="70"/>
      <c r="L175" s="70"/>
      <c r="M175" s="70"/>
      <c r="N175" s="112"/>
      <c r="O175" s="112"/>
      <c r="P175" s="112"/>
      <c r="Q175" s="107"/>
      <c r="R175" s="69"/>
    </row>
    <row r="176" spans="1:18" x14ac:dyDescent="0.2">
      <c r="A176" s="18"/>
      <c r="B176" s="22"/>
      <c r="C176" s="115"/>
      <c r="D176" s="116"/>
      <c r="E176" s="22"/>
      <c r="F176" s="22"/>
      <c r="G176" s="115"/>
      <c r="H176" s="113"/>
      <c r="I176" s="70" t="s">
        <v>200</v>
      </c>
      <c r="J176" s="152"/>
      <c r="K176" s="70"/>
      <c r="L176" s="70"/>
      <c r="M176" s="70"/>
      <c r="N176" s="112"/>
      <c r="O176" s="112"/>
      <c r="P176" s="112"/>
      <c r="Q176" s="107"/>
      <c r="R176" s="69"/>
    </row>
    <row r="177" spans="6:17" x14ac:dyDescent="0.2">
      <c r="F177" s="59"/>
      <c r="G177" s="59"/>
      <c r="H177" s="59"/>
      <c r="I177" s="59"/>
      <c r="J177" s="163"/>
      <c r="K177" s="59"/>
      <c r="L177" s="59"/>
      <c r="M177" s="59"/>
      <c r="N177" s="59"/>
      <c r="O177" s="59"/>
      <c r="P177" s="59"/>
      <c r="Q177" s="59"/>
    </row>
  </sheetData>
  <mergeCells count="96">
    <mergeCell ref="F20:F21"/>
    <mergeCell ref="F19:I19"/>
    <mergeCell ref="G20:I20"/>
    <mergeCell ref="O19:O21"/>
    <mergeCell ref="A19:A21"/>
    <mergeCell ref="C19:C21"/>
    <mergeCell ref="D19:D21"/>
    <mergeCell ref="E19:E21"/>
    <mergeCell ref="B19:B21"/>
    <mergeCell ref="N19:N21"/>
    <mergeCell ref="Q19:Q21"/>
    <mergeCell ref="J20:J21"/>
    <mergeCell ref="K20:M20"/>
    <mergeCell ref="J19:M19"/>
    <mergeCell ref="P19:P21"/>
    <mergeCell ref="A108:I108"/>
    <mergeCell ref="A23:Q23"/>
    <mergeCell ref="A41:I41"/>
    <mergeCell ref="A42:Q42"/>
    <mergeCell ref="A43:Q43"/>
    <mergeCell ref="A60:Q60"/>
    <mergeCell ref="A76:Q76"/>
    <mergeCell ref="A88:Q88"/>
    <mergeCell ref="A101:I101"/>
    <mergeCell ref="A102:Q102"/>
    <mergeCell ref="A71:Q71"/>
    <mergeCell ref="A103:I103"/>
    <mergeCell ref="A104:I104"/>
    <mergeCell ref="A105:I105"/>
    <mergeCell ref="A106:I106"/>
    <mergeCell ref="A107:I107"/>
    <mergeCell ref="A109:I109"/>
    <mergeCell ref="A122:I122"/>
    <mergeCell ref="A111:I111"/>
    <mergeCell ref="A112:I112"/>
    <mergeCell ref="A113:I113"/>
    <mergeCell ref="A114:I114"/>
    <mergeCell ref="A115:I115"/>
    <mergeCell ref="A116:I116"/>
    <mergeCell ref="A117:I117"/>
    <mergeCell ref="A118:I118"/>
    <mergeCell ref="A110:I110"/>
    <mergeCell ref="A120:I120"/>
    <mergeCell ref="A121:I121"/>
    <mergeCell ref="A134:I134"/>
    <mergeCell ref="A123:I123"/>
    <mergeCell ref="A124:I124"/>
    <mergeCell ref="A125:I125"/>
    <mergeCell ref="A126:I126"/>
    <mergeCell ref="A127:I127"/>
    <mergeCell ref="A128:I128"/>
    <mergeCell ref="J13:K13"/>
    <mergeCell ref="J14:K14"/>
    <mergeCell ref="J15:K15"/>
    <mergeCell ref="A159:I159"/>
    <mergeCell ref="A160:I160"/>
    <mergeCell ref="A129:I129"/>
    <mergeCell ref="A130:I130"/>
    <mergeCell ref="A131:I131"/>
    <mergeCell ref="A132:I132"/>
    <mergeCell ref="A133:I133"/>
    <mergeCell ref="A146:I146"/>
    <mergeCell ref="A135:I135"/>
    <mergeCell ref="A136:I136"/>
    <mergeCell ref="A137:I137"/>
    <mergeCell ref="A138:I138"/>
    <mergeCell ref="A119:I119"/>
    <mergeCell ref="A157:I157"/>
    <mergeCell ref="A158:I158"/>
    <mergeCell ref="A139:I139"/>
    <mergeCell ref="A140:I140"/>
    <mergeCell ref="A168:I168"/>
    <mergeCell ref="A161:I161"/>
    <mergeCell ref="A162:I162"/>
    <mergeCell ref="A152:I152"/>
    <mergeCell ref="A141:I141"/>
    <mergeCell ref="A142:I142"/>
    <mergeCell ref="A143:I143"/>
    <mergeCell ref="A144:I144"/>
    <mergeCell ref="A145:I145"/>
    <mergeCell ref="E1:I1"/>
    <mergeCell ref="D10:L10"/>
    <mergeCell ref="A165:I165"/>
    <mergeCell ref="A166:I166"/>
    <mergeCell ref="A167:I167"/>
    <mergeCell ref="A147:I147"/>
    <mergeCell ref="A148:I148"/>
    <mergeCell ref="A149:I149"/>
    <mergeCell ref="A150:I150"/>
    <mergeCell ref="A151:I151"/>
    <mergeCell ref="A163:I163"/>
    <mergeCell ref="A164:I164"/>
    <mergeCell ref="A153:I153"/>
    <mergeCell ref="A154:I154"/>
    <mergeCell ref="A155:I155"/>
    <mergeCell ref="A156:I156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T83"/>
  <sheetViews>
    <sheetView showGridLines="0" zoomScaleNormal="75" zoomScaleSheetLayoutView="75" workbookViewId="0">
      <selection activeCell="T95" sqref="S95:T95"/>
    </sheetView>
  </sheetViews>
  <sheetFormatPr defaultColWidth="9.140625" defaultRowHeight="12.75" outlineLevelRow="2" x14ac:dyDescent="0.2"/>
  <cols>
    <col min="1" max="1" width="3.28515625" style="9" customWidth="1"/>
    <col min="2" max="2" width="15.7109375" style="1" customWidth="1"/>
    <col min="3" max="3" width="38.7109375" style="7" customWidth="1"/>
    <col min="4" max="4" width="7.7109375" style="106" customWidth="1"/>
    <col min="5" max="5" width="7.42578125" style="8" customWidth="1"/>
    <col min="6" max="6" width="7.7109375" style="3" customWidth="1"/>
    <col min="7" max="9" width="6.7109375" style="3" customWidth="1"/>
    <col min="10" max="10" width="7.7109375" style="15" customWidth="1"/>
    <col min="11" max="15" width="6.7109375" style="3" customWidth="1"/>
    <col min="16" max="16" width="9.7109375" style="3" customWidth="1"/>
    <col min="17" max="17" width="6.7109375" style="3" customWidth="1"/>
    <col min="18" max="16384" width="9.140625" style="4"/>
  </cols>
  <sheetData>
    <row r="1" spans="1:18" outlineLevel="2" x14ac:dyDescent="0.2">
      <c r="A1" s="2" t="s">
        <v>4</v>
      </c>
      <c r="B1" s="69"/>
      <c r="C1" s="68"/>
      <c r="D1" s="171"/>
      <c r="E1" s="203" t="s">
        <v>20</v>
      </c>
      <c r="F1" s="203"/>
      <c r="G1" s="203"/>
      <c r="H1" s="203"/>
      <c r="I1" s="203"/>
      <c r="J1" s="150"/>
      <c r="K1" s="66"/>
      <c r="L1" s="66"/>
      <c r="M1" s="2" t="s">
        <v>5</v>
      </c>
      <c r="N1" s="66"/>
      <c r="O1" s="66"/>
      <c r="P1" s="66"/>
      <c r="Q1" s="107"/>
      <c r="R1" s="107"/>
    </row>
    <row r="2" spans="1:18" outlineLevel="1" x14ac:dyDescent="0.2">
      <c r="A2" s="5"/>
      <c r="B2" s="69"/>
      <c r="C2" s="68"/>
      <c r="D2" s="67"/>
      <c r="E2" s="67"/>
      <c r="F2" s="66"/>
      <c r="G2" s="170" t="s">
        <v>0</v>
      </c>
      <c r="H2" s="66"/>
      <c r="I2" s="66"/>
      <c r="J2" s="150"/>
      <c r="K2" s="66"/>
      <c r="L2" s="66"/>
      <c r="M2" s="5" t="s">
        <v>199</v>
      </c>
      <c r="N2" s="66"/>
      <c r="O2" s="66"/>
      <c r="P2" s="66"/>
      <c r="Q2" s="107"/>
      <c r="R2" s="107"/>
    </row>
    <row r="3" spans="1:18" outlineLevel="1" x14ac:dyDescent="0.2">
      <c r="A3" s="5"/>
      <c r="B3" s="69"/>
      <c r="C3" s="68"/>
      <c r="D3" s="67"/>
      <c r="E3" s="67"/>
      <c r="F3" s="66"/>
      <c r="G3" s="170"/>
      <c r="H3" s="66"/>
      <c r="I3" s="66"/>
      <c r="J3" s="150"/>
      <c r="K3" s="66"/>
      <c r="L3" s="5"/>
      <c r="M3" s="5" t="s">
        <v>473</v>
      </c>
      <c r="N3" s="66"/>
      <c r="O3" s="66"/>
      <c r="P3" s="66"/>
      <c r="Q3" s="107"/>
      <c r="R3" s="107"/>
    </row>
    <row r="4" spans="1:18" outlineLevel="1" x14ac:dyDescent="0.2">
      <c r="A4" s="5" t="s">
        <v>90</v>
      </c>
      <c r="B4" s="69"/>
      <c r="C4" s="68"/>
      <c r="D4" s="67"/>
      <c r="E4" s="67"/>
      <c r="F4" s="66"/>
      <c r="G4" s="66"/>
      <c r="H4" s="66"/>
      <c r="I4" s="66"/>
      <c r="J4" s="150"/>
      <c r="K4" s="66"/>
      <c r="L4" s="66"/>
      <c r="M4" s="5" t="s">
        <v>90</v>
      </c>
      <c r="N4" s="66"/>
      <c r="O4" s="66"/>
      <c r="P4" s="66"/>
      <c r="Q4" s="107"/>
      <c r="R4" s="107"/>
    </row>
    <row r="5" spans="1:18" outlineLevel="1" x14ac:dyDescent="0.2">
      <c r="A5" s="5" t="s">
        <v>395</v>
      </c>
      <c r="B5" s="69"/>
      <c r="C5" s="68"/>
      <c r="D5" s="67"/>
      <c r="E5" s="67"/>
      <c r="F5" s="66"/>
      <c r="G5" s="66"/>
      <c r="H5" s="66"/>
      <c r="I5" s="66"/>
      <c r="J5" s="150"/>
      <c r="K5" s="66"/>
      <c r="L5" s="66"/>
      <c r="M5" s="5" t="s">
        <v>193</v>
      </c>
      <c r="N5" s="66"/>
      <c r="O5" s="66"/>
      <c r="P5" s="66"/>
      <c r="Q5" s="107"/>
      <c r="R5" s="107"/>
    </row>
    <row r="6" spans="1:18" outlineLevel="1" x14ac:dyDescent="0.2">
      <c r="A6" s="11"/>
      <c r="B6" s="69"/>
      <c r="C6" s="67"/>
      <c r="D6" s="4"/>
      <c r="E6" s="66"/>
      <c r="F6" s="66"/>
      <c r="G6" s="79" t="s">
        <v>472</v>
      </c>
      <c r="H6" s="79"/>
      <c r="I6" s="79"/>
      <c r="J6" s="150"/>
      <c r="K6" s="66"/>
      <c r="L6" s="66"/>
      <c r="M6" s="66"/>
      <c r="N6" s="66"/>
      <c r="O6" s="66"/>
      <c r="P6" s="66"/>
      <c r="Q6" s="4"/>
    </row>
    <row r="7" spans="1:18" x14ac:dyDescent="0.2">
      <c r="A7" s="11"/>
      <c r="B7" s="69"/>
      <c r="C7" s="67"/>
      <c r="D7" s="4"/>
      <c r="E7" s="66"/>
      <c r="F7" s="66"/>
      <c r="G7" s="11" t="s">
        <v>33</v>
      </c>
      <c r="H7" s="11"/>
      <c r="I7" s="11"/>
      <c r="J7" s="150"/>
      <c r="K7" s="66"/>
      <c r="L7" s="66"/>
      <c r="M7" s="66"/>
      <c r="N7" s="66"/>
      <c r="O7" s="66"/>
      <c r="P7" s="66"/>
      <c r="Q7" s="4"/>
    </row>
    <row r="8" spans="1:18" ht="6" customHeight="1" x14ac:dyDescent="0.2">
      <c r="A8" s="11"/>
      <c r="B8" s="69"/>
      <c r="C8" s="68"/>
      <c r="D8" s="67"/>
      <c r="E8" s="4"/>
      <c r="F8" s="66"/>
      <c r="G8" s="66"/>
      <c r="H8" s="66"/>
      <c r="I8" s="66"/>
      <c r="J8" s="150"/>
      <c r="K8" s="66"/>
      <c r="L8" s="66"/>
      <c r="M8" s="66"/>
      <c r="N8" s="66"/>
      <c r="O8" s="66"/>
      <c r="P8" s="66"/>
      <c r="Q8" s="66"/>
    </row>
    <row r="9" spans="1:18" x14ac:dyDescent="0.2">
      <c r="A9" s="11"/>
      <c r="B9" s="69"/>
      <c r="C9" s="78" t="s">
        <v>1</v>
      </c>
      <c r="D9" s="77" t="s">
        <v>392</v>
      </c>
      <c r="E9" s="141"/>
      <c r="F9" s="76"/>
      <c r="G9" s="76"/>
      <c r="H9" s="140"/>
      <c r="I9" s="76"/>
      <c r="J9" s="149"/>
      <c r="K9" s="76"/>
      <c r="L9" s="76"/>
      <c r="M9" s="76"/>
      <c r="N9" s="76"/>
      <c r="O9" s="66"/>
      <c r="P9" s="66"/>
      <c r="Q9" s="66"/>
    </row>
    <row r="10" spans="1:18" x14ac:dyDescent="0.2">
      <c r="A10" s="11"/>
      <c r="B10" s="69"/>
      <c r="C10" s="78"/>
      <c r="D10" s="162"/>
      <c r="E10" s="207" t="s">
        <v>391</v>
      </c>
      <c r="F10" s="207"/>
      <c r="G10" s="207"/>
      <c r="H10" s="207"/>
      <c r="I10" s="207"/>
      <c r="J10" s="207"/>
      <c r="K10" s="73"/>
      <c r="L10" s="73"/>
      <c r="M10" s="66"/>
      <c r="N10" s="66"/>
      <c r="O10" s="66"/>
      <c r="P10" s="66"/>
      <c r="Q10" s="66"/>
    </row>
    <row r="11" spans="1:18" x14ac:dyDescent="0.2">
      <c r="A11" s="11"/>
      <c r="B11" s="69"/>
      <c r="C11" s="78"/>
      <c r="D11" s="162"/>
      <c r="E11" s="70" t="s">
        <v>471</v>
      </c>
      <c r="F11" s="66"/>
      <c r="G11" s="66"/>
      <c r="H11" s="11"/>
      <c r="I11" s="66"/>
      <c r="J11" s="150"/>
      <c r="K11" s="73"/>
      <c r="L11" s="73"/>
      <c r="M11" s="66"/>
      <c r="N11" s="66"/>
      <c r="O11" s="66"/>
      <c r="P11" s="66"/>
      <c r="Q11" s="66"/>
    </row>
    <row r="12" spans="1:18" x14ac:dyDescent="0.2">
      <c r="A12" s="11"/>
      <c r="B12" s="69"/>
      <c r="C12" s="68"/>
      <c r="D12" s="67"/>
      <c r="E12" s="75"/>
      <c r="F12" s="74"/>
      <c r="G12" s="74"/>
      <c r="H12" s="13" t="s">
        <v>31</v>
      </c>
      <c r="I12" s="13"/>
      <c r="J12" s="151"/>
      <c r="K12" s="73"/>
      <c r="L12" s="66"/>
      <c r="M12" s="66"/>
      <c r="N12" s="66"/>
      <c r="O12" s="66"/>
      <c r="P12" s="66"/>
      <c r="Q12" s="66"/>
    </row>
    <row r="13" spans="1:18" ht="7.9" customHeight="1" x14ac:dyDescent="0.2">
      <c r="A13" s="72"/>
      <c r="B13" s="71"/>
      <c r="C13" s="68"/>
      <c r="D13" s="67"/>
      <c r="E13" s="4"/>
      <c r="F13" s="66"/>
      <c r="G13" s="66"/>
      <c r="H13" s="66"/>
      <c r="I13" s="66"/>
      <c r="J13" s="150"/>
      <c r="K13" s="66"/>
      <c r="L13" s="66"/>
      <c r="M13" s="66"/>
      <c r="N13" s="66"/>
      <c r="O13" s="66"/>
      <c r="P13" s="66"/>
      <c r="Q13" s="66"/>
    </row>
    <row r="14" spans="1:18" ht="14.25" x14ac:dyDescent="0.2">
      <c r="A14" s="11"/>
      <c r="B14" s="69"/>
      <c r="C14" s="68"/>
      <c r="D14" s="70" t="s">
        <v>470</v>
      </c>
      <c r="E14" s="11"/>
      <c r="F14" s="66"/>
      <c r="G14" s="66"/>
      <c r="H14" s="66"/>
      <c r="I14" s="70"/>
      <c r="J14" s="152"/>
      <c r="K14" s="66"/>
      <c r="L14" s="66"/>
      <c r="M14" s="66"/>
      <c r="N14" s="161"/>
      <c r="O14" s="133"/>
      <c r="P14" s="133"/>
      <c r="Q14" s="66"/>
      <c r="R14" s="14"/>
    </row>
    <row r="15" spans="1:18" x14ac:dyDescent="0.2">
      <c r="A15" s="11"/>
      <c r="B15" s="69"/>
      <c r="C15" s="68"/>
      <c r="D15" s="70" t="s">
        <v>26</v>
      </c>
      <c r="E15" s="11"/>
      <c r="F15" s="66"/>
      <c r="G15" s="66"/>
      <c r="H15" s="66"/>
      <c r="I15" s="70"/>
      <c r="J15" s="196" t="s">
        <v>469</v>
      </c>
      <c r="K15" s="197"/>
      <c r="L15" s="5" t="s">
        <v>30</v>
      </c>
      <c r="M15" s="66"/>
      <c r="N15" s="135"/>
      <c r="O15" s="133"/>
      <c r="P15" s="160"/>
      <c r="Q15" s="66"/>
    </row>
    <row r="16" spans="1:18" x14ac:dyDescent="0.2">
      <c r="A16" s="11"/>
      <c r="B16" s="69"/>
      <c r="C16" s="68"/>
      <c r="D16" s="70" t="s">
        <v>89</v>
      </c>
      <c r="E16" s="11"/>
      <c r="F16" s="66"/>
      <c r="G16" s="66"/>
      <c r="H16" s="66"/>
      <c r="I16" s="70"/>
      <c r="J16" s="196" t="s">
        <v>468</v>
      </c>
      <c r="K16" s="197"/>
      <c r="L16" s="5" t="s">
        <v>30</v>
      </c>
      <c r="M16" s="66"/>
      <c r="N16" s="135"/>
      <c r="O16" s="133"/>
      <c r="P16" s="160"/>
      <c r="Q16" s="66"/>
    </row>
    <row r="17" spans="1:20" outlineLevel="1" x14ac:dyDescent="0.2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96" t="s">
        <v>467</v>
      </c>
      <c r="K17" s="197"/>
      <c r="L17" s="5" t="s">
        <v>19</v>
      </c>
      <c r="M17" s="66"/>
      <c r="N17" s="135"/>
      <c r="O17" s="133"/>
      <c r="P17" s="160"/>
      <c r="Q17" s="66"/>
    </row>
    <row r="18" spans="1:20" s="132" customFormat="1" outlineLevel="1" x14ac:dyDescent="0.2">
      <c r="A18" s="12"/>
      <c r="B18" s="131"/>
      <c r="C18" s="130"/>
      <c r="D18" s="70" t="s">
        <v>466</v>
      </c>
      <c r="E18" s="70"/>
      <c r="F18" s="70"/>
      <c r="G18" s="70"/>
      <c r="H18" s="70"/>
      <c r="I18" s="70"/>
      <c r="J18" s="152"/>
      <c r="K18" s="169">
        <f>J72/1000</f>
        <v>17.411999999999999</v>
      </c>
      <c r="L18" s="70" t="s">
        <v>185</v>
      </c>
      <c r="M18" s="113"/>
      <c r="N18" s="135"/>
      <c r="O18" s="134"/>
      <c r="P18" s="160"/>
      <c r="R18" s="135"/>
      <c r="S18" s="134"/>
      <c r="T18" s="160"/>
    </row>
    <row r="19" spans="1:20" s="107" customFormat="1" x14ac:dyDescent="0.2">
      <c r="A19" s="12"/>
      <c r="B19" s="131"/>
      <c r="C19" s="130"/>
      <c r="D19" s="129" t="s">
        <v>184</v>
      </c>
      <c r="E19" s="70"/>
      <c r="F19" s="70"/>
      <c r="G19" s="70"/>
      <c r="H19" s="70"/>
      <c r="I19" s="70"/>
      <c r="J19" s="152"/>
      <c r="K19" s="70"/>
      <c r="L19" s="70"/>
      <c r="M19" s="113"/>
      <c r="N19" s="113"/>
      <c r="O19" s="113"/>
      <c r="P19" s="113"/>
    </row>
    <row r="20" spans="1:20" ht="5.45" customHeight="1" x14ac:dyDescent="0.2"/>
    <row r="21" spans="1:20" ht="18" customHeight="1" x14ac:dyDescent="0.2">
      <c r="A21" s="187" t="s">
        <v>2</v>
      </c>
      <c r="B21" s="194" t="s">
        <v>88</v>
      </c>
      <c r="C21" s="187" t="s">
        <v>87</v>
      </c>
      <c r="D21" s="187" t="s">
        <v>86</v>
      </c>
      <c r="E21" s="187" t="s">
        <v>85</v>
      </c>
      <c r="F21" s="187" t="s">
        <v>29</v>
      </c>
      <c r="G21" s="190"/>
      <c r="H21" s="190"/>
      <c r="I21" s="190"/>
      <c r="J21" s="187" t="s">
        <v>28</v>
      </c>
      <c r="K21" s="190"/>
      <c r="L21" s="190"/>
      <c r="M21" s="190"/>
      <c r="N21" s="187" t="s">
        <v>84</v>
      </c>
      <c r="O21" s="187" t="s">
        <v>83</v>
      </c>
      <c r="P21" s="187" t="s">
        <v>183</v>
      </c>
      <c r="Q21" s="187" t="s">
        <v>182</v>
      </c>
    </row>
    <row r="22" spans="1:20" ht="15.75" customHeight="1" x14ac:dyDescent="0.2">
      <c r="A22" s="190"/>
      <c r="B22" s="195"/>
      <c r="C22" s="193"/>
      <c r="D22" s="187"/>
      <c r="E22" s="190"/>
      <c r="F22" s="187" t="s">
        <v>3</v>
      </c>
      <c r="G22" s="187" t="s">
        <v>82</v>
      </c>
      <c r="H22" s="190"/>
      <c r="I22" s="190"/>
      <c r="J22" s="188" t="s">
        <v>3</v>
      </c>
      <c r="K22" s="187" t="s">
        <v>82</v>
      </c>
      <c r="L22" s="190"/>
      <c r="M22" s="190"/>
      <c r="N22" s="187"/>
      <c r="O22" s="187"/>
      <c r="P22" s="187"/>
      <c r="Q22" s="187"/>
    </row>
    <row r="23" spans="1:20" ht="15.75" customHeight="1" x14ac:dyDescent="0.2">
      <c r="A23" s="190"/>
      <c r="B23" s="195"/>
      <c r="C23" s="193"/>
      <c r="D23" s="187"/>
      <c r="E23" s="190"/>
      <c r="F23" s="190"/>
      <c r="G23" s="109" t="s">
        <v>81</v>
      </c>
      <c r="H23" s="109" t="s">
        <v>80</v>
      </c>
      <c r="I23" s="109" t="s">
        <v>79</v>
      </c>
      <c r="J23" s="189"/>
      <c r="K23" s="109" t="s">
        <v>81</v>
      </c>
      <c r="L23" s="109" t="s">
        <v>80</v>
      </c>
      <c r="M23" s="109" t="s">
        <v>79</v>
      </c>
      <c r="N23" s="187"/>
      <c r="O23" s="187"/>
      <c r="P23" s="187"/>
      <c r="Q23" s="187"/>
    </row>
    <row r="24" spans="1:20" x14ac:dyDescent="0.2">
      <c r="A24" s="6">
        <v>1</v>
      </c>
      <c r="B24" s="111">
        <v>2</v>
      </c>
      <c r="C24" s="109">
        <v>3</v>
      </c>
      <c r="D24" s="109">
        <v>4</v>
      </c>
      <c r="E24" s="6">
        <v>5</v>
      </c>
      <c r="F24" s="110">
        <v>6</v>
      </c>
      <c r="G24" s="110">
        <v>7</v>
      </c>
      <c r="H24" s="110">
        <v>8</v>
      </c>
      <c r="I24" s="110">
        <v>9</v>
      </c>
      <c r="J24" s="16">
        <v>10</v>
      </c>
      <c r="K24" s="110">
        <v>11</v>
      </c>
      <c r="L24" s="110">
        <v>12</v>
      </c>
      <c r="M24" s="110">
        <v>13</v>
      </c>
      <c r="N24" s="110">
        <v>14</v>
      </c>
      <c r="O24" s="110">
        <v>15</v>
      </c>
      <c r="P24" s="110">
        <v>16</v>
      </c>
      <c r="Q24" s="110">
        <v>17</v>
      </c>
    </row>
    <row r="25" spans="1:20" x14ac:dyDescent="0.2">
      <c r="A25" s="201" t="s">
        <v>465</v>
      </c>
      <c r="B25" s="192"/>
      <c r="C25" s="192"/>
      <c r="D25" s="192"/>
      <c r="E25" s="192"/>
      <c r="F25" s="192"/>
      <c r="G25" s="192"/>
      <c r="H25" s="192"/>
      <c r="I25" s="192"/>
      <c r="J25" s="192"/>
      <c r="K25" s="192"/>
      <c r="L25" s="192"/>
      <c r="M25" s="192"/>
      <c r="N25" s="192"/>
      <c r="O25" s="192"/>
      <c r="P25" s="192"/>
      <c r="Q25" s="192"/>
    </row>
    <row r="26" spans="1:20" ht="24" x14ac:dyDescent="0.2">
      <c r="A26" s="6">
        <v>1</v>
      </c>
      <c r="B26" s="64" t="s">
        <v>464</v>
      </c>
      <c r="C26" s="108" t="s">
        <v>463</v>
      </c>
      <c r="D26" s="10" t="s">
        <v>304</v>
      </c>
      <c r="E26" s="65">
        <v>0.06</v>
      </c>
      <c r="F26" s="62">
        <v>70.67</v>
      </c>
      <c r="G26" s="62">
        <v>69.459999999999994</v>
      </c>
      <c r="H26" s="62">
        <v>1.21</v>
      </c>
      <c r="I26" s="62">
        <v>0.47</v>
      </c>
      <c r="J26" s="153">
        <v>4</v>
      </c>
      <c r="K26" s="61">
        <v>4</v>
      </c>
      <c r="L26" s="61"/>
      <c r="M26" s="61"/>
      <c r="N26" s="61">
        <v>6.32</v>
      </c>
      <c r="O26" s="61">
        <v>0.38</v>
      </c>
      <c r="P26" s="61">
        <v>0.03</v>
      </c>
      <c r="Q26" s="61"/>
    </row>
    <row r="27" spans="1:20" x14ac:dyDescent="0.2">
      <c r="A27" s="6">
        <v>2</v>
      </c>
      <c r="B27" s="64" t="s">
        <v>462</v>
      </c>
      <c r="C27" s="108" t="s">
        <v>461</v>
      </c>
      <c r="D27" s="10" t="s">
        <v>304</v>
      </c>
      <c r="E27" s="63">
        <v>0.05</v>
      </c>
      <c r="F27" s="62">
        <v>64.180000000000007</v>
      </c>
      <c r="G27" s="62">
        <v>64.180000000000007</v>
      </c>
      <c r="H27" s="61"/>
      <c r="I27" s="61"/>
      <c r="J27" s="153">
        <v>3</v>
      </c>
      <c r="K27" s="61">
        <v>3</v>
      </c>
      <c r="L27" s="61"/>
      <c r="M27" s="61"/>
      <c r="N27" s="61">
        <v>5.84</v>
      </c>
      <c r="O27" s="61">
        <v>0.28999999999999998</v>
      </c>
      <c r="P27" s="61"/>
      <c r="Q27" s="61"/>
    </row>
    <row r="28" spans="1:20" ht="60.75" x14ac:dyDescent="0.2">
      <c r="A28" s="6">
        <v>3</v>
      </c>
      <c r="B28" s="64" t="s">
        <v>32</v>
      </c>
      <c r="C28" s="108" t="s">
        <v>460</v>
      </c>
      <c r="D28" s="10" t="s">
        <v>78</v>
      </c>
      <c r="E28" s="65">
        <v>1</v>
      </c>
      <c r="F28" s="62">
        <v>13.87</v>
      </c>
      <c r="G28" s="62">
        <v>13.16</v>
      </c>
      <c r="H28" s="62">
        <v>0.71</v>
      </c>
      <c r="I28" s="61"/>
      <c r="J28" s="153">
        <v>14</v>
      </c>
      <c r="K28" s="61">
        <v>13</v>
      </c>
      <c r="L28" s="61">
        <v>1</v>
      </c>
      <c r="M28" s="61"/>
      <c r="N28" s="61">
        <v>0.99</v>
      </c>
      <c r="O28" s="61">
        <v>0.99</v>
      </c>
      <c r="P28" s="61"/>
      <c r="Q28" s="61"/>
    </row>
    <row r="29" spans="1:20" x14ac:dyDescent="0.2">
      <c r="A29" s="6">
        <v>4</v>
      </c>
      <c r="B29" s="64" t="s">
        <v>459</v>
      </c>
      <c r="C29" s="108" t="s">
        <v>458</v>
      </c>
      <c r="D29" s="10" t="s">
        <v>145</v>
      </c>
      <c r="E29" s="65">
        <v>0.5</v>
      </c>
      <c r="F29" s="62">
        <v>106.34</v>
      </c>
      <c r="G29" s="62">
        <v>105.94</v>
      </c>
      <c r="H29" s="62">
        <v>0.4</v>
      </c>
      <c r="I29" s="62">
        <v>0.16</v>
      </c>
      <c r="J29" s="153">
        <v>53</v>
      </c>
      <c r="K29" s="61">
        <v>53</v>
      </c>
      <c r="L29" s="61"/>
      <c r="M29" s="61"/>
      <c r="N29" s="61">
        <v>9.64</v>
      </c>
      <c r="O29" s="61">
        <v>4.82</v>
      </c>
      <c r="P29" s="61">
        <v>0.01</v>
      </c>
      <c r="Q29" s="61">
        <v>0.01</v>
      </c>
    </row>
    <row r="30" spans="1:20" x14ac:dyDescent="0.2">
      <c r="A30" s="202" t="s">
        <v>457</v>
      </c>
      <c r="B30" s="192"/>
      <c r="C30" s="192"/>
      <c r="D30" s="192"/>
      <c r="E30" s="192"/>
      <c r="F30" s="192"/>
      <c r="G30" s="192"/>
      <c r="H30" s="192"/>
      <c r="I30" s="192"/>
      <c r="J30" s="156">
        <v>208</v>
      </c>
      <c r="K30" s="61"/>
      <c r="L30" s="61"/>
      <c r="M30" s="61"/>
      <c r="N30" s="61"/>
      <c r="O30" s="60">
        <v>6.83</v>
      </c>
      <c r="P30" s="61"/>
      <c r="Q30" s="60">
        <v>0.01</v>
      </c>
    </row>
    <row r="31" spans="1:20" x14ac:dyDescent="0.2">
      <c r="A31" s="201" t="s">
        <v>456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</row>
    <row r="32" spans="1:20" ht="23.45" customHeight="1" x14ac:dyDescent="0.2">
      <c r="A32" s="6">
        <v>5</v>
      </c>
      <c r="B32" s="64" t="s">
        <v>72</v>
      </c>
      <c r="C32" s="108" t="s">
        <v>455</v>
      </c>
      <c r="D32" s="10" t="s">
        <v>77</v>
      </c>
      <c r="E32" s="65">
        <v>14</v>
      </c>
      <c r="F32" s="62" t="s">
        <v>454</v>
      </c>
      <c r="G32" s="61"/>
      <c r="H32" s="61"/>
      <c r="I32" s="61"/>
      <c r="J32" s="153">
        <v>8507</v>
      </c>
      <c r="K32" s="61"/>
      <c r="L32" s="61"/>
      <c r="M32" s="61"/>
      <c r="N32" s="61"/>
      <c r="O32" s="61"/>
      <c r="P32" s="61"/>
      <c r="Q32" s="61"/>
    </row>
    <row r="33" spans="1:17" ht="26.25" x14ac:dyDescent="0.2">
      <c r="A33" s="6">
        <v>6</v>
      </c>
      <c r="B33" s="64" t="s">
        <v>72</v>
      </c>
      <c r="C33" s="108" t="s">
        <v>453</v>
      </c>
      <c r="D33" s="10" t="s">
        <v>77</v>
      </c>
      <c r="E33" s="65">
        <v>7</v>
      </c>
      <c r="F33" s="62" t="s">
        <v>452</v>
      </c>
      <c r="G33" s="61"/>
      <c r="H33" s="61"/>
      <c r="I33" s="61"/>
      <c r="J33" s="153">
        <v>1728</v>
      </c>
      <c r="K33" s="61"/>
      <c r="L33" s="61"/>
      <c r="M33" s="61"/>
      <c r="N33" s="61"/>
      <c r="O33" s="61"/>
      <c r="P33" s="61"/>
      <c r="Q33" s="61"/>
    </row>
    <row r="34" spans="1:17" ht="26.25" x14ac:dyDescent="0.2">
      <c r="A34" s="6">
        <v>7</v>
      </c>
      <c r="B34" s="64" t="s">
        <v>72</v>
      </c>
      <c r="C34" s="108" t="s">
        <v>451</v>
      </c>
      <c r="D34" s="10" t="s">
        <v>77</v>
      </c>
      <c r="E34" s="65">
        <v>1</v>
      </c>
      <c r="F34" s="62" t="s">
        <v>450</v>
      </c>
      <c r="G34" s="61"/>
      <c r="H34" s="61"/>
      <c r="I34" s="61"/>
      <c r="J34" s="153">
        <v>195</v>
      </c>
      <c r="K34" s="61"/>
      <c r="L34" s="61"/>
      <c r="M34" s="61"/>
      <c r="N34" s="61"/>
      <c r="O34" s="61"/>
      <c r="P34" s="61"/>
      <c r="Q34" s="61"/>
    </row>
    <row r="35" spans="1:17" ht="75" x14ac:dyDescent="0.2">
      <c r="A35" s="6">
        <v>8</v>
      </c>
      <c r="B35" s="64" t="s">
        <v>449</v>
      </c>
      <c r="C35" s="108" t="s">
        <v>448</v>
      </c>
      <c r="D35" s="10" t="s">
        <v>304</v>
      </c>
      <c r="E35" s="63">
        <v>0.22</v>
      </c>
      <c r="F35" s="62">
        <v>7352.62</v>
      </c>
      <c r="G35" s="62">
        <v>2170.94</v>
      </c>
      <c r="H35" s="62">
        <v>2787.63</v>
      </c>
      <c r="I35" s="62">
        <v>960.77</v>
      </c>
      <c r="J35" s="153">
        <v>1618</v>
      </c>
      <c r="K35" s="61">
        <v>478</v>
      </c>
      <c r="L35" s="61">
        <v>613</v>
      </c>
      <c r="M35" s="61">
        <v>211</v>
      </c>
      <c r="N35" s="61">
        <v>155.4</v>
      </c>
      <c r="O35" s="61">
        <v>34.19</v>
      </c>
      <c r="P35" s="61">
        <v>61.04</v>
      </c>
      <c r="Q35" s="61">
        <v>13.43</v>
      </c>
    </row>
    <row r="36" spans="1:17" ht="26.25" x14ac:dyDescent="0.2">
      <c r="A36" s="6">
        <v>9</v>
      </c>
      <c r="B36" s="64" t="s">
        <v>72</v>
      </c>
      <c r="C36" s="108" t="s">
        <v>447</v>
      </c>
      <c r="D36" s="10" t="s">
        <v>77</v>
      </c>
      <c r="E36" s="65">
        <v>22</v>
      </c>
      <c r="F36" s="62" t="s">
        <v>446</v>
      </c>
      <c r="G36" s="61"/>
      <c r="H36" s="61"/>
      <c r="I36" s="61"/>
      <c r="J36" s="153">
        <v>96</v>
      </c>
      <c r="K36" s="61"/>
      <c r="L36" s="61"/>
      <c r="M36" s="61"/>
      <c r="N36" s="61"/>
      <c r="O36" s="61"/>
      <c r="P36" s="61"/>
      <c r="Q36" s="61"/>
    </row>
    <row r="37" spans="1:17" ht="51" x14ac:dyDescent="0.2">
      <c r="A37" s="6">
        <v>10</v>
      </c>
      <c r="B37" s="64" t="s">
        <v>445</v>
      </c>
      <c r="C37" s="108" t="s">
        <v>444</v>
      </c>
      <c r="D37" s="10" t="s">
        <v>77</v>
      </c>
      <c r="E37" s="63">
        <v>44</v>
      </c>
      <c r="F37" s="62">
        <v>22.53</v>
      </c>
      <c r="G37" s="61"/>
      <c r="H37" s="61"/>
      <c r="I37" s="61"/>
      <c r="J37" s="153">
        <v>991</v>
      </c>
      <c r="K37" s="61"/>
      <c r="L37" s="61"/>
      <c r="M37" s="61"/>
      <c r="N37" s="61"/>
      <c r="O37" s="61"/>
      <c r="P37" s="61"/>
      <c r="Q37" s="61"/>
    </row>
    <row r="38" spans="1:17" ht="36" x14ac:dyDescent="0.2">
      <c r="A38" s="6">
        <v>11</v>
      </c>
      <c r="B38" s="64" t="s">
        <v>72</v>
      </c>
      <c r="C38" s="108" t="s">
        <v>443</v>
      </c>
      <c r="D38" s="10" t="s">
        <v>77</v>
      </c>
      <c r="E38" s="65">
        <v>2</v>
      </c>
      <c r="F38" s="62" t="s">
        <v>442</v>
      </c>
      <c r="G38" s="61"/>
      <c r="H38" s="61"/>
      <c r="I38" s="61"/>
      <c r="J38" s="153">
        <v>43</v>
      </c>
      <c r="K38" s="61"/>
      <c r="L38" s="61"/>
      <c r="M38" s="61"/>
      <c r="N38" s="61"/>
      <c r="O38" s="61"/>
      <c r="P38" s="61"/>
      <c r="Q38" s="61"/>
    </row>
    <row r="39" spans="1:17" ht="24.6" customHeight="1" x14ac:dyDescent="0.2">
      <c r="A39" s="6">
        <v>12</v>
      </c>
      <c r="B39" s="64" t="s">
        <v>441</v>
      </c>
      <c r="C39" s="108" t="s">
        <v>440</v>
      </c>
      <c r="D39" s="10" t="s">
        <v>304</v>
      </c>
      <c r="E39" s="65">
        <v>0.02</v>
      </c>
      <c r="F39" s="62">
        <v>801.67</v>
      </c>
      <c r="G39" s="62">
        <v>613.28</v>
      </c>
      <c r="H39" s="62">
        <v>29.99</v>
      </c>
      <c r="I39" s="62">
        <v>0.73</v>
      </c>
      <c r="J39" s="153">
        <v>16</v>
      </c>
      <c r="K39" s="61">
        <v>12</v>
      </c>
      <c r="L39" s="61">
        <v>1</v>
      </c>
      <c r="M39" s="61"/>
      <c r="N39" s="61">
        <v>43.9</v>
      </c>
      <c r="O39" s="61">
        <v>0.88</v>
      </c>
      <c r="P39" s="61">
        <v>0.04</v>
      </c>
      <c r="Q39" s="61"/>
    </row>
    <row r="40" spans="1:17" ht="36" x14ac:dyDescent="0.2">
      <c r="A40" s="6">
        <v>13</v>
      </c>
      <c r="B40" s="64" t="s">
        <v>72</v>
      </c>
      <c r="C40" s="108" t="s">
        <v>439</v>
      </c>
      <c r="D40" s="10" t="s">
        <v>77</v>
      </c>
      <c r="E40" s="65">
        <v>7</v>
      </c>
      <c r="F40" s="62" t="s">
        <v>438</v>
      </c>
      <c r="G40" s="61"/>
      <c r="H40" s="61"/>
      <c r="I40" s="61"/>
      <c r="J40" s="153">
        <v>136</v>
      </c>
      <c r="K40" s="61"/>
      <c r="L40" s="61"/>
      <c r="M40" s="61"/>
      <c r="N40" s="61"/>
      <c r="O40" s="61"/>
      <c r="P40" s="61"/>
      <c r="Q40" s="61"/>
    </row>
    <row r="41" spans="1:17" ht="24" customHeight="1" x14ac:dyDescent="0.2">
      <c r="A41" s="6">
        <v>14</v>
      </c>
      <c r="B41" s="64" t="s">
        <v>437</v>
      </c>
      <c r="C41" s="108" t="s">
        <v>436</v>
      </c>
      <c r="D41" s="10" t="s">
        <v>304</v>
      </c>
      <c r="E41" s="65">
        <v>7.0000000000000007E-2</v>
      </c>
      <c r="F41" s="62">
        <v>758.17</v>
      </c>
      <c r="G41" s="62">
        <v>551.82000000000005</v>
      </c>
      <c r="H41" s="62">
        <v>27.07</v>
      </c>
      <c r="I41" s="62">
        <v>0.55000000000000004</v>
      </c>
      <c r="J41" s="153">
        <v>53</v>
      </c>
      <c r="K41" s="61">
        <v>39</v>
      </c>
      <c r="L41" s="61">
        <v>2</v>
      </c>
      <c r="M41" s="61"/>
      <c r="N41" s="61">
        <v>39.5</v>
      </c>
      <c r="O41" s="61">
        <v>2.77</v>
      </c>
      <c r="P41" s="61">
        <v>0.03</v>
      </c>
      <c r="Q41" s="61"/>
    </row>
    <row r="42" spans="1:17" ht="51" x14ac:dyDescent="0.2">
      <c r="A42" s="6">
        <v>15</v>
      </c>
      <c r="B42" s="64" t="s">
        <v>435</v>
      </c>
      <c r="C42" s="108" t="s">
        <v>434</v>
      </c>
      <c r="D42" s="10" t="s">
        <v>145</v>
      </c>
      <c r="E42" s="63">
        <v>1.5</v>
      </c>
      <c r="F42" s="62">
        <v>311.39999999999998</v>
      </c>
      <c r="G42" s="62">
        <v>218.44</v>
      </c>
      <c r="H42" s="62">
        <v>38.75</v>
      </c>
      <c r="I42" s="62">
        <v>0.17</v>
      </c>
      <c r="J42" s="153">
        <v>467</v>
      </c>
      <c r="K42" s="61">
        <v>328</v>
      </c>
      <c r="L42" s="61">
        <v>58</v>
      </c>
      <c r="M42" s="61"/>
      <c r="N42" s="61">
        <v>16.29</v>
      </c>
      <c r="O42" s="61">
        <v>24.44</v>
      </c>
      <c r="P42" s="61">
        <v>0.01</v>
      </c>
      <c r="Q42" s="61">
        <v>0.02</v>
      </c>
    </row>
    <row r="43" spans="1:17" ht="24" x14ac:dyDescent="0.2">
      <c r="A43" s="6">
        <v>16</v>
      </c>
      <c r="B43" s="64" t="s">
        <v>72</v>
      </c>
      <c r="C43" s="108" t="s">
        <v>433</v>
      </c>
      <c r="D43" s="10" t="s">
        <v>430</v>
      </c>
      <c r="E43" s="65">
        <v>20</v>
      </c>
      <c r="F43" s="62" t="s">
        <v>432</v>
      </c>
      <c r="G43" s="61"/>
      <c r="H43" s="61"/>
      <c r="I43" s="61"/>
      <c r="J43" s="153">
        <v>107</v>
      </c>
      <c r="K43" s="61"/>
      <c r="L43" s="61"/>
      <c r="M43" s="61"/>
      <c r="N43" s="61"/>
      <c r="O43" s="61"/>
      <c r="P43" s="61"/>
      <c r="Q43" s="61"/>
    </row>
    <row r="44" spans="1:17" ht="26.25" x14ac:dyDescent="0.2">
      <c r="A44" s="6">
        <v>17</v>
      </c>
      <c r="B44" s="64" t="s">
        <v>72</v>
      </c>
      <c r="C44" s="108" t="s">
        <v>431</v>
      </c>
      <c r="D44" s="10" t="s">
        <v>430</v>
      </c>
      <c r="E44" s="65">
        <v>130</v>
      </c>
      <c r="F44" s="62" t="s">
        <v>429</v>
      </c>
      <c r="G44" s="61"/>
      <c r="H44" s="61"/>
      <c r="I44" s="61"/>
      <c r="J44" s="153">
        <v>251</v>
      </c>
      <c r="K44" s="61"/>
      <c r="L44" s="61"/>
      <c r="M44" s="61"/>
      <c r="N44" s="61"/>
      <c r="O44" s="61"/>
      <c r="P44" s="61"/>
      <c r="Q44" s="61"/>
    </row>
    <row r="45" spans="1:17" ht="46.9" customHeight="1" x14ac:dyDescent="0.2">
      <c r="A45" s="6">
        <v>18</v>
      </c>
      <c r="B45" s="64" t="s">
        <v>428</v>
      </c>
      <c r="C45" s="108" t="s">
        <v>427</v>
      </c>
      <c r="D45" s="10" t="s">
        <v>145</v>
      </c>
      <c r="E45" s="65">
        <v>1.5</v>
      </c>
      <c r="F45" s="62">
        <v>1131.6099999999999</v>
      </c>
      <c r="G45" s="62">
        <v>202.73</v>
      </c>
      <c r="H45" s="62">
        <v>704.04</v>
      </c>
      <c r="I45" s="62">
        <v>87.33</v>
      </c>
      <c r="J45" s="153">
        <v>1697</v>
      </c>
      <c r="K45" s="61">
        <v>304</v>
      </c>
      <c r="L45" s="61">
        <v>1056</v>
      </c>
      <c r="M45" s="61">
        <v>131</v>
      </c>
      <c r="N45" s="61">
        <v>15.3</v>
      </c>
      <c r="O45" s="61">
        <v>22.95</v>
      </c>
      <c r="P45" s="61">
        <v>5.28</v>
      </c>
      <c r="Q45" s="61">
        <v>7.92</v>
      </c>
    </row>
    <row r="46" spans="1:17" ht="99" customHeight="1" x14ac:dyDescent="0.2">
      <c r="A46" s="6">
        <v>19</v>
      </c>
      <c r="B46" s="64" t="s">
        <v>426</v>
      </c>
      <c r="C46" s="108" t="s">
        <v>425</v>
      </c>
      <c r="D46" s="10" t="s">
        <v>145</v>
      </c>
      <c r="E46" s="65">
        <v>0.15</v>
      </c>
      <c r="F46" s="62">
        <v>4067.05</v>
      </c>
      <c r="G46" s="62">
        <v>717.89</v>
      </c>
      <c r="H46" s="62">
        <v>957.86</v>
      </c>
      <c r="I46" s="62">
        <v>390.47</v>
      </c>
      <c r="J46" s="153">
        <v>610</v>
      </c>
      <c r="K46" s="61">
        <v>108</v>
      </c>
      <c r="L46" s="61">
        <v>144</v>
      </c>
      <c r="M46" s="61">
        <v>59</v>
      </c>
      <c r="N46" s="61">
        <v>54.18</v>
      </c>
      <c r="O46" s="61">
        <v>8.1300000000000008</v>
      </c>
      <c r="P46" s="61">
        <v>24.95</v>
      </c>
      <c r="Q46" s="61">
        <v>3.74</v>
      </c>
    </row>
    <row r="47" spans="1:17" ht="111.75" customHeight="1" x14ac:dyDescent="0.2">
      <c r="A47" s="6">
        <v>20</v>
      </c>
      <c r="B47" s="64" t="s">
        <v>424</v>
      </c>
      <c r="C47" s="108" t="s">
        <v>423</v>
      </c>
      <c r="D47" s="10" t="s">
        <v>420</v>
      </c>
      <c r="E47" s="63">
        <v>0.153</v>
      </c>
      <c r="F47" s="62">
        <v>3194.61</v>
      </c>
      <c r="G47" s="61"/>
      <c r="H47" s="61"/>
      <c r="I47" s="61"/>
      <c r="J47" s="153">
        <v>489</v>
      </c>
      <c r="K47" s="61"/>
      <c r="L47" s="61"/>
      <c r="M47" s="61"/>
      <c r="N47" s="61"/>
      <c r="O47" s="61"/>
      <c r="P47" s="61"/>
      <c r="Q47" s="61"/>
    </row>
    <row r="48" spans="1:17" ht="99" x14ac:dyDescent="0.2">
      <c r="A48" s="6">
        <v>21</v>
      </c>
      <c r="B48" s="64" t="s">
        <v>422</v>
      </c>
      <c r="C48" s="108" t="s">
        <v>421</v>
      </c>
      <c r="D48" s="10" t="s">
        <v>420</v>
      </c>
      <c r="E48" s="63">
        <v>1.5299999999999999E-2</v>
      </c>
      <c r="F48" s="62">
        <v>2414.37</v>
      </c>
      <c r="G48" s="61"/>
      <c r="H48" s="61"/>
      <c r="I48" s="61"/>
      <c r="J48" s="153">
        <v>37</v>
      </c>
      <c r="K48" s="61"/>
      <c r="L48" s="61"/>
      <c r="M48" s="61"/>
      <c r="N48" s="61"/>
      <c r="O48" s="61"/>
      <c r="P48" s="61"/>
      <c r="Q48" s="61"/>
    </row>
    <row r="49" spans="1:17" ht="36" x14ac:dyDescent="0.2">
      <c r="A49" s="6">
        <v>22</v>
      </c>
      <c r="B49" s="64" t="s">
        <v>72</v>
      </c>
      <c r="C49" s="108" t="s">
        <v>419</v>
      </c>
      <c r="D49" s="10" t="s">
        <v>77</v>
      </c>
      <c r="E49" s="65">
        <v>21</v>
      </c>
      <c r="F49" s="62" t="s">
        <v>418</v>
      </c>
      <c r="G49" s="61"/>
      <c r="H49" s="61"/>
      <c r="I49" s="61"/>
      <c r="J49" s="153">
        <v>74</v>
      </c>
      <c r="K49" s="61"/>
      <c r="L49" s="61"/>
      <c r="M49" s="61"/>
      <c r="N49" s="61"/>
      <c r="O49" s="61"/>
      <c r="P49" s="61"/>
      <c r="Q49" s="61"/>
    </row>
    <row r="50" spans="1:17" ht="24" x14ac:dyDescent="0.2">
      <c r="A50" s="6">
        <v>23</v>
      </c>
      <c r="B50" s="64" t="s">
        <v>417</v>
      </c>
      <c r="C50" s="108" t="s">
        <v>416</v>
      </c>
      <c r="D50" s="10" t="s">
        <v>78</v>
      </c>
      <c r="E50" s="63">
        <v>90</v>
      </c>
      <c r="F50" s="62">
        <v>27.06</v>
      </c>
      <c r="G50" s="62">
        <v>11.51</v>
      </c>
      <c r="H50" s="61"/>
      <c r="I50" s="61"/>
      <c r="J50" s="153">
        <v>2435</v>
      </c>
      <c r="K50" s="61">
        <v>1036</v>
      </c>
      <c r="L50" s="61"/>
      <c r="M50" s="61"/>
      <c r="N50" s="61">
        <v>1</v>
      </c>
      <c r="O50" s="61">
        <v>90</v>
      </c>
      <c r="P50" s="61"/>
      <c r="Q50" s="61"/>
    </row>
    <row r="51" spans="1:17" ht="24" x14ac:dyDescent="0.2">
      <c r="A51" s="6">
        <v>24</v>
      </c>
      <c r="B51" s="64" t="s">
        <v>415</v>
      </c>
      <c r="C51" s="108" t="s">
        <v>414</v>
      </c>
      <c r="D51" s="10" t="s">
        <v>77</v>
      </c>
      <c r="E51" s="65">
        <v>90</v>
      </c>
      <c r="F51" s="62">
        <v>16.64</v>
      </c>
      <c r="G51" s="61"/>
      <c r="H51" s="61"/>
      <c r="I51" s="61"/>
      <c r="J51" s="153">
        <v>1498</v>
      </c>
      <c r="K51" s="61"/>
      <c r="L51" s="61"/>
      <c r="M51" s="61"/>
      <c r="N51" s="61"/>
      <c r="O51" s="61"/>
      <c r="P51" s="61"/>
      <c r="Q51" s="61"/>
    </row>
    <row r="52" spans="1:17" ht="47.45" customHeight="1" x14ac:dyDescent="0.2">
      <c r="A52" s="6">
        <v>25</v>
      </c>
      <c r="B52" s="64" t="s">
        <v>413</v>
      </c>
      <c r="C52" s="108" t="s">
        <v>412</v>
      </c>
      <c r="D52" s="10" t="s">
        <v>411</v>
      </c>
      <c r="E52" s="63">
        <v>4.4000000000000004</v>
      </c>
      <c r="F52" s="62">
        <v>72.650000000000006</v>
      </c>
      <c r="G52" s="61"/>
      <c r="H52" s="61"/>
      <c r="I52" s="61"/>
      <c r="J52" s="153">
        <v>320</v>
      </c>
      <c r="K52" s="61"/>
      <c r="L52" s="61"/>
      <c r="M52" s="61"/>
      <c r="N52" s="61"/>
      <c r="O52" s="61"/>
      <c r="P52" s="61"/>
      <c r="Q52" s="61"/>
    </row>
    <row r="53" spans="1:17" x14ac:dyDescent="0.2">
      <c r="A53" s="202" t="s">
        <v>410</v>
      </c>
      <c r="B53" s="192"/>
      <c r="C53" s="192"/>
      <c r="D53" s="192"/>
      <c r="E53" s="192"/>
      <c r="F53" s="192"/>
      <c r="G53" s="192"/>
      <c r="H53" s="192"/>
      <c r="I53" s="192"/>
      <c r="J53" s="156">
        <v>29262</v>
      </c>
      <c r="K53" s="61"/>
      <c r="L53" s="61"/>
      <c r="M53" s="61"/>
      <c r="N53" s="61"/>
      <c r="O53" s="60">
        <v>247.54</v>
      </c>
      <c r="P53" s="61"/>
      <c r="Q53" s="60">
        <v>33.9</v>
      </c>
    </row>
    <row r="54" spans="1:17" x14ac:dyDescent="0.2">
      <c r="A54" s="205" t="s">
        <v>35</v>
      </c>
      <c r="B54" s="206"/>
      <c r="C54" s="206"/>
      <c r="D54" s="206"/>
      <c r="E54" s="206"/>
      <c r="F54" s="206"/>
      <c r="G54" s="206"/>
      <c r="H54" s="206"/>
      <c r="I54" s="206"/>
      <c r="J54" s="206"/>
      <c r="K54" s="206"/>
      <c r="L54" s="206"/>
      <c r="M54" s="206"/>
      <c r="N54" s="206"/>
      <c r="O54" s="206"/>
      <c r="P54" s="206"/>
      <c r="Q54" s="206"/>
    </row>
    <row r="55" spans="1:17" x14ac:dyDescent="0.2">
      <c r="A55" s="191" t="s">
        <v>6</v>
      </c>
      <c r="B55" s="192"/>
      <c r="C55" s="192"/>
      <c r="D55" s="192"/>
      <c r="E55" s="192"/>
      <c r="F55" s="192"/>
      <c r="G55" s="192"/>
      <c r="H55" s="192"/>
      <c r="I55" s="192"/>
      <c r="J55" s="155">
        <v>21442</v>
      </c>
      <c r="K55" s="62">
        <v>2378</v>
      </c>
      <c r="L55" s="62">
        <v>1875</v>
      </c>
      <c r="M55" s="62">
        <v>401</v>
      </c>
      <c r="N55" s="61"/>
      <c r="O55" s="62">
        <v>189.84</v>
      </c>
      <c r="P55" s="61"/>
      <c r="Q55" s="62">
        <v>25.12</v>
      </c>
    </row>
    <row r="56" spans="1:17" x14ac:dyDescent="0.2">
      <c r="A56" s="191" t="s">
        <v>107</v>
      </c>
      <c r="B56" s="192"/>
      <c r="C56" s="192"/>
      <c r="D56" s="192"/>
      <c r="E56" s="192"/>
      <c r="F56" s="192"/>
      <c r="G56" s="192"/>
      <c r="H56" s="192"/>
      <c r="I56" s="192"/>
      <c r="J56" s="155">
        <v>23293</v>
      </c>
      <c r="K56" s="62">
        <v>3327</v>
      </c>
      <c r="L56" s="62">
        <v>2554</v>
      </c>
      <c r="M56" s="62">
        <v>564</v>
      </c>
      <c r="N56" s="61"/>
      <c r="O56" s="62">
        <v>254.36</v>
      </c>
      <c r="P56" s="61"/>
      <c r="Q56" s="62">
        <v>33.909999999999997</v>
      </c>
    </row>
    <row r="57" spans="1:17" x14ac:dyDescent="0.2">
      <c r="A57" s="191" t="s">
        <v>27</v>
      </c>
      <c r="B57" s="192"/>
      <c r="C57" s="192"/>
      <c r="D57" s="192"/>
      <c r="E57" s="192"/>
      <c r="F57" s="192"/>
      <c r="G57" s="192"/>
      <c r="H57" s="192"/>
      <c r="I57" s="192"/>
      <c r="J57" s="153"/>
      <c r="K57" s="61"/>
      <c r="L57" s="61"/>
      <c r="M57" s="61"/>
      <c r="N57" s="61"/>
      <c r="O57" s="61"/>
      <c r="P57" s="61"/>
      <c r="Q57" s="61"/>
    </row>
    <row r="58" spans="1:17" x14ac:dyDescent="0.2">
      <c r="A58" s="191" t="s">
        <v>409</v>
      </c>
      <c r="B58" s="192"/>
      <c r="C58" s="192"/>
      <c r="D58" s="192"/>
      <c r="E58" s="192"/>
      <c r="F58" s="192"/>
      <c r="G58" s="192"/>
      <c r="H58" s="192"/>
      <c r="I58" s="192"/>
      <c r="J58" s="155">
        <v>120</v>
      </c>
      <c r="K58" s="62">
        <v>102</v>
      </c>
      <c r="L58" s="62">
        <v>17</v>
      </c>
      <c r="M58" s="62">
        <v>17</v>
      </c>
      <c r="N58" s="61"/>
      <c r="O58" s="61"/>
      <c r="P58" s="61"/>
      <c r="Q58" s="61"/>
    </row>
    <row r="59" spans="1:17" ht="15" customHeight="1" x14ac:dyDescent="0.2">
      <c r="A59" s="191" t="s">
        <v>408</v>
      </c>
      <c r="B59" s="192"/>
      <c r="C59" s="192"/>
      <c r="D59" s="192"/>
      <c r="E59" s="192"/>
      <c r="F59" s="192"/>
      <c r="G59" s="192"/>
      <c r="H59" s="192"/>
      <c r="I59" s="192"/>
      <c r="J59" s="155">
        <v>223</v>
      </c>
      <c r="K59" s="61"/>
      <c r="L59" s="61"/>
      <c r="M59" s="61"/>
      <c r="N59" s="61"/>
      <c r="O59" s="61"/>
      <c r="P59" s="61"/>
      <c r="Q59" s="61"/>
    </row>
    <row r="60" spans="1:17" ht="25.15" customHeight="1" x14ac:dyDescent="0.2">
      <c r="A60" s="191" t="s">
        <v>407</v>
      </c>
      <c r="B60" s="192"/>
      <c r="C60" s="192"/>
      <c r="D60" s="192"/>
      <c r="E60" s="192"/>
      <c r="F60" s="192"/>
      <c r="G60" s="192"/>
      <c r="H60" s="192"/>
      <c r="I60" s="192"/>
      <c r="J60" s="155">
        <v>1508</v>
      </c>
      <c r="K60" s="62">
        <v>846</v>
      </c>
      <c r="L60" s="62">
        <v>662</v>
      </c>
      <c r="M60" s="62">
        <v>146</v>
      </c>
      <c r="N60" s="61"/>
      <c r="O60" s="62">
        <v>64.522499999999994</v>
      </c>
      <c r="P60" s="61"/>
      <c r="Q60" s="62">
        <v>8.7885000000000009</v>
      </c>
    </row>
    <row r="61" spans="1:17" x14ac:dyDescent="0.2">
      <c r="A61" s="191" t="s">
        <v>7</v>
      </c>
      <c r="B61" s="192"/>
      <c r="C61" s="192"/>
      <c r="D61" s="192"/>
      <c r="E61" s="192"/>
      <c r="F61" s="192"/>
      <c r="G61" s="192"/>
      <c r="H61" s="192"/>
      <c r="I61" s="192"/>
      <c r="J61" s="155">
        <v>3647</v>
      </c>
      <c r="K61" s="61"/>
      <c r="L61" s="61"/>
      <c r="M61" s="61"/>
      <c r="N61" s="61"/>
      <c r="O61" s="61"/>
      <c r="P61" s="61"/>
      <c r="Q61" s="61"/>
    </row>
    <row r="62" spans="1:17" x14ac:dyDescent="0.2">
      <c r="A62" s="191" t="s">
        <v>27</v>
      </c>
      <c r="B62" s="192"/>
      <c r="C62" s="192"/>
      <c r="D62" s="192"/>
      <c r="E62" s="192"/>
      <c r="F62" s="192"/>
      <c r="G62" s="192"/>
      <c r="H62" s="192"/>
      <c r="I62" s="192"/>
      <c r="J62" s="153"/>
      <c r="K62" s="61"/>
      <c r="L62" s="61"/>
      <c r="M62" s="61"/>
      <c r="N62" s="61"/>
      <c r="O62" s="61"/>
      <c r="P62" s="61"/>
      <c r="Q62" s="61"/>
    </row>
    <row r="63" spans="1:17" x14ac:dyDescent="0.2">
      <c r="A63" s="191" t="s">
        <v>406</v>
      </c>
      <c r="B63" s="192"/>
      <c r="C63" s="192"/>
      <c r="D63" s="192"/>
      <c r="E63" s="192"/>
      <c r="F63" s="192"/>
      <c r="G63" s="192"/>
      <c r="H63" s="192"/>
      <c r="I63" s="192"/>
      <c r="J63" s="155">
        <v>54</v>
      </c>
      <c r="K63" s="61"/>
      <c r="L63" s="61"/>
      <c r="M63" s="61"/>
      <c r="N63" s="61"/>
      <c r="O63" s="61"/>
      <c r="P63" s="61"/>
      <c r="Q63" s="61"/>
    </row>
    <row r="64" spans="1:17" x14ac:dyDescent="0.2">
      <c r="A64" s="191" t="s">
        <v>405</v>
      </c>
      <c r="B64" s="192"/>
      <c r="C64" s="192"/>
      <c r="D64" s="192"/>
      <c r="E64" s="192"/>
      <c r="F64" s="192"/>
      <c r="G64" s="192"/>
      <c r="H64" s="192"/>
      <c r="I64" s="192"/>
      <c r="J64" s="155">
        <v>1342</v>
      </c>
      <c r="K64" s="61"/>
      <c r="L64" s="61"/>
      <c r="M64" s="61"/>
      <c r="N64" s="61"/>
      <c r="O64" s="61"/>
      <c r="P64" s="61"/>
      <c r="Q64" s="61"/>
    </row>
    <row r="65" spans="1:19" x14ac:dyDescent="0.2">
      <c r="A65" s="191" t="s">
        <v>404</v>
      </c>
      <c r="B65" s="192"/>
      <c r="C65" s="192"/>
      <c r="D65" s="192"/>
      <c r="E65" s="192"/>
      <c r="F65" s="192"/>
      <c r="G65" s="192"/>
      <c r="H65" s="192"/>
      <c r="I65" s="192"/>
      <c r="J65" s="155">
        <v>2251</v>
      </c>
      <c r="K65" s="61"/>
      <c r="L65" s="61"/>
      <c r="M65" s="61"/>
      <c r="N65" s="61"/>
      <c r="O65" s="61"/>
      <c r="P65" s="61"/>
      <c r="Q65" s="61"/>
    </row>
    <row r="66" spans="1:19" x14ac:dyDescent="0.2">
      <c r="A66" s="191" t="s">
        <v>8</v>
      </c>
      <c r="B66" s="192"/>
      <c r="C66" s="192"/>
      <c r="D66" s="192"/>
      <c r="E66" s="192"/>
      <c r="F66" s="192"/>
      <c r="G66" s="192"/>
      <c r="H66" s="192"/>
      <c r="I66" s="192"/>
      <c r="J66" s="155">
        <v>2529</v>
      </c>
      <c r="K66" s="61"/>
      <c r="L66" s="61"/>
      <c r="M66" s="61"/>
      <c r="N66" s="61"/>
      <c r="O66" s="61"/>
      <c r="P66" s="61"/>
      <c r="Q66" s="61"/>
    </row>
    <row r="67" spans="1:19" x14ac:dyDescent="0.2">
      <c r="A67" s="191" t="s">
        <v>27</v>
      </c>
      <c r="B67" s="192"/>
      <c r="C67" s="192"/>
      <c r="D67" s="192"/>
      <c r="E67" s="192"/>
      <c r="F67" s="192"/>
      <c r="G67" s="192"/>
      <c r="H67" s="192"/>
      <c r="I67" s="192"/>
      <c r="J67" s="153"/>
      <c r="K67" s="61"/>
      <c r="L67" s="61"/>
      <c r="M67" s="61"/>
      <c r="N67" s="61"/>
      <c r="O67" s="61"/>
      <c r="P67" s="61"/>
      <c r="Q67" s="61"/>
    </row>
    <row r="68" spans="1:19" x14ac:dyDescent="0.2">
      <c r="A68" s="191" t="s">
        <v>403</v>
      </c>
      <c r="B68" s="192"/>
      <c r="C68" s="192"/>
      <c r="D68" s="192"/>
      <c r="E68" s="192"/>
      <c r="F68" s="192"/>
      <c r="G68" s="192"/>
      <c r="H68" s="192"/>
      <c r="I68" s="192"/>
      <c r="J68" s="155">
        <v>2529</v>
      </c>
      <c r="K68" s="61"/>
      <c r="L68" s="61"/>
      <c r="M68" s="61"/>
      <c r="N68" s="61"/>
      <c r="O68" s="61"/>
      <c r="P68" s="61"/>
      <c r="Q68" s="61"/>
    </row>
    <row r="69" spans="1:19" x14ac:dyDescent="0.2">
      <c r="A69" s="202" t="s">
        <v>9</v>
      </c>
      <c r="B69" s="192"/>
      <c r="C69" s="192"/>
      <c r="D69" s="192"/>
      <c r="E69" s="192"/>
      <c r="F69" s="192"/>
      <c r="G69" s="192"/>
      <c r="H69" s="192"/>
      <c r="I69" s="192"/>
      <c r="J69" s="153"/>
      <c r="K69" s="61"/>
      <c r="L69" s="61"/>
      <c r="M69" s="61"/>
      <c r="N69" s="61"/>
      <c r="O69" s="61"/>
      <c r="P69" s="61"/>
      <c r="Q69" s="61"/>
    </row>
    <row r="70" spans="1:19" x14ac:dyDescent="0.2">
      <c r="A70" s="191" t="s">
        <v>10</v>
      </c>
      <c r="B70" s="192"/>
      <c r="C70" s="192"/>
      <c r="D70" s="192"/>
      <c r="E70" s="192"/>
      <c r="F70" s="192"/>
      <c r="G70" s="192"/>
      <c r="H70" s="192"/>
      <c r="I70" s="192"/>
      <c r="J70" s="155">
        <v>29469</v>
      </c>
      <c r="K70" s="61"/>
      <c r="L70" s="61"/>
      <c r="M70" s="61"/>
      <c r="N70" s="61"/>
      <c r="O70" s="62">
        <v>254.36</v>
      </c>
      <c r="P70" s="61"/>
      <c r="Q70" s="62">
        <v>33.909999999999997</v>
      </c>
    </row>
    <row r="71" spans="1:19" x14ac:dyDescent="0.2">
      <c r="A71" s="191" t="s">
        <v>11</v>
      </c>
      <c r="B71" s="192"/>
      <c r="C71" s="192"/>
      <c r="D71" s="192"/>
      <c r="E71" s="192"/>
      <c r="F71" s="192"/>
      <c r="G71" s="192"/>
      <c r="H71" s="192"/>
      <c r="I71" s="192"/>
      <c r="J71" s="153"/>
      <c r="K71" s="61"/>
      <c r="L71" s="61"/>
      <c r="M71" s="61"/>
      <c r="N71" s="61"/>
      <c r="O71" s="61"/>
      <c r="P71" s="61"/>
      <c r="Q71" s="61"/>
    </row>
    <row r="72" spans="1:19" x14ac:dyDescent="0.2">
      <c r="A72" s="191" t="s">
        <v>12</v>
      </c>
      <c r="B72" s="192"/>
      <c r="C72" s="192"/>
      <c r="D72" s="192"/>
      <c r="E72" s="192"/>
      <c r="F72" s="192"/>
      <c r="G72" s="192"/>
      <c r="H72" s="192"/>
      <c r="I72" s="192"/>
      <c r="J72" s="155">
        <v>17412</v>
      </c>
      <c r="K72" s="61"/>
      <c r="L72" s="61"/>
      <c r="M72" s="61"/>
      <c r="N72" s="61"/>
      <c r="O72" s="61"/>
      <c r="P72" s="61"/>
      <c r="Q72" s="61"/>
    </row>
    <row r="73" spans="1:19" x14ac:dyDescent="0.2">
      <c r="A73" s="191" t="s">
        <v>13</v>
      </c>
      <c r="B73" s="192"/>
      <c r="C73" s="192"/>
      <c r="D73" s="192"/>
      <c r="E73" s="192"/>
      <c r="F73" s="192"/>
      <c r="G73" s="192"/>
      <c r="H73" s="192"/>
      <c r="I73" s="192"/>
      <c r="J73" s="155">
        <v>2554</v>
      </c>
      <c r="K73" s="61"/>
      <c r="L73" s="61"/>
      <c r="M73" s="61"/>
      <c r="N73" s="61"/>
      <c r="O73" s="61"/>
      <c r="P73" s="61"/>
      <c r="Q73" s="61"/>
    </row>
    <row r="74" spans="1:19" x14ac:dyDescent="0.2">
      <c r="A74" s="191" t="s">
        <v>14</v>
      </c>
      <c r="B74" s="192"/>
      <c r="C74" s="192"/>
      <c r="D74" s="192"/>
      <c r="E74" s="192"/>
      <c r="F74" s="192"/>
      <c r="G74" s="192"/>
      <c r="H74" s="192"/>
      <c r="I74" s="192"/>
      <c r="J74" s="155">
        <v>3891</v>
      </c>
      <c r="K74" s="61"/>
      <c r="L74" s="61"/>
      <c r="M74" s="61"/>
      <c r="N74" s="61"/>
      <c r="O74" s="61"/>
      <c r="P74" s="61"/>
      <c r="Q74" s="61"/>
    </row>
    <row r="75" spans="1:19" x14ac:dyDescent="0.2">
      <c r="A75" s="191" t="s">
        <v>15</v>
      </c>
      <c r="B75" s="192"/>
      <c r="C75" s="192"/>
      <c r="D75" s="192"/>
      <c r="E75" s="192"/>
      <c r="F75" s="192"/>
      <c r="G75" s="192"/>
      <c r="H75" s="192"/>
      <c r="I75" s="192"/>
      <c r="J75" s="155">
        <v>3647</v>
      </c>
      <c r="K75" s="61"/>
      <c r="L75" s="61"/>
      <c r="M75" s="61"/>
      <c r="N75" s="61"/>
      <c r="O75" s="61"/>
      <c r="P75" s="61"/>
      <c r="Q75" s="61"/>
    </row>
    <row r="76" spans="1:19" x14ac:dyDescent="0.2">
      <c r="A76" s="191" t="s">
        <v>16</v>
      </c>
      <c r="B76" s="192"/>
      <c r="C76" s="192"/>
      <c r="D76" s="192"/>
      <c r="E76" s="192"/>
      <c r="F76" s="192"/>
      <c r="G76" s="192"/>
      <c r="H76" s="192"/>
      <c r="I76" s="192"/>
      <c r="J76" s="155">
        <v>2529</v>
      </c>
      <c r="K76" s="61"/>
      <c r="L76" s="61"/>
      <c r="M76" s="61"/>
      <c r="N76" s="61"/>
      <c r="O76" s="61"/>
      <c r="P76" s="61"/>
      <c r="Q76" s="61"/>
    </row>
    <row r="77" spans="1:19" x14ac:dyDescent="0.2">
      <c r="A77" s="202" t="s">
        <v>17</v>
      </c>
      <c r="B77" s="192"/>
      <c r="C77" s="192"/>
      <c r="D77" s="192"/>
      <c r="E77" s="192"/>
      <c r="F77" s="192"/>
      <c r="G77" s="192"/>
      <c r="H77" s="192"/>
      <c r="I77" s="192"/>
      <c r="J77" s="156">
        <v>29469</v>
      </c>
      <c r="K77" s="61"/>
      <c r="L77" s="61"/>
      <c r="M77" s="61"/>
      <c r="N77" s="61"/>
      <c r="O77" s="60">
        <v>254.36</v>
      </c>
      <c r="P77" s="61"/>
      <c r="Q77" s="60">
        <v>33.909999999999997</v>
      </c>
    </row>
    <row r="78" spans="1:19" ht="6" customHeight="1" x14ac:dyDescent="0.2">
      <c r="F78" s="59"/>
      <c r="G78" s="59"/>
      <c r="H78" s="59"/>
      <c r="I78" s="59"/>
      <c r="J78" s="163"/>
      <c r="K78" s="59"/>
      <c r="L78" s="59"/>
      <c r="M78" s="59"/>
      <c r="N78" s="59"/>
      <c r="O78" s="59"/>
      <c r="P78" s="59"/>
      <c r="Q78" s="59"/>
    </row>
    <row r="79" spans="1:19" s="164" customFormat="1" ht="17.25" customHeight="1" x14ac:dyDescent="0.2">
      <c r="A79" s="168"/>
      <c r="B79" s="129" t="s">
        <v>402</v>
      </c>
      <c r="C79" s="129"/>
      <c r="D79" s="129"/>
      <c r="E79" s="129"/>
      <c r="F79" s="129"/>
      <c r="G79" s="129"/>
      <c r="H79" s="129"/>
      <c r="I79" s="129"/>
      <c r="J79" s="172"/>
      <c r="K79" s="129"/>
      <c r="L79" s="129"/>
      <c r="M79" s="129"/>
      <c r="N79" s="167"/>
      <c r="O79" s="167"/>
      <c r="P79" s="166"/>
      <c r="Q79" s="165"/>
      <c r="R79" s="107"/>
      <c r="S79" s="107"/>
    </row>
    <row r="80" spans="1:19" s="164" customFormat="1" ht="9" customHeight="1" x14ac:dyDescent="0.2">
      <c r="A80" s="168"/>
      <c r="B80" s="129"/>
      <c r="C80" s="129"/>
      <c r="D80" s="129"/>
      <c r="E80" s="129"/>
      <c r="F80" s="129"/>
      <c r="G80" s="129"/>
      <c r="H80" s="129"/>
      <c r="I80" s="129"/>
      <c r="J80" s="172"/>
      <c r="K80" s="129"/>
      <c r="L80" s="129"/>
      <c r="M80" s="129"/>
      <c r="N80" s="167"/>
      <c r="O80" s="167"/>
      <c r="P80" s="166"/>
      <c r="Q80" s="165"/>
      <c r="R80" s="107"/>
      <c r="S80" s="107"/>
    </row>
    <row r="81" spans="1:17" s="107" customFormat="1" ht="12" customHeight="1" x14ac:dyDescent="0.2">
      <c r="A81" s="18"/>
      <c r="B81" s="70" t="s">
        <v>401</v>
      </c>
      <c r="C81" s="70"/>
      <c r="D81" s="70"/>
      <c r="E81" s="70"/>
      <c r="F81" s="70"/>
      <c r="G81" s="70"/>
      <c r="H81" s="70"/>
      <c r="I81" s="70" t="s">
        <v>400</v>
      </c>
      <c r="J81" s="152"/>
      <c r="K81" s="70"/>
      <c r="L81" s="70"/>
      <c r="M81" s="70"/>
      <c r="N81" s="112"/>
      <c r="O81" s="112"/>
      <c r="P81" s="112"/>
    </row>
    <row r="82" spans="1:17" s="107" customFormat="1" ht="12.75" customHeight="1" x14ac:dyDescent="0.2">
      <c r="A82" s="18"/>
      <c r="B82" s="22"/>
      <c r="C82" s="115"/>
      <c r="D82" s="116"/>
      <c r="E82" s="22"/>
      <c r="F82" s="22"/>
      <c r="G82" s="115"/>
      <c r="H82" s="113"/>
      <c r="I82" s="70" t="s">
        <v>399</v>
      </c>
      <c r="J82" s="152"/>
      <c r="K82" s="70"/>
      <c r="L82" s="70"/>
      <c r="M82" s="70"/>
      <c r="N82" s="112"/>
      <c r="O82" s="112"/>
      <c r="P82" s="112"/>
    </row>
    <row r="83" spans="1:17" x14ac:dyDescent="0.2">
      <c r="F83" s="59"/>
      <c r="G83" s="59"/>
      <c r="H83" s="59"/>
      <c r="I83" s="59"/>
      <c r="J83" s="163"/>
      <c r="K83" s="59"/>
      <c r="L83" s="59"/>
      <c r="M83" s="59"/>
      <c r="N83" s="59"/>
      <c r="O83" s="59"/>
      <c r="P83" s="59"/>
      <c r="Q83" s="59"/>
    </row>
  </sheetData>
  <mergeCells count="48">
    <mergeCell ref="E1:I1"/>
    <mergeCell ref="E10:J10"/>
    <mergeCell ref="A75:I75"/>
    <mergeCell ref="A76:I76"/>
    <mergeCell ref="A77:I77"/>
    <mergeCell ref="J15:K15"/>
    <mergeCell ref="J16:K16"/>
    <mergeCell ref="J17:K17"/>
    <mergeCell ref="A70:I70"/>
    <mergeCell ref="A71:I71"/>
    <mergeCell ref="A72:I72"/>
    <mergeCell ref="A73:I73"/>
    <mergeCell ref="A74:I74"/>
    <mergeCell ref="A68:I68"/>
    <mergeCell ref="A69:I69"/>
    <mergeCell ref="A67:I67"/>
    <mergeCell ref="A61:I61"/>
    <mergeCell ref="A25:Q25"/>
    <mergeCell ref="A30:I30"/>
    <mergeCell ref="A31:Q31"/>
    <mergeCell ref="A53:I53"/>
    <mergeCell ref="A54:Q54"/>
    <mergeCell ref="A55:I55"/>
    <mergeCell ref="A56:I56"/>
    <mergeCell ref="A57:I57"/>
    <mergeCell ref="A58:I58"/>
    <mergeCell ref="A59:I59"/>
    <mergeCell ref="A60:I60"/>
    <mergeCell ref="A62:I62"/>
    <mergeCell ref="A63:I63"/>
    <mergeCell ref="A64:I64"/>
    <mergeCell ref="A65:I65"/>
    <mergeCell ref="A66:I66"/>
    <mergeCell ref="A21:A23"/>
    <mergeCell ref="C21:C23"/>
    <mergeCell ref="D21:D23"/>
    <mergeCell ref="E21:E23"/>
    <mergeCell ref="B21:B23"/>
    <mergeCell ref="F22:F23"/>
    <mergeCell ref="F21:I21"/>
    <mergeCell ref="G22:I22"/>
    <mergeCell ref="O21:O23"/>
    <mergeCell ref="N21:N23"/>
    <mergeCell ref="Q21:Q23"/>
    <mergeCell ref="J22:J23"/>
    <mergeCell ref="K22:M22"/>
    <mergeCell ref="J21:M21"/>
    <mergeCell ref="P21:P23"/>
  </mergeCells>
  <pageMargins left="0.23622047244094491" right="0" top="0.39370078740157483" bottom="0.39370078740157483" header="0.19685039370078741" footer="0.1968503937007874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22"/>
  <sheetViews>
    <sheetView showGridLines="0" zoomScaleNormal="75" zoomScaleSheetLayoutView="75" workbookViewId="0">
      <selection activeCell="Z14" sqref="Z14"/>
    </sheetView>
  </sheetViews>
  <sheetFormatPr defaultColWidth="9.140625" defaultRowHeight="12.75" outlineLevelRow="1" x14ac:dyDescent="0.2"/>
  <cols>
    <col min="1" max="1" width="3.28515625" style="9" customWidth="1"/>
    <col min="2" max="2" width="14.7109375" style="1" customWidth="1"/>
    <col min="3" max="3" width="34.28515625" style="7" customWidth="1"/>
    <col min="4" max="4" width="7.7109375" style="106" customWidth="1"/>
    <col min="5" max="5" width="9.42578125" style="8" customWidth="1"/>
    <col min="6" max="6" width="11" style="3" customWidth="1"/>
    <col min="7" max="9" width="6.7109375" style="3" customWidth="1"/>
    <col min="10" max="10" width="7.7109375" style="15" customWidth="1"/>
    <col min="11" max="17" width="6.7109375" style="3" customWidth="1"/>
    <col min="18" max="16384" width="9.140625" style="4"/>
  </cols>
  <sheetData>
    <row r="1" spans="1:18" s="107" customFormat="1" ht="13.9" customHeight="1" x14ac:dyDescent="0.2">
      <c r="A1" s="2" t="s">
        <v>4</v>
      </c>
      <c r="B1" s="131"/>
      <c r="C1" s="137"/>
      <c r="D1" s="116"/>
      <c r="E1" s="198" t="s">
        <v>20</v>
      </c>
      <c r="F1" s="199"/>
      <c r="G1" s="199"/>
      <c r="H1" s="199"/>
      <c r="I1" s="199"/>
      <c r="J1" s="199"/>
      <c r="K1" s="113"/>
      <c r="L1" s="113"/>
      <c r="M1" s="2" t="s">
        <v>5</v>
      </c>
      <c r="N1" s="66"/>
      <c r="O1" s="66"/>
      <c r="P1" s="66"/>
    </row>
    <row r="2" spans="1:18" s="107" customFormat="1" x14ac:dyDescent="0.2">
      <c r="A2" s="22"/>
      <c r="B2" s="131"/>
      <c r="C2" s="137"/>
      <c r="D2" s="116"/>
      <c r="E2" s="147"/>
      <c r="F2" s="147"/>
      <c r="G2" s="13" t="s">
        <v>0</v>
      </c>
      <c r="H2" s="20"/>
      <c r="I2" s="146"/>
      <c r="J2" s="148"/>
      <c r="K2" s="113"/>
      <c r="L2" s="113"/>
      <c r="M2" s="5" t="s">
        <v>199</v>
      </c>
      <c r="N2" s="66"/>
      <c r="O2" s="66"/>
      <c r="P2" s="66"/>
    </row>
    <row r="3" spans="1:18" s="107" customFormat="1" x14ac:dyDescent="0.2">
      <c r="A3" s="22" t="s">
        <v>198</v>
      </c>
      <c r="B3" s="131"/>
      <c r="C3" s="137"/>
      <c r="D3" s="116"/>
      <c r="E3" s="113"/>
      <c r="F3" s="113"/>
      <c r="G3" s="113"/>
      <c r="H3" s="113"/>
      <c r="I3" s="113"/>
      <c r="J3" s="148"/>
      <c r="K3" s="113"/>
      <c r="L3" s="113"/>
      <c r="M3" s="5" t="s">
        <v>197</v>
      </c>
      <c r="N3" s="66"/>
      <c r="O3" s="66"/>
      <c r="P3" s="66"/>
    </row>
    <row r="4" spans="1:18" s="107" customFormat="1" x14ac:dyDescent="0.2">
      <c r="A4" s="5" t="s">
        <v>196</v>
      </c>
      <c r="B4" s="131"/>
      <c r="C4" s="137"/>
      <c r="D4" s="116"/>
      <c r="E4" s="113"/>
      <c r="F4" s="113"/>
      <c r="G4" s="79" t="s">
        <v>572</v>
      </c>
      <c r="H4" s="145"/>
      <c r="I4" s="113"/>
      <c r="J4" s="148"/>
      <c r="K4" s="113"/>
      <c r="L4" s="113"/>
      <c r="M4" s="76"/>
      <c r="N4" s="76"/>
      <c r="O4" s="144"/>
      <c r="P4" s="66"/>
    </row>
    <row r="5" spans="1:18" s="107" customFormat="1" x14ac:dyDescent="0.2">
      <c r="A5" s="12"/>
      <c r="B5" s="131"/>
      <c r="C5" s="116"/>
      <c r="D5" s="142"/>
      <c r="E5" s="113"/>
      <c r="F5" s="113"/>
      <c r="G5" s="12" t="s">
        <v>571</v>
      </c>
      <c r="H5" s="12"/>
      <c r="I5" s="12"/>
      <c r="J5" s="148"/>
      <c r="K5" s="113"/>
      <c r="L5" s="113"/>
      <c r="M5" s="5" t="s">
        <v>193</v>
      </c>
      <c r="N5" s="66"/>
      <c r="O5" s="66"/>
      <c r="P5" s="66"/>
      <c r="Q5" s="4"/>
    </row>
    <row r="6" spans="1:18" s="107" customFormat="1" x14ac:dyDescent="0.2">
      <c r="A6" s="12"/>
      <c r="B6" s="131"/>
      <c r="C6" s="116"/>
      <c r="D6" s="142"/>
      <c r="E6" s="113"/>
      <c r="F6" s="113"/>
      <c r="G6" s="113"/>
      <c r="H6" s="113"/>
      <c r="I6" s="113"/>
      <c r="J6" s="148"/>
      <c r="K6" s="113"/>
      <c r="L6" s="113"/>
      <c r="M6" s="66"/>
      <c r="N6" s="66"/>
      <c r="O6" s="66"/>
      <c r="P6" s="66"/>
      <c r="Q6" s="4"/>
    </row>
    <row r="7" spans="1:18" x14ac:dyDescent="0.2">
      <c r="A7" s="11"/>
      <c r="B7" s="69"/>
      <c r="C7" s="78" t="s">
        <v>1</v>
      </c>
      <c r="D7" s="77" t="s">
        <v>570</v>
      </c>
      <c r="E7" s="141"/>
      <c r="F7" s="76"/>
      <c r="G7" s="76"/>
      <c r="H7" s="140"/>
      <c r="I7" s="76"/>
      <c r="J7" s="149"/>
      <c r="K7" s="76"/>
      <c r="L7" s="76"/>
      <c r="M7" s="76"/>
      <c r="N7" s="73"/>
      <c r="O7" s="66"/>
      <c r="P7" s="66"/>
      <c r="Q7" s="66"/>
    </row>
    <row r="8" spans="1:18" x14ac:dyDescent="0.2">
      <c r="A8" s="11"/>
      <c r="B8" s="69"/>
      <c r="C8" s="78"/>
      <c r="D8" s="139" t="s">
        <v>569</v>
      </c>
      <c r="E8" s="174"/>
      <c r="F8" s="138"/>
      <c r="G8" s="138"/>
      <c r="H8" s="173"/>
      <c r="I8" s="138"/>
      <c r="J8" s="175"/>
      <c r="K8" s="138"/>
      <c r="L8" s="138"/>
      <c r="M8" s="138"/>
      <c r="N8" s="73"/>
      <c r="O8" s="73"/>
      <c r="P8" s="66"/>
      <c r="Q8" s="66"/>
    </row>
    <row r="9" spans="1:18" x14ac:dyDescent="0.2">
      <c r="A9" s="11"/>
      <c r="B9" s="69"/>
      <c r="C9" s="68"/>
      <c r="D9" s="67"/>
      <c r="E9" s="75"/>
      <c r="F9" s="74"/>
      <c r="G9" s="74"/>
      <c r="H9" s="13" t="s">
        <v>31</v>
      </c>
      <c r="I9" s="13"/>
      <c r="J9" s="151"/>
      <c r="K9" s="73"/>
      <c r="L9" s="66"/>
      <c r="M9" s="66"/>
      <c r="N9" s="66"/>
      <c r="O9" s="66"/>
      <c r="P9" s="66"/>
      <c r="Q9" s="66"/>
    </row>
    <row r="10" spans="1:18" x14ac:dyDescent="0.2">
      <c r="A10" s="11"/>
      <c r="B10" s="69"/>
      <c r="C10" s="68"/>
      <c r="D10" s="67"/>
      <c r="E10" s="80"/>
      <c r="F10" s="73"/>
      <c r="G10" s="73"/>
      <c r="H10" s="170"/>
      <c r="I10" s="170"/>
      <c r="J10" s="176"/>
      <c r="K10" s="73"/>
      <c r="L10" s="66"/>
      <c r="M10" s="66"/>
      <c r="N10" s="66"/>
      <c r="O10" s="66"/>
      <c r="P10" s="66"/>
      <c r="Q10" s="66"/>
    </row>
    <row r="11" spans="1:18" ht="14.25" x14ac:dyDescent="0.2">
      <c r="A11" s="11"/>
      <c r="B11" s="69"/>
      <c r="C11" s="68"/>
      <c r="D11" s="70" t="s">
        <v>568</v>
      </c>
      <c r="E11" s="11"/>
      <c r="F11" s="66"/>
      <c r="G11" s="66"/>
      <c r="H11" s="66"/>
      <c r="I11" s="70"/>
      <c r="J11" s="152"/>
      <c r="K11" s="66"/>
      <c r="L11" s="66"/>
      <c r="M11" s="66"/>
      <c r="N11" s="66"/>
      <c r="O11" s="66"/>
      <c r="P11" s="66"/>
      <c r="Q11" s="66"/>
      <c r="R11" s="14"/>
    </row>
    <row r="12" spans="1:18" x14ac:dyDescent="0.2">
      <c r="A12" s="11"/>
      <c r="B12" s="69"/>
      <c r="C12" s="68"/>
      <c r="D12" s="70" t="s">
        <v>39</v>
      </c>
      <c r="E12" s="11"/>
      <c r="F12" s="66"/>
      <c r="G12" s="66"/>
      <c r="H12" s="66"/>
      <c r="I12" s="70"/>
      <c r="J12" s="196" t="s">
        <v>567</v>
      </c>
      <c r="K12" s="197"/>
      <c r="L12" s="5" t="s">
        <v>30</v>
      </c>
      <c r="M12" s="66"/>
      <c r="N12" s="66"/>
      <c r="O12" s="66"/>
      <c r="P12" s="66"/>
      <c r="Q12" s="66"/>
    </row>
    <row r="13" spans="1:18" x14ac:dyDescent="0.2">
      <c r="A13" s="11"/>
      <c r="B13" s="69"/>
      <c r="C13" s="68"/>
      <c r="D13" s="70" t="s">
        <v>89</v>
      </c>
      <c r="E13" s="11"/>
      <c r="F13" s="66"/>
      <c r="G13" s="66"/>
      <c r="H13" s="66"/>
      <c r="I13" s="70"/>
      <c r="J13" s="196" t="s">
        <v>649</v>
      </c>
      <c r="K13" s="197"/>
      <c r="L13" s="5" t="s">
        <v>30</v>
      </c>
      <c r="M13" s="66"/>
      <c r="N13" s="66"/>
      <c r="O13" s="66"/>
      <c r="P13" s="66"/>
      <c r="Q13" s="66"/>
    </row>
    <row r="14" spans="1:18" outlineLevel="1" x14ac:dyDescent="0.2">
      <c r="A14" s="11"/>
      <c r="B14" s="69"/>
      <c r="C14" s="68"/>
      <c r="D14" s="70" t="s">
        <v>18</v>
      </c>
      <c r="E14" s="11"/>
      <c r="F14" s="66"/>
      <c r="G14" s="66"/>
      <c r="H14" s="66"/>
      <c r="I14" s="70"/>
      <c r="J14" s="196" t="s">
        <v>648</v>
      </c>
      <c r="K14" s="197"/>
      <c r="L14" s="5" t="s">
        <v>19</v>
      </c>
      <c r="M14" s="66"/>
      <c r="N14" s="66"/>
      <c r="O14" s="66"/>
      <c r="P14" s="66"/>
      <c r="Q14" s="66"/>
    </row>
    <row r="15" spans="1:18" s="107" customFormat="1" ht="15" customHeight="1" x14ac:dyDescent="0.2">
      <c r="A15" s="12"/>
      <c r="B15" s="131"/>
      <c r="C15" s="130"/>
      <c r="D15" s="129" t="s">
        <v>184</v>
      </c>
      <c r="E15" s="70"/>
      <c r="F15" s="70"/>
      <c r="G15" s="70"/>
      <c r="H15" s="70"/>
      <c r="I15" s="70"/>
      <c r="J15" s="152"/>
      <c r="K15" s="70"/>
      <c r="L15" s="70"/>
      <c r="M15" s="113"/>
      <c r="N15" s="113"/>
      <c r="O15" s="113"/>
      <c r="P15" s="113"/>
    </row>
    <row r="17" spans="1:17" ht="18" customHeight="1" x14ac:dyDescent="0.2">
      <c r="A17" s="187" t="s">
        <v>2</v>
      </c>
      <c r="B17" s="194" t="s">
        <v>88</v>
      </c>
      <c r="C17" s="187" t="s">
        <v>87</v>
      </c>
      <c r="D17" s="187" t="s">
        <v>86</v>
      </c>
      <c r="E17" s="187" t="s">
        <v>85</v>
      </c>
      <c r="F17" s="187" t="s">
        <v>29</v>
      </c>
      <c r="G17" s="190"/>
      <c r="H17" s="190"/>
      <c r="I17" s="190"/>
      <c r="J17" s="187" t="s">
        <v>28</v>
      </c>
      <c r="K17" s="190"/>
      <c r="L17" s="190"/>
      <c r="M17" s="190"/>
      <c r="N17" s="187" t="s">
        <v>84</v>
      </c>
      <c r="O17" s="187" t="s">
        <v>83</v>
      </c>
      <c r="P17" s="187" t="s">
        <v>183</v>
      </c>
      <c r="Q17" s="187" t="s">
        <v>182</v>
      </c>
    </row>
    <row r="18" spans="1:17" ht="15.75" customHeight="1" x14ac:dyDescent="0.2">
      <c r="A18" s="190"/>
      <c r="B18" s="195"/>
      <c r="C18" s="193"/>
      <c r="D18" s="187"/>
      <c r="E18" s="190"/>
      <c r="F18" s="187" t="s">
        <v>3</v>
      </c>
      <c r="G18" s="187" t="s">
        <v>82</v>
      </c>
      <c r="H18" s="190"/>
      <c r="I18" s="190"/>
      <c r="J18" s="188" t="s">
        <v>3</v>
      </c>
      <c r="K18" s="187" t="s">
        <v>82</v>
      </c>
      <c r="L18" s="190"/>
      <c r="M18" s="190"/>
      <c r="N18" s="187"/>
      <c r="O18" s="187"/>
      <c r="P18" s="187"/>
      <c r="Q18" s="187"/>
    </row>
    <row r="19" spans="1:17" ht="15.75" customHeight="1" x14ac:dyDescent="0.2">
      <c r="A19" s="190"/>
      <c r="B19" s="195"/>
      <c r="C19" s="193"/>
      <c r="D19" s="187"/>
      <c r="E19" s="190"/>
      <c r="F19" s="190"/>
      <c r="G19" s="178" t="s">
        <v>81</v>
      </c>
      <c r="H19" s="178" t="s">
        <v>80</v>
      </c>
      <c r="I19" s="178" t="s">
        <v>79</v>
      </c>
      <c r="J19" s="189"/>
      <c r="K19" s="178" t="s">
        <v>81</v>
      </c>
      <c r="L19" s="178" t="s">
        <v>80</v>
      </c>
      <c r="M19" s="178" t="s">
        <v>79</v>
      </c>
      <c r="N19" s="187"/>
      <c r="O19" s="187"/>
      <c r="P19" s="187"/>
      <c r="Q19" s="187"/>
    </row>
    <row r="20" spans="1:17" x14ac:dyDescent="0.2">
      <c r="A20" s="6">
        <v>1</v>
      </c>
      <c r="B20" s="182">
        <v>2</v>
      </c>
      <c r="C20" s="178">
        <v>3</v>
      </c>
      <c r="D20" s="178">
        <v>4</v>
      </c>
      <c r="E20" s="6">
        <v>5</v>
      </c>
      <c r="F20" s="179">
        <v>6</v>
      </c>
      <c r="G20" s="179">
        <v>7</v>
      </c>
      <c r="H20" s="179">
        <v>8</v>
      </c>
      <c r="I20" s="179">
        <v>9</v>
      </c>
      <c r="J20" s="180">
        <v>10</v>
      </c>
      <c r="K20" s="179">
        <v>11</v>
      </c>
      <c r="L20" s="179">
        <v>12</v>
      </c>
      <c r="M20" s="179">
        <v>13</v>
      </c>
      <c r="N20" s="179">
        <v>14</v>
      </c>
      <c r="O20" s="179">
        <v>15</v>
      </c>
      <c r="P20" s="179">
        <v>16</v>
      </c>
      <c r="Q20" s="179">
        <v>17</v>
      </c>
    </row>
    <row r="21" spans="1:17" ht="19.899999999999999" customHeight="1" x14ac:dyDescent="0.2">
      <c r="A21" s="201" t="s">
        <v>566</v>
      </c>
      <c r="B21" s="192"/>
      <c r="C21" s="192"/>
      <c r="D21" s="192"/>
      <c r="E21" s="192"/>
      <c r="F21" s="192"/>
      <c r="G21" s="192"/>
      <c r="H21" s="192"/>
      <c r="I21" s="192"/>
      <c r="J21" s="192"/>
      <c r="K21" s="192"/>
      <c r="L21" s="192"/>
      <c r="M21" s="192"/>
      <c r="N21" s="192"/>
      <c r="O21" s="192"/>
      <c r="P21" s="192"/>
      <c r="Q21" s="192"/>
    </row>
    <row r="22" spans="1:17" ht="25.15" customHeight="1" x14ac:dyDescent="0.2">
      <c r="A22" s="6">
        <v>1</v>
      </c>
      <c r="B22" s="64" t="s">
        <v>540</v>
      </c>
      <c r="C22" s="181" t="s">
        <v>539</v>
      </c>
      <c r="D22" s="10" t="s">
        <v>538</v>
      </c>
      <c r="E22" s="65">
        <v>1</v>
      </c>
      <c r="F22" s="62">
        <v>100.35</v>
      </c>
      <c r="G22" s="62">
        <v>78.55</v>
      </c>
      <c r="H22" s="62">
        <v>6.66</v>
      </c>
      <c r="I22" s="62">
        <v>0.18</v>
      </c>
      <c r="J22" s="153">
        <v>100</v>
      </c>
      <c r="K22" s="61">
        <v>79</v>
      </c>
      <c r="L22" s="61">
        <v>7</v>
      </c>
      <c r="M22" s="61"/>
      <c r="N22" s="61">
        <v>6.54</v>
      </c>
      <c r="O22" s="61">
        <v>6.54</v>
      </c>
      <c r="P22" s="61">
        <v>0.01</v>
      </c>
      <c r="Q22" s="61">
        <v>0.01</v>
      </c>
    </row>
    <row r="23" spans="1:17" ht="28.9" customHeight="1" x14ac:dyDescent="0.2">
      <c r="A23" s="6">
        <v>2</v>
      </c>
      <c r="B23" s="64" t="s">
        <v>532</v>
      </c>
      <c r="C23" s="181" t="s">
        <v>565</v>
      </c>
      <c r="D23" s="10" t="s">
        <v>536</v>
      </c>
      <c r="E23" s="65">
        <v>1</v>
      </c>
      <c r="F23" s="62" t="s">
        <v>564</v>
      </c>
      <c r="G23" s="61"/>
      <c r="H23" s="61"/>
      <c r="I23" s="61"/>
      <c r="J23" s="153">
        <v>2222</v>
      </c>
      <c r="K23" s="61"/>
      <c r="L23" s="61"/>
      <c r="M23" s="61"/>
      <c r="N23" s="61"/>
      <c r="O23" s="61"/>
      <c r="P23" s="61"/>
      <c r="Q23" s="61"/>
    </row>
    <row r="24" spans="1:17" ht="27" customHeight="1" x14ac:dyDescent="0.2">
      <c r="A24" s="6">
        <v>3</v>
      </c>
      <c r="B24" s="64" t="s">
        <v>532</v>
      </c>
      <c r="C24" s="181" t="s">
        <v>534</v>
      </c>
      <c r="D24" s="10" t="s">
        <v>530</v>
      </c>
      <c r="E24" s="65">
        <v>1</v>
      </c>
      <c r="F24" s="62" t="s">
        <v>533</v>
      </c>
      <c r="G24" s="61"/>
      <c r="H24" s="61"/>
      <c r="I24" s="61"/>
      <c r="J24" s="153">
        <v>729</v>
      </c>
      <c r="K24" s="61"/>
      <c r="L24" s="61"/>
      <c r="M24" s="61"/>
      <c r="N24" s="61"/>
      <c r="O24" s="61"/>
      <c r="P24" s="61"/>
      <c r="Q24" s="61"/>
    </row>
    <row r="25" spans="1:17" ht="26.45" customHeight="1" x14ac:dyDescent="0.2">
      <c r="A25" s="6">
        <v>4</v>
      </c>
      <c r="B25" s="64" t="s">
        <v>532</v>
      </c>
      <c r="C25" s="181" t="s">
        <v>563</v>
      </c>
      <c r="D25" s="10" t="s">
        <v>530</v>
      </c>
      <c r="E25" s="65">
        <v>2</v>
      </c>
      <c r="F25" s="62" t="s">
        <v>562</v>
      </c>
      <c r="G25" s="61"/>
      <c r="H25" s="61"/>
      <c r="I25" s="61"/>
      <c r="J25" s="153">
        <v>174</v>
      </c>
      <c r="K25" s="61"/>
      <c r="L25" s="61"/>
      <c r="M25" s="61"/>
      <c r="N25" s="61"/>
      <c r="O25" s="61"/>
      <c r="P25" s="61"/>
      <c r="Q25" s="61"/>
    </row>
    <row r="26" spans="1:17" ht="24" x14ac:dyDescent="0.2">
      <c r="A26" s="6">
        <v>5</v>
      </c>
      <c r="B26" s="64" t="s">
        <v>561</v>
      </c>
      <c r="C26" s="181" t="s">
        <v>560</v>
      </c>
      <c r="D26" s="10" t="s">
        <v>559</v>
      </c>
      <c r="E26" s="65">
        <v>1</v>
      </c>
      <c r="F26" s="62">
        <v>24.14</v>
      </c>
      <c r="G26" s="62">
        <v>12.85</v>
      </c>
      <c r="H26" s="62">
        <v>1.84</v>
      </c>
      <c r="I26" s="61"/>
      <c r="J26" s="153">
        <v>24</v>
      </c>
      <c r="K26" s="61">
        <v>13</v>
      </c>
      <c r="L26" s="61">
        <v>2</v>
      </c>
      <c r="M26" s="61"/>
      <c r="N26" s="61">
        <v>1.03</v>
      </c>
      <c r="O26" s="61">
        <v>1.03</v>
      </c>
      <c r="P26" s="61"/>
      <c r="Q26" s="61"/>
    </row>
    <row r="27" spans="1:17" ht="26.25" x14ac:dyDescent="0.2">
      <c r="A27" s="6">
        <v>6</v>
      </c>
      <c r="B27" s="64" t="s">
        <v>532</v>
      </c>
      <c r="C27" s="181" t="s">
        <v>558</v>
      </c>
      <c r="D27" s="10" t="s">
        <v>530</v>
      </c>
      <c r="E27" s="65">
        <v>1</v>
      </c>
      <c r="F27" s="62" t="s">
        <v>647</v>
      </c>
      <c r="G27" s="61"/>
      <c r="H27" s="61"/>
      <c r="I27" s="61"/>
      <c r="J27" s="153">
        <v>161</v>
      </c>
      <c r="K27" s="61"/>
      <c r="L27" s="61"/>
      <c r="M27" s="61"/>
      <c r="N27" s="61"/>
      <c r="O27" s="61"/>
      <c r="P27" s="61"/>
      <c r="Q27" s="61"/>
    </row>
    <row r="28" spans="1:17" ht="24" x14ac:dyDescent="0.2">
      <c r="A28" s="6">
        <v>7</v>
      </c>
      <c r="B28" s="64" t="s">
        <v>557</v>
      </c>
      <c r="C28" s="181" t="s">
        <v>556</v>
      </c>
      <c r="D28" s="10" t="s">
        <v>555</v>
      </c>
      <c r="E28" s="63">
        <v>0.1</v>
      </c>
      <c r="F28" s="62">
        <v>2170.3000000000002</v>
      </c>
      <c r="G28" s="62">
        <v>519.91</v>
      </c>
      <c r="H28" s="62">
        <v>1396.79</v>
      </c>
      <c r="I28" s="62">
        <v>198.38</v>
      </c>
      <c r="J28" s="153">
        <v>217</v>
      </c>
      <c r="K28" s="61">
        <v>52</v>
      </c>
      <c r="L28" s="61">
        <v>140</v>
      </c>
      <c r="M28" s="61">
        <v>20</v>
      </c>
      <c r="N28" s="61">
        <v>38.369999999999997</v>
      </c>
      <c r="O28" s="61">
        <v>3.84</v>
      </c>
      <c r="P28" s="61">
        <v>10.9</v>
      </c>
      <c r="Q28" s="61">
        <v>1.0900000000000001</v>
      </c>
    </row>
    <row r="29" spans="1:17" ht="26.45" customHeight="1" x14ac:dyDescent="0.2">
      <c r="A29" s="6">
        <v>8</v>
      </c>
      <c r="B29" s="64" t="s">
        <v>532</v>
      </c>
      <c r="C29" s="181" t="s">
        <v>554</v>
      </c>
      <c r="D29" s="10" t="s">
        <v>530</v>
      </c>
      <c r="E29" s="65">
        <v>1</v>
      </c>
      <c r="F29" s="62" t="s">
        <v>553</v>
      </c>
      <c r="G29" s="61"/>
      <c r="H29" s="61"/>
      <c r="I29" s="61"/>
      <c r="J29" s="153">
        <v>1398</v>
      </c>
      <c r="K29" s="61"/>
      <c r="L29" s="61"/>
      <c r="M29" s="61"/>
      <c r="N29" s="61"/>
      <c r="O29" s="61"/>
      <c r="P29" s="61"/>
      <c r="Q29" s="61"/>
    </row>
    <row r="30" spans="1:17" ht="36" x14ac:dyDescent="0.2">
      <c r="A30" s="6">
        <v>9</v>
      </c>
      <c r="B30" s="64" t="s">
        <v>520</v>
      </c>
      <c r="C30" s="181" t="s">
        <v>552</v>
      </c>
      <c r="D30" s="10" t="s">
        <v>153</v>
      </c>
      <c r="E30" s="63">
        <v>0.01</v>
      </c>
      <c r="F30" s="62">
        <v>1459.57</v>
      </c>
      <c r="G30" s="62">
        <v>663.43</v>
      </c>
      <c r="H30" s="62">
        <v>147.61000000000001</v>
      </c>
      <c r="I30" s="62">
        <v>7.28</v>
      </c>
      <c r="J30" s="153">
        <v>15</v>
      </c>
      <c r="K30" s="61">
        <v>7</v>
      </c>
      <c r="L30" s="61">
        <v>1</v>
      </c>
      <c r="M30" s="61"/>
      <c r="N30" s="61">
        <v>53.85</v>
      </c>
      <c r="O30" s="61">
        <v>0.54</v>
      </c>
      <c r="P30" s="61">
        <v>0.4</v>
      </c>
      <c r="Q30" s="61"/>
    </row>
    <row r="31" spans="1:17" ht="36" x14ac:dyDescent="0.2">
      <c r="A31" s="6">
        <v>10</v>
      </c>
      <c r="B31" s="64" t="s">
        <v>519</v>
      </c>
      <c r="C31" s="181" t="s">
        <v>552</v>
      </c>
      <c r="D31" s="10" t="s">
        <v>248</v>
      </c>
      <c r="E31" s="65">
        <v>1</v>
      </c>
      <c r="F31" s="62">
        <v>357.5</v>
      </c>
      <c r="G31" s="61"/>
      <c r="H31" s="61"/>
      <c r="I31" s="61"/>
      <c r="J31" s="153">
        <v>358</v>
      </c>
      <c r="K31" s="61"/>
      <c r="L31" s="61"/>
      <c r="M31" s="61"/>
      <c r="N31" s="61"/>
      <c r="O31" s="61"/>
      <c r="P31" s="61"/>
      <c r="Q31" s="61"/>
    </row>
    <row r="32" spans="1:17" ht="24" x14ac:dyDescent="0.2">
      <c r="A32" s="6">
        <v>11</v>
      </c>
      <c r="B32" s="64" t="s">
        <v>495</v>
      </c>
      <c r="C32" s="181" t="s">
        <v>646</v>
      </c>
      <c r="D32" s="10" t="s">
        <v>153</v>
      </c>
      <c r="E32" s="63">
        <v>2.8E-3</v>
      </c>
      <c r="F32" s="62">
        <v>1769.5</v>
      </c>
      <c r="G32" s="62">
        <v>996.44</v>
      </c>
      <c r="H32" s="62">
        <v>122.03</v>
      </c>
      <c r="I32" s="62">
        <v>5.0999999999999996</v>
      </c>
      <c r="J32" s="153">
        <v>5</v>
      </c>
      <c r="K32" s="61">
        <v>3</v>
      </c>
      <c r="L32" s="61"/>
      <c r="M32" s="61"/>
      <c r="N32" s="61">
        <v>80.88</v>
      </c>
      <c r="O32" s="61">
        <v>0.23</v>
      </c>
      <c r="P32" s="61">
        <v>0.28000000000000003</v>
      </c>
      <c r="Q32" s="61"/>
    </row>
    <row r="33" spans="1:17" ht="24" x14ac:dyDescent="0.2">
      <c r="A33" s="6">
        <v>12</v>
      </c>
      <c r="B33" s="64" t="s">
        <v>494</v>
      </c>
      <c r="C33" s="181" t="s">
        <v>645</v>
      </c>
      <c r="D33" s="10" t="s">
        <v>248</v>
      </c>
      <c r="E33" s="65">
        <v>0.28000000000000003</v>
      </c>
      <c r="F33" s="62">
        <v>272.33</v>
      </c>
      <c r="G33" s="61"/>
      <c r="H33" s="61"/>
      <c r="I33" s="61"/>
      <c r="J33" s="153">
        <v>76</v>
      </c>
      <c r="K33" s="61"/>
      <c r="L33" s="61"/>
      <c r="M33" s="61"/>
      <c r="N33" s="61"/>
      <c r="O33" s="61"/>
      <c r="P33" s="61"/>
      <c r="Q33" s="61"/>
    </row>
    <row r="34" spans="1:17" ht="27" customHeight="1" x14ac:dyDescent="0.2">
      <c r="A34" s="6">
        <v>13</v>
      </c>
      <c r="B34" s="64" t="s">
        <v>495</v>
      </c>
      <c r="C34" s="181" t="s">
        <v>551</v>
      </c>
      <c r="D34" s="10" t="s">
        <v>153</v>
      </c>
      <c r="E34" s="63">
        <v>3.4799999999999998E-2</v>
      </c>
      <c r="F34" s="62">
        <v>1769.5</v>
      </c>
      <c r="G34" s="62">
        <v>996.44</v>
      </c>
      <c r="H34" s="62">
        <v>122.03</v>
      </c>
      <c r="I34" s="62">
        <v>5.0999999999999996</v>
      </c>
      <c r="J34" s="153">
        <v>62</v>
      </c>
      <c r="K34" s="61">
        <v>35</v>
      </c>
      <c r="L34" s="61">
        <v>4</v>
      </c>
      <c r="M34" s="61"/>
      <c r="N34" s="61">
        <v>80.88</v>
      </c>
      <c r="O34" s="61">
        <v>2.81</v>
      </c>
      <c r="P34" s="61">
        <v>0.28000000000000003</v>
      </c>
      <c r="Q34" s="61">
        <v>0.01</v>
      </c>
    </row>
    <row r="35" spans="1:17" ht="24" x14ac:dyDescent="0.2">
      <c r="A35" s="6">
        <v>14</v>
      </c>
      <c r="B35" s="64" t="s">
        <v>494</v>
      </c>
      <c r="C35" s="181" t="s">
        <v>550</v>
      </c>
      <c r="D35" s="10" t="s">
        <v>248</v>
      </c>
      <c r="E35" s="63">
        <v>3.48</v>
      </c>
      <c r="F35" s="62">
        <v>272.33</v>
      </c>
      <c r="G35" s="61"/>
      <c r="H35" s="61"/>
      <c r="I35" s="61"/>
      <c r="J35" s="153">
        <v>948</v>
      </c>
      <c r="K35" s="61"/>
      <c r="L35" s="61"/>
      <c r="M35" s="61"/>
      <c r="N35" s="61"/>
      <c r="O35" s="61"/>
      <c r="P35" s="61"/>
      <c r="Q35" s="61"/>
    </row>
    <row r="36" spans="1:17" ht="48" x14ac:dyDescent="0.2">
      <c r="A36" s="6">
        <v>15</v>
      </c>
      <c r="B36" s="64" t="s">
        <v>495</v>
      </c>
      <c r="C36" s="181" t="s">
        <v>549</v>
      </c>
      <c r="D36" s="10" t="s">
        <v>153</v>
      </c>
      <c r="E36" s="63">
        <v>5.0000000000000001E-3</v>
      </c>
      <c r="F36" s="62">
        <v>1769.5</v>
      </c>
      <c r="G36" s="62">
        <v>996.44</v>
      </c>
      <c r="H36" s="62">
        <v>122.03</v>
      </c>
      <c r="I36" s="62">
        <v>5.0999999999999996</v>
      </c>
      <c r="J36" s="153">
        <v>9</v>
      </c>
      <c r="K36" s="61">
        <v>5</v>
      </c>
      <c r="L36" s="61">
        <v>1</v>
      </c>
      <c r="M36" s="61"/>
      <c r="N36" s="61">
        <v>80.88</v>
      </c>
      <c r="O36" s="61">
        <v>0.4</v>
      </c>
      <c r="P36" s="61">
        <v>0.28000000000000003</v>
      </c>
      <c r="Q36" s="61"/>
    </row>
    <row r="37" spans="1:17" ht="36" x14ac:dyDescent="0.2">
      <c r="A37" s="6">
        <v>16</v>
      </c>
      <c r="B37" s="64" t="s">
        <v>548</v>
      </c>
      <c r="C37" s="181" t="s">
        <v>547</v>
      </c>
      <c r="D37" s="10" t="s">
        <v>248</v>
      </c>
      <c r="E37" s="65">
        <v>0.5</v>
      </c>
      <c r="F37" s="62">
        <v>272.33</v>
      </c>
      <c r="G37" s="61"/>
      <c r="H37" s="61"/>
      <c r="I37" s="61"/>
      <c r="J37" s="153">
        <v>136</v>
      </c>
      <c r="K37" s="61"/>
      <c r="L37" s="61"/>
      <c r="M37" s="61"/>
      <c r="N37" s="61"/>
      <c r="O37" s="61"/>
      <c r="P37" s="61"/>
      <c r="Q37" s="61"/>
    </row>
    <row r="38" spans="1:17" ht="24" x14ac:dyDescent="0.2">
      <c r="A38" s="6">
        <v>17</v>
      </c>
      <c r="B38" s="64" t="s">
        <v>41</v>
      </c>
      <c r="C38" s="181" t="s">
        <v>493</v>
      </c>
      <c r="D38" s="10" t="s">
        <v>312</v>
      </c>
      <c r="E38" s="63">
        <v>6.0000000000000001E-3</v>
      </c>
      <c r="F38" s="62">
        <v>8739.36</v>
      </c>
      <c r="G38" s="61"/>
      <c r="H38" s="61"/>
      <c r="I38" s="61"/>
      <c r="J38" s="153">
        <v>52</v>
      </c>
      <c r="K38" s="61"/>
      <c r="L38" s="61"/>
      <c r="M38" s="61"/>
      <c r="N38" s="61"/>
      <c r="O38" s="61"/>
      <c r="P38" s="61"/>
      <c r="Q38" s="61"/>
    </row>
    <row r="39" spans="1:17" ht="24" x14ac:dyDescent="0.2">
      <c r="A39" s="6">
        <v>18</v>
      </c>
      <c r="B39" s="64" t="s">
        <v>546</v>
      </c>
      <c r="C39" s="181" t="s">
        <v>545</v>
      </c>
      <c r="D39" s="10" t="s">
        <v>544</v>
      </c>
      <c r="E39" s="63">
        <v>0.17</v>
      </c>
      <c r="F39" s="62">
        <v>76.62</v>
      </c>
      <c r="G39" s="62">
        <v>52.6</v>
      </c>
      <c r="H39" s="62">
        <v>10.92</v>
      </c>
      <c r="I39" s="61"/>
      <c r="J39" s="153">
        <v>13</v>
      </c>
      <c r="K39" s="61">
        <v>9</v>
      </c>
      <c r="L39" s="61">
        <v>2</v>
      </c>
      <c r="M39" s="61"/>
      <c r="N39" s="61">
        <v>3.97</v>
      </c>
      <c r="O39" s="61">
        <v>0.67</v>
      </c>
      <c r="P39" s="61"/>
      <c r="Q39" s="61"/>
    </row>
    <row r="40" spans="1:17" ht="24" x14ac:dyDescent="0.2">
      <c r="A40" s="6">
        <v>19</v>
      </c>
      <c r="B40" s="64" t="s">
        <v>543</v>
      </c>
      <c r="C40" s="181" t="s">
        <v>542</v>
      </c>
      <c r="D40" s="10" t="s">
        <v>142</v>
      </c>
      <c r="E40" s="65">
        <v>17</v>
      </c>
      <c r="F40" s="62">
        <v>11.61</v>
      </c>
      <c r="G40" s="61"/>
      <c r="H40" s="61"/>
      <c r="I40" s="61"/>
      <c r="J40" s="153">
        <v>197</v>
      </c>
      <c r="K40" s="61"/>
      <c r="L40" s="61"/>
      <c r="M40" s="61"/>
      <c r="N40" s="61"/>
      <c r="O40" s="61"/>
      <c r="P40" s="61"/>
      <c r="Q40" s="61"/>
    </row>
    <row r="41" spans="1:17" ht="24" x14ac:dyDescent="0.2">
      <c r="A41" s="6">
        <v>20</v>
      </c>
      <c r="B41" s="64" t="s">
        <v>484</v>
      </c>
      <c r="C41" s="181" t="s">
        <v>483</v>
      </c>
      <c r="D41" s="10" t="s">
        <v>153</v>
      </c>
      <c r="E41" s="65">
        <v>0.16</v>
      </c>
      <c r="F41" s="62">
        <v>417.46</v>
      </c>
      <c r="G41" s="62">
        <v>79.650000000000006</v>
      </c>
      <c r="H41" s="62">
        <v>10.15</v>
      </c>
      <c r="I41" s="62">
        <v>0.16</v>
      </c>
      <c r="J41" s="153">
        <v>67</v>
      </c>
      <c r="K41" s="61">
        <v>13</v>
      </c>
      <c r="L41" s="61">
        <v>2</v>
      </c>
      <c r="M41" s="61"/>
      <c r="N41" s="61">
        <v>5.31</v>
      </c>
      <c r="O41" s="61">
        <v>0.85</v>
      </c>
      <c r="P41" s="61">
        <v>0.01</v>
      </c>
      <c r="Q41" s="61"/>
    </row>
    <row r="42" spans="1:17" ht="24" x14ac:dyDescent="0.2">
      <c r="A42" s="6">
        <v>21</v>
      </c>
      <c r="B42" s="64" t="s">
        <v>481</v>
      </c>
      <c r="C42" s="181" t="s">
        <v>482</v>
      </c>
      <c r="D42" s="10" t="s">
        <v>153</v>
      </c>
      <c r="E42" s="65">
        <v>0.08</v>
      </c>
      <c r="F42" s="62">
        <v>388.79</v>
      </c>
      <c r="G42" s="62">
        <v>36.81</v>
      </c>
      <c r="H42" s="62">
        <v>13.3</v>
      </c>
      <c r="I42" s="62">
        <v>0.16</v>
      </c>
      <c r="J42" s="153">
        <v>31</v>
      </c>
      <c r="K42" s="61">
        <v>3</v>
      </c>
      <c r="L42" s="61">
        <v>1</v>
      </c>
      <c r="M42" s="61"/>
      <c r="N42" s="61">
        <v>2.88</v>
      </c>
      <c r="O42" s="61">
        <v>0.23</v>
      </c>
      <c r="P42" s="61">
        <v>0.01</v>
      </c>
      <c r="Q42" s="61"/>
    </row>
    <row r="43" spans="1:17" ht="31.5" x14ac:dyDescent="0.2">
      <c r="A43" s="6">
        <v>22</v>
      </c>
      <c r="B43" s="64" t="s">
        <v>481</v>
      </c>
      <c r="C43" s="181" t="s">
        <v>644</v>
      </c>
      <c r="D43" s="10" t="s">
        <v>153</v>
      </c>
      <c r="E43" s="65">
        <v>0.08</v>
      </c>
      <c r="F43" s="62">
        <v>777.58</v>
      </c>
      <c r="G43" s="62">
        <v>73.62</v>
      </c>
      <c r="H43" s="62">
        <v>26.6</v>
      </c>
      <c r="I43" s="62">
        <v>0.32</v>
      </c>
      <c r="J43" s="153">
        <v>62</v>
      </c>
      <c r="K43" s="61">
        <v>6</v>
      </c>
      <c r="L43" s="61">
        <v>2</v>
      </c>
      <c r="M43" s="61"/>
      <c r="N43" s="61">
        <v>5.76</v>
      </c>
      <c r="O43" s="61">
        <v>0.46</v>
      </c>
      <c r="P43" s="61">
        <v>0.02</v>
      </c>
      <c r="Q43" s="61"/>
    </row>
    <row r="44" spans="1:17" ht="19.899999999999999" customHeight="1" x14ac:dyDescent="0.2">
      <c r="A44" s="201" t="s">
        <v>541</v>
      </c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</row>
    <row r="45" spans="1:17" ht="36" x14ac:dyDescent="0.2">
      <c r="A45" s="6">
        <v>23</v>
      </c>
      <c r="B45" s="64" t="s">
        <v>540</v>
      </c>
      <c r="C45" s="181" t="s">
        <v>539</v>
      </c>
      <c r="D45" s="10" t="s">
        <v>538</v>
      </c>
      <c r="E45" s="65">
        <v>1</v>
      </c>
      <c r="F45" s="62">
        <v>100.35</v>
      </c>
      <c r="G45" s="62">
        <v>78.55</v>
      </c>
      <c r="H45" s="62">
        <v>6.66</v>
      </c>
      <c r="I45" s="62">
        <v>0.18</v>
      </c>
      <c r="J45" s="153">
        <v>100</v>
      </c>
      <c r="K45" s="61">
        <v>79</v>
      </c>
      <c r="L45" s="61">
        <v>7</v>
      </c>
      <c r="M45" s="61"/>
      <c r="N45" s="61">
        <v>6.54</v>
      </c>
      <c r="O45" s="61">
        <v>6.54</v>
      </c>
      <c r="P45" s="61">
        <v>0.01</v>
      </c>
      <c r="Q45" s="61">
        <v>0.01</v>
      </c>
    </row>
    <row r="46" spans="1:17" ht="25.9" customHeight="1" x14ac:dyDescent="0.2">
      <c r="A46" s="6">
        <v>24</v>
      </c>
      <c r="B46" s="64" t="s">
        <v>532</v>
      </c>
      <c r="C46" s="181" t="s">
        <v>537</v>
      </c>
      <c r="D46" s="10" t="s">
        <v>536</v>
      </c>
      <c r="E46" s="65">
        <v>1</v>
      </c>
      <c r="F46" s="62" t="s">
        <v>535</v>
      </c>
      <c r="G46" s="61"/>
      <c r="H46" s="61"/>
      <c r="I46" s="61"/>
      <c r="J46" s="153">
        <v>1209</v>
      </c>
      <c r="K46" s="61"/>
      <c r="L46" s="61"/>
      <c r="M46" s="61"/>
      <c r="N46" s="61"/>
      <c r="O46" s="61"/>
      <c r="P46" s="61"/>
      <c r="Q46" s="61"/>
    </row>
    <row r="47" spans="1:17" ht="22.9" customHeight="1" x14ac:dyDescent="0.2">
      <c r="A47" s="6">
        <v>25</v>
      </c>
      <c r="B47" s="64" t="s">
        <v>532</v>
      </c>
      <c r="C47" s="181" t="s">
        <v>534</v>
      </c>
      <c r="D47" s="10" t="s">
        <v>530</v>
      </c>
      <c r="E47" s="65">
        <v>1</v>
      </c>
      <c r="F47" s="62" t="s">
        <v>533</v>
      </c>
      <c r="G47" s="61"/>
      <c r="H47" s="61"/>
      <c r="I47" s="61"/>
      <c r="J47" s="153">
        <v>729</v>
      </c>
      <c r="K47" s="61"/>
      <c r="L47" s="61"/>
      <c r="M47" s="61"/>
      <c r="N47" s="61"/>
      <c r="O47" s="61"/>
      <c r="P47" s="61"/>
      <c r="Q47" s="61"/>
    </row>
    <row r="48" spans="1:17" ht="27.6" customHeight="1" x14ac:dyDescent="0.2">
      <c r="A48" s="6">
        <v>26</v>
      </c>
      <c r="B48" s="64" t="s">
        <v>532</v>
      </c>
      <c r="C48" s="181" t="s">
        <v>531</v>
      </c>
      <c r="D48" s="10" t="s">
        <v>530</v>
      </c>
      <c r="E48" s="65">
        <v>2</v>
      </c>
      <c r="F48" s="62" t="s">
        <v>529</v>
      </c>
      <c r="G48" s="61"/>
      <c r="H48" s="61"/>
      <c r="I48" s="61"/>
      <c r="J48" s="153">
        <v>130</v>
      </c>
      <c r="K48" s="61"/>
      <c r="L48" s="61"/>
      <c r="M48" s="61"/>
      <c r="N48" s="61"/>
      <c r="O48" s="61"/>
      <c r="P48" s="61"/>
      <c r="Q48" s="61"/>
    </row>
    <row r="49" spans="1:17" ht="48" x14ac:dyDescent="0.2">
      <c r="A49" s="6">
        <v>27</v>
      </c>
      <c r="B49" s="64" t="s">
        <v>528</v>
      </c>
      <c r="C49" s="181" t="s">
        <v>527</v>
      </c>
      <c r="D49" s="10" t="s">
        <v>153</v>
      </c>
      <c r="E49" s="63">
        <v>4.0000000000000001E-3</v>
      </c>
      <c r="F49" s="62">
        <v>2601.5300000000002</v>
      </c>
      <c r="G49" s="62">
        <v>1893.46</v>
      </c>
      <c r="H49" s="62">
        <v>136.19999999999999</v>
      </c>
      <c r="I49" s="62">
        <v>7.46</v>
      </c>
      <c r="J49" s="153">
        <v>10</v>
      </c>
      <c r="K49" s="61">
        <v>8</v>
      </c>
      <c r="L49" s="61">
        <v>1</v>
      </c>
      <c r="M49" s="61"/>
      <c r="N49" s="61">
        <v>153.69</v>
      </c>
      <c r="O49" s="61">
        <v>0.61</v>
      </c>
      <c r="P49" s="61">
        <v>0.41</v>
      </c>
      <c r="Q49" s="61"/>
    </row>
    <row r="50" spans="1:17" ht="36" x14ac:dyDescent="0.2">
      <c r="A50" s="6">
        <v>28</v>
      </c>
      <c r="B50" s="64" t="s">
        <v>526</v>
      </c>
      <c r="C50" s="181" t="s">
        <v>525</v>
      </c>
      <c r="D50" s="10" t="s">
        <v>248</v>
      </c>
      <c r="E50" s="65">
        <v>0.4</v>
      </c>
      <c r="F50" s="62">
        <v>267.29000000000002</v>
      </c>
      <c r="G50" s="61"/>
      <c r="H50" s="61"/>
      <c r="I50" s="61"/>
      <c r="J50" s="153">
        <v>107</v>
      </c>
      <c r="K50" s="61"/>
      <c r="L50" s="61"/>
      <c r="M50" s="61"/>
      <c r="N50" s="61"/>
      <c r="O50" s="61"/>
      <c r="P50" s="61"/>
      <c r="Q50" s="61"/>
    </row>
    <row r="51" spans="1:17" ht="48" x14ac:dyDescent="0.2">
      <c r="A51" s="6">
        <v>29</v>
      </c>
      <c r="B51" s="64" t="s">
        <v>524</v>
      </c>
      <c r="C51" s="181" t="s">
        <v>523</v>
      </c>
      <c r="D51" s="10" t="s">
        <v>153</v>
      </c>
      <c r="E51" s="63">
        <v>0.03</v>
      </c>
      <c r="F51" s="62">
        <v>2260.48</v>
      </c>
      <c r="G51" s="62">
        <v>1638.31</v>
      </c>
      <c r="H51" s="62">
        <v>127.29</v>
      </c>
      <c r="I51" s="62">
        <v>6.92</v>
      </c>
      <c r="J51" s="153">
        <v>68</v>
      </c>
      <c r="K51" s="61">
        <v>49</v>
      </c>
      <c r="L51" s="61">
        <v>4</v>
      </c>
      <c r="M51" s="61"/>
      <c r="N51" s="61">
        <v>132.97999999999999</v>
      </c>
      <c r="O51" s="61">
        <v>3.99</v>
      </c>
      <c r="P51" s="61">
        <v>0.38</v>
      </c>
      <c r="Q51" s="61">
        <v>0.01</v>
      </c>
    </row>
    <row r="52" spans="1:17" ht="36" x14ac:dyDescent="0.2">
      <c r="A52" s="6">
        <v>30</v>
      </c>
      <c r="B52" s="64" t="s">
        <v>522</v>
      </c>
      <c r="C52" s="181" t="s">
        <v>521</v>
      </c>
      <c r="D52" s="10" t="s">
        <v>248</v>
      </c>
      <c r="E52" s="65">
        <v>3</v>
      </c>
      <c r="F52" s="62">
        <v>267.29000000000002</v>
      </c>
      <c r="G52" s="61"/>
      <c r="H52" s="61"/>
      <c r="I52" s="61"/>
      <c r="J52" s="153">
        <v>802</v>
      </c>
      <c r="K52" s="61"/>
      <c r="L52" s="61"/>
      <c r="M52" s="61"/>
      <c r="N52" s="61"/>
      <c r="O52" s="61"/>
      <c r="P52" s="61"/>
      <c r="Q52" s="61"/>
    </row>
    <row r="53" spans="1:17" ht="25.9" customHeight="1" x14ac:dyDescent="0.2">
      <c r="A53" s="6">
        <v>31</v>
      </c>
      <c r="B53" s="64" t="s">
        <v>520</v>
      </c>
      <c r="C53" s="181" t="s">
        <v>518</v>
      </c>
      <c r="D53" s="10" t="s">
        <v>153</v>
      </c>
      <c r="E53" s="63">
        <v>8.0000000000000002E-3</v>
      </c>
      <c r="F53" s="62">
        <v>1459.57</v>
      </c>
      <c r="G53" s="62">
        <v>663.43</v>
      </c>
      <c r="H53" s="62">
        <v>147.61000000000001</v>
      </c>
      <c r="I53" s="62">
        <v>7.28</v>
      </c>
      <c r="J53" s="153">
        <v>12</v>
      </c>
      <c r="K53" s="61">
        <v>5</v>
      </c>
      <c r="L53" s="61">
        <v>1</v>
      </c>
      <c r="M53" s="61"/>
      <c r="N53" s="61">
        <v>53.85</v>
      </c>
      <c r="O53" s="61">
        <v>0.43</v>
      </c>
      <c r="P53" s="61">
        <v>0.4</v>
      </c>
      <c r="Q53" s="61"/>
    </row>
    <row r="54" spans="1:17" ht="24" x14ac:dyDescent="0.2">
      <c r="A54" s="6">
        <v>32</v>
      </c>
      <c r="B54" s="64" t="s">
        <v>519</v>
      </c>
      <c r="C54" s="181" t="s">
        <v>518</v>
      </c>
      <c r="D54" s="10" t="s">
        <v>248</v>
      </c>
      <c r="E54" s="65">
        <v>0.8</v>
      </c>
      <c r="F54" s="62">
        <v>357.5</v>
      </c>
      <c r="G54" s="61"/>
      <c r="H54" s="61"/>
      <c r="I54" s="61"/>
      <c r="J54" s="153">
        <v>286</v>
      </c>
      <c r="K54" s="61"/>
      <c r="L54" s="61"/>
      <c r="M54" s="61"/>
      <c r="N54" s="61"/>
      <c r="O54" s="61"/>
      <c r="P54" s="61"/>
      <c r="Q54" s="61"/>
    </row>
    <row r="55" spans="1:17" ht="24" x14ac:dyDescent="0.2">
      <c r="A55" s="6">
        <v>33</v>
      </c>
      <c r="B55" s="64" t="s">
        <v>495</v>
      </c>
      <c r="C55" s="181" t="s">
        <v>643</v>
      </c>
      <c r="D55" s="10" t="s">
        <v>153</v>
      </c>
      <c r="E55" s="63">
        <v>5.4000000000000003E-3</v>
      </c>
      <c r="F55" s="62">
        <v>1769.5</v>
      </c>
      <c r="G55" s="62">
        <v>996.44</v>
      </c>
      <c r="H55" s="62">
        <v>122.03</v>
      </c>
      <c r="I55" s="62">
        <v>5.0999999999999996</v>
      </c>
      <c r="J55" s="153">
        <v>10</v>
      </c>
      <c r="K55" s="61">
        <v>5</v>
      </c>
      <c r="L55" s="61">
        <v>1</v>
      </c>
      <c r="M55" s="61"/>
      <c r="N55" s="61">
        <v>80.88</v>
      </c>
      <c r="O55" s="61">
        <v>0.44</v>
      </c>
      <c r="P55" s="61">
        <v>0.28000000000000003</v>
      </c>
      <c r="Q55" s="61"/>
    </row>
    <row r="56" spans="1:17" ht="24" x14ac:dyDescent="0.2">
      <c r="A56" s="6">
        <v>34</v>
      </c>
      <c r="B56" s="64" t="s">
        <v>494</v>
      </c>
      <c r="C56" s="181" t="s">
        <v>642</v>
      </c>
      <c r="D56" s="10" t="s">
        <v>248</v>
      </c>
      <c r="E56" s="65">
        <v>0.54</v>
      </c>
      <c r="F56" s="62">
        <v>272.33</v>
      </c>
      <c r="G56" s="61"/>
      <c r="H56" s="61"/>
      <c r="I56" s="61"/>
      <c r="J56" s="153">
        <v>147</v>
      </c>
      <c r="K56" s="61"/>
      <c r="L56" s="61"/>
      <c r="M56" s="61"/>
      <c r="N56" s="61"/>
      <c r="O56" s="61"/>
      <c r="P56" s="61"/>
      <c r="Q56" s="61"/>
    </row>
    <row r="57" spans="1:17" ht="24.6" customHeight="1" x14ac:dyDescent="0.2">
      <c r="A57" s="6">
        <v>35</v>
      </c>
      <c r="B57" s="64" t="s">
        <v>495</v>
      </c>
      <c r="C57" s="181" t="s">
        <v>517</v>
      </c>
      <c r="D57" s="10" t="s">
        <v>153</v>
      </c>
      <c r="E57" s="63">
        <v>4.1999999999999997E-3</v>
      </c>
      <c r="F57" s="62">
        <v>1769.5</v>
      </c>
      <c r="G57" s="62">
        <v>996.44</v>
      </c>
      <c r="H57" s="62">
        <v>122.03</v>
      </c>
      <c r="I57" s="62">
        <v>5.0999999999999996</v>
      </c>
      <c r="J57" s="153">
        <v>7</v>
      </c>
      <c r="K57" s="61">
        <v>4</v>
      </c>
      <c r="L57" s="61">
        <v>1</v>
      </c>
      <c r="M57" s="61"/>
      <c r="N57" s="61">
        <v>80.88</v>
      </c>
      <c r="O57" s="61">
        <v>0.34</v>
      </c>
      <c r="P57" s="61">
        <v>0.28000000000000003</v>
      </c>
      <c r="Q57" s="61"/>
    </row>
    <row r="58" spans="1:17" ht="24" x14ac:dyDescent="0.2">
      <c r="A58" s="6">
        <v>36</v>
      </c>
      <c r="B58" s="64" t="s">
        <v>494</v>
      </c>
      <c r="C58" s="181" t="s">
        <v>516</v>
      </c>
      <c r="D58" s="10" t="s">
        <v>248</v>
      </c>
      <c r="E58" s="65">
        <v>0.42</v>
      </c>
      <c r="F58" s="62">
        <v>272.33</v>
      </c>
      <c r="G58" s="61"/>
      <c r="H58" s="61"/>
      <c r="I58" s="61"/>
      <c r="J58" s="153">
        <v>114</v>
      </c>
      <c r="K58" s="61"/>
      <c r="L58" s="61"/>
      <c r="M58" s="61"/>
      <c r="N58" s="61"/>
      <c r="O58" s="61"/>
      <c r="P58" s="61"/>
      <c r="Q58" s="61"/>
    </row>
    <row r="59" spans="1:17" ht="24" x14ac:dyDescent="0.2">
      <c r="A59" s="6">
        <v>37</v>
      </c>
      <c r="B59" s="64" t="s">
        <v>41</v>
      </c>
      <c r="C59" s="181" t="s">
        <v>493</v>
      </c>
      <c r="D59" s="10" t="s">
        <v>312</v>
      </c>
      <c r="E59" s="63">
        <v>6.0000000000000001E-3</v>
      </c>
      <c r="F59" s="62">
        <v>8739.36</v>
      </c>
      <c r="G59" s="61"/>
      <c r="H59" s="61"/>
      <c r="I59" s="61"/>
      <c r="J59" s="153">
        <v>52</v>
      </c>
      <c r="K59" s="61"/>
      <c r="L59" s="61"/>
      <c r="M59" s="61"/>
      <c r="N59" s="61"/>
      <c r="O59" s="61"/>
      <c r="P59" s="61"/>
      <c r="Q59" s="61"/>
    </row>
    <row r="60" spans="1:17" ht="36" x14ac:dyDescent="0.2">
      <c r="A60" s="6">
        <v>38</v>
      </c>
      <c r="B60" s="64" t="s">
        <v>515</v>
      </c>
      <c r="C60" s="181" t="s">
        <v>514</v>
      </c>
      <c r="D60" s="10" t="s">
        <v>490</v>
      </c>
      <c r="E60" s="65">
        <v>4</v>
      </c>
      <c r="F60" s="62">
        <v>23.92</v>
      </c>
      <c r="G60" s="62">
        <v>13.51</v>
      </c>
      <c r="H60" s="62">
        <v>1.86</v>
      </c>
      <c r="I60" s="61"/>
      <c r="J60" s="153">
        <v>96</v>
      </c>
      <c r="K60" s="61">
        <v>54</v>
      </c>
      <c r="L60" s="61">
        <v>7</v>
      </c>
      <c r="M60" s="61"/>
      <c r="N60" s="61">
        <v>1.07</v>
      </c>
      <c r="O60" s="61">
        <v>4.28</v>
      </c>
      <c r="P60" s="61"/>
      <c r="Q60" s="61"/>
    </row>
    <row r="61" spans="1:17" ht="36" x14ac:dyDescent="0.2">
      <c r="A61" s="6">
        <v>39</v>
      </c>
      <c r="B61" s="64" t="s">
        <v>513</v>
      </c>
      <c r="C61" s="181" t="s">
        <v>512</v>
      </c>
      <c r="D61" s="10" t="s">
        <v>511</v>
      </c>
      <c r="E61" s="63">
        <v>0.1</v>
      </c>
      <c r="F61" s="62">
        <v>420.15</v>
      </c>
      <c r="G61" s="62">
        <v>337.72</v>
      </c>
      <c r="H61" s="62">
        <v>4.71</v>
      </c>
      <c r="I61" s="61"/>
      <c r="J61" s="153">
        <v>42</v>
      </c>
      <c r="K61" s="61">
        <v>34</v>
      </c>
      <c r="L61" s="61"/>
      <c r="M61" s="61"/>
      <c r="N61" s="61">
        <v>28.12</v>
      </c>
      <c r="O61" s="61">
        <v>2.81</v>
      </c>
      <c r="P61" s="61"/>
      <c r="Q61" s="61"/>
    </row>
    <row r="62" spans="1:17" ht="72" x14ac:dyDescent="0.2">
      <c r="A62" s="6">
        <v>40</v>
      </c>
      <c r="B62" s="64" t="s">
        <v>510</v>
      </c>
      <c r="C62" s="181" t="s">
        <v>509</v>
      </c>
      <c r="D62" s="10" t="s">
        <v>77</v>
      </c>
      <c r="E62" s="65">
        <v>1</v>
      </c>
      <c r="F62" s="62">
        <v>1035.3</v>
      </c>
      <c r="G62" s="61"/>
      <c r="H62" s="61"/>
      <c r="I62" s="61"/>
      <c r="J62" s="153">
        <v>1035</v>
      </c>
      <c r="K62" s="61"/>
      <c r="L62" s="61"/>
      <c r="M62" s="61"/>
      <c r="N62" s="61"/>
      <c r="O62" s="61"/>
      <c r="P62" s="61"/>
      <c r="Q62" s="61"/>
    </row>
    <row r="63" spans="1:17" ht="36" x14ac:dyDescent="0.2">
      <c r="A63" s="6">
        <v>41</v>
      </c>
      <c r="B63" s="64" t="s">
        <v>508</v>
      </c>
      <c r="C63" s="181" t="s">
        <v>507</v>
      </c>
      <c r="D63" s="10" t="s">
        <v>487</v>
      </c>
      <c r="E63" s="65">
        <v>1</v>
      </c>
      <c r="F63" s="62">
        <v>11.35</v>
      </c>
      <c r="G63" s="62">
        <v>6.08</v>
      </c>
      <c r="H63" s="62">
        <v>1.8</v>
      </c>
      <c r="I63" s="61"/>
      <c r="J63" s="153">
        <v>11</v>
      </c>
      <c r="K63" s="61">
        <v>6</v>
      </c>
      <c r="L63" s="61">
        <v>2</v>
      </c>
      <c r="M63" s="61"/>
      <c r="N63" s="61">
        <v>0.47</v>
      </c>
      <c r="O63" s="61">
        <v>0.47</v>
      </c>
      <c r="P63" s="61"/>
      <c r="Q63" s="61"/>
    </row>
    <row r="64" spans="1:17" ht="36" x14ac:dyDescent="0.2">
      <c r="A64" s="6">
        <v>42</v>
      </c>
      <c r="B64" s="64" t="s">
        <v>506</v>
      </c>
      <c r="C64" s="181" t="s">
        <v>505</v>
      </c>
      <c r="D64" s="10" t="s">
        <v>77</v>
      </c>
      <c r="E64" s="65">
        <v>1</v>
      </c>
      <c r="F64" s="62">
        <v>182.16</v>
      </c>
      <c r="G64" s="61"/>
      <c r="H64" s="61"/>
      <c r="I64" s="61"/>
      <c r="J64" s="153">
        <v>182</v>
      </c>
      <c r="K64" s="61"/>
      <c r="L64" s="61"/>
      <c r="M64" s="61"/>
      <c r="N64" s="61"/>
      <c r="O64" s="61"/>
      <c r="P64" s="61"/>
      <c r="Q64" s="61"/>
    </row>
    <row r="65" spans="1:17" ht="24" x14ac:dyDescent="0.2">
      <c r="A65" s="6">
        <v>43</v>
      </c>
      <c r="B65" s="64" t="s">
        <v>484</v>
      </c>
      <c r="C65" s="181" t="s">
        <v>483</v>
      </c>
      <c r="D65" s="10" t="s">
        <v>153</v>
      </c>
      <c r="E65" s="65">
        <v>0.2</v>
      </c>
      <c r="F65" s="62">
        <v>417.46</v>
      </c>
      <c r="G65" s="62">
        <v>79.650000000000006</v>
      </c>
      <c r="H65" s="62">
        <v>10.15</v>
      </c>
      <c r="I65" s="62">
        <v>0.16</v>
      </c>
      <c r="J65" s="153">
        <v>83</v>
      </c>
      <c r="K65" s="61">
        <v>16</v>
      </c>
      <c r="L65" s="61">
        <v>2</v>
      </c>
      <c r="M65" s="61"/>
      <c r="N65" s="61">
        <v>5.31</v>
      </c>
      <c r="O65" s="61">
        <v>1.06</v>
      </c>
      <c r="P65" s="61">
        <v>0.01</v>
      </c>
      <c r="Q65" s="61"/>
    </row>
    <row r="66" spans="1:17" ht="24" x14ac:dyDescent="0.2">
      <c r="A66" s="6">
        <v>44</v>
      </c>
      <c r="B66" s="64" t="s">
        <v>481</v>
      </c>
      <c r="C66" s="181" t="s">
        <v>482</v>
      </c>
      <c r="D66" s="10" t="s">
        <v>153</v>
      </c>
      <c r="E66" s="65">
        <v>0.1</v>
      </c>
      <c r="F66" s="62">
        <v>388.79</v>
      </c>
      <c r="G66" s="62">
        <v>36.81</v>
      </c>
      <c r="H66" s="62">
        <v>13.3</v>
      </c>
      <c r="I66" s="62">
        <v>0.16</v>
      </c>
      <c r="J66" s="153">
        <v>39</v>
      </c>
      <c r="K66" s="61">
        <v>4</v>
      </c>
      <c r="L66" s="61">
        <v>1</v>
      </c>
      <c r="M66" s="61"/>
      <c r="N66" s="61">
        <v>2.88</v>
      </c>
      <c r="O66" s="61">
        <v>0.28999999999999998</v>
      </c>
      <c r="P66" s="61">
        <v>0.01</v>
      </c>
      <c r="Q66" s="61"/>
    </row>
    <row r="67" spans="1:17" ht="31.5" x14ac:dyDescent="0.2">
      <c r="A67" s="6">
        <v>45</v>
      </c>
      <c r="B67" s="64" t="s">
        <v>481</v>
      </c>
      <c r="C67" s="181" t="s">
        <v>638</v>
      </c>
      <c r="D67" s="10" t="s">
        <v>153</v>
      </c>
      <c r="E67" s="65">
        <v>0.1</v>
      </c>
      <c r="F67" s="62">
        <v>777.58</v>
      </c>
      <c r="G67" s="62">
        <v>73.62</v>
      </c>
      <c r="H67" s="62">
        <v>26.6</v>
      </c>
      <c r="I67" s="62">
        <v>0.32</v>
      </c>
      <c r="J67" s="153">
        <v>78</v>
      </c>
      <c r="K67" s="61">
        <v>7</v>
      </c>
      <c r="L67" s="61">
        <v>3</v>
      </c>
      <c r="M67" s="61"/>
      <c r="N67" s="61">
        <v>5.76</v>
      </c>
      <c r="O67" s="61">
        <v>0.57999999999999996</v>
      </c>
      <c r="P67" s="61">
        <v>0.02</v>
      </c>
      <c r="Q67" s="61"/>
    </row>
    <row r="68" spans="1:17" ht="19.899999999999999" customHeight="1" x14ac:dyDescent="0.2">
      <c r="A68" s="201" t="s">
        <v>504</v>
      </c>
      <c r="B68" s="192"/>
      <c r="C68" s="192"/>
      <c r="D68" s="192"/>
      <c r="E68" s="192"/>
      <c r="F68" s="192"/>
      <c r="G68" s="192"/>
      <c r="H68" s="192"/>
      <c r="I68" s="192"/>
      <c r="J68" s="192"/>
      <c r="K68" s="192"/>
      <c r="L68" s="192"/>
      <c r="M68" s="192"/>
      <c r="N68" s="192"/>
      <c r="O68" s="192"/>
      <c r="P68" s="192"/>
      <c r="Q68" s="192"/>
    </row>
    <row r="69" spans="1:17" ht="48" x14ac:dyDescent="0.2">
      <c r="A69" s="6">
        <v>46</v>
      </c>
      <c r="B69" s="64" t="s">
        <v>503</v>
      </c>
      <c r="C69" s="181" t="s">
        <v>502</v>
      </c>
      <c r="D69" s="10" t="s">
        <v>153</v>
      </c>
      <c r="E69" s="63">
        <v>1.4999999999999999E-2</v>
      </c>
      <c r="F69" s="62">
        <v>2810.67</v>
      </c>
      <c r="G69" s="62">
        <v>2068.04</v>
      </c>
      <c r="H69" s="62">
        <v>170.31</v>
      </c>
      <c r="I69" s="62">
        <v>9.4600000000000009</v>
      </c>
      <c r="J69" s="153">
        <v>42</v>
      </c>
      <c r="K69" s="61">
        <v>31</v>
      </c>
      <c r="L69" s="61">
        <v>3</v>
      </c>
      <c r="M69" s="61"/>
      <c r="N69" s="61">
        <v>167.86</v>
      </c>
      <c r="O69" s="61">
        <v>2.52</v>
      </c>
      <c r="P69" s="61">
        <v>0.52</v>
      </c>
      <c r="Q69" s="61">
        <v>0.01</v>
      </c>
    </row>
    <row r="70" spans="1:17" ht="36" x14ac:dyDescent="0.2">
      <c r="A70" s="6">
        <v>47</v>
      </c>
      <c r="B70" s="64" t="s">
        <v>501</v>
      </c>
      <c r="C70" s="181" t="s">
        <v>500</v>
      </c>
      <c r="D70" s="10" t="s">
        <v>248</v>
      </c>
      <c r="E70" s="65">
        <v>1.5</v>
      </c>
      <c r="F70" s="62">
        <v>347.48</v>
      </c>
      <c r="G70" s="61"/>
      <c r="H70" s="61"/>
      <c r="I70" s="61"/>
      <c r="J70" s="153">
        <v>521</v>
      </c>
      <c r="K70" s="61"/>
      <c r="L70" s="61"/>
      <c r="M70" s="61"/>
      <c r="N70" s="61"/>
      <c r="O70" s="61"/>
      <c r="P70" s="61"/>
      <c r="Q70" s="61"/>
    </row>
    <row r="71" spans="1:17" ht="24" x14ac:dyDescent="0.2">
      <c r="A71" s="6">
        <v>48</v>
      </c>
      <c r="B71" s="64" t="s">
        <v>499</v>
      </c>
      <c r="C71" s="181" t="s">
        <v>498</v>
      </c>
      <c r="D71" s="10" t="s">
        <v>153</v>
      </c>
      <c r="E71" s="63">
        <v>0.01</v>
      </c>
      <c r="F71" s="62">
        <v>1522.92</v>
      </c>
      <c r="G71" s="62">
        <v>996.44</v>
      </c>
      <c r="H71" s="62">
        <v>122.03</v>
      </c>
      <c r="I71" s="62">
        <v>5.0999999999999996</v>
      </c>
      <c r="J71" s="153">
        <v>15</v>
      </c>
      <c r="K71" s="61">
        <v>10</v>
      </c>
      <c r="L71" s="61">
        <v>1</v>
      </c>
      <c r="M71" s="61"/>
      <c r="N71" s="61">
        <v>80.88</v>
      </c>
      <c r="O71" s="61">
        <v>0.81</v>
      </c>
      <c r="P71" s="61">
        <v>0.28000000000000003</v>
      </c>
      <c r="Q71" s="61"/>
    </row>
    <row r="72" spans="1:17" ht="24" x14ac:dyDescent="0.2">
      <c r="A72" s="6">
        <v>49</v>
      </c>
      <c r="B72" s="64" t="s">
        <v>494</v>
      </c>
      <c r="C72" s="181" t="s">
        <v>497</v>
      </c>
      <c r="D72" s="10" t="s">
        <v>248</v>
      </c>
      <c r="E72" s="65">
        <v>1</v>
      </c>
      <c r="F72" s="62">
        <v>272.33</v>
      </c>
      <c r="G72" s="61"/>
      <c r="H72" s="61"/>
      <c r="I72" s="61"/>
      <c r="J72" s="153">
        <v>272</v>
      </c>
      <c r="K72" s="61"/>
      <c r="L72" s="61"/>
      <c r="M72" s="61"/>
      <c r="N72" s="61"/>
      <c r="O72" s="61"/>
      <c r="P72" s="61"/>
      <c r="Q72" s="61"/>
    </row>
    <row r="73" spans="1:17" ht="24" x14ac:dyDescent="0.2">
      <c r="A73" s="6">
        <v>50</v>
      </c>
      <c r="B73" s="64" t="s">
        <v>495</v>
      </c>
      <c r="C73" s="181" t="s">
        <v>641</v>
      </c>
      <c r="D73" s="10" t="s">
        <v>153</v>
      </c>
      <c r="E73" s="63">
        <v>2.5999999999999999E-3</v>
      </c>
      <c r="F73" s="62">
        <v>1769.5</v>
      </c>
      <c r="G73" s="62">
        <v>996.44</v>
      </c>
      <c r="H73" s="62">
        <v>122.03</v>
      </c>
      <c r="I73" s="62">
        <v>5.0999999999999996</v>
      </c>
      <c r="J73" s="153">
        <v>5</v>
      </c>
      <c r="K73" s="61">
        <v>3</v>
      </c>
      <c r="L73" s="61"/>
      <c r="M73" s="61"/>
      <c r="N73" s="61">
        <v>80.88</v>
      </c>
      <c r="O73" s="61">
        <v>0.21</v>
      </c>
      <c r="P73" s="61">
        <v>0.28000000000000003</v>
      </c>
      <c r="Q73" s="61"/>
    </row>
    <row r="74" spans="1:17" ht="24" x14ac:dyDescent="0.2">
      <c r="A74" s="6">
        <v>51</v>
      </c>
      <c r="B74" s="64" t="s">
        <v>494</v>
      </c>
      <c r="C74" s="181" t="s">
        <v>496</v>
      </c>
      <c r="D74" s="10" t="s">
        <v>248</v>
      </c>
      <c r="E74" s="65">
        <v>0.26</v>
      </c>
      <c r="F74" s="62">
        <v>272.33</v>
      </c>
      <c r="G74" s="61"/>
      <c r="H74" s="61"/>
      <c r="I74" s="61"/>
      <c r="J74" s="153">
        <v>71</v>
      </c>
      <c r="K74" s="61"/>
      <c r="L74" s="61"/>
      <c r="M74" s="61"/>
      <c r="N74" s="61"/>
      <c r="O74" s="61"/>
      <c r="P74" s="61"/>
      <c r="Q74" s="61"/>
    </row>
    <row r="75" spans="1:17" ht="24" x14ac:dyDescent="0.2">
      <c r="A75" s="6">
        <v>52</v>
      </c>
      <c r="B75" s="64" t="s">
        <v>495</v>
      </c>
      <c r="C75" s="181" t="s">
        <v>640</v>
      </c>
      <c r="D75" s="10" t="s">
        <v>153</v>
      </c>
      <c r="E75" s="63">
        <v>1.6999999999999999E-3</v>
      </c>
      <c r="F75" s="62">
        <v>1769.5</v>
      </c>
      <c r="G75" s="62">
        <v>996.44</v>
      </c>
      <c r="H75" s="62">
        <v>122.03</v>
      </c>
      <c r="I75" s="62">
        <v>5.0999999999999996</v>
      </c>
      <c r="J75" s="153">
        <v>3</v>
      </c>
      <c r="K75" s="61">
        <v>2</v>
      </c>
      <c r="L75" s="61"/>
      <c r="M75" s="61"/>
      <c r="N75" s="61">
        <v>80.88</v>
      </c>
      <c r="O75" s="61">
        <v>0.14000000000000001</v>
      </c>
      <c r="P75" s="61">
        <v>0.28000000000000003</v>
      </c>
      <c r="Q75" s="61"/>
    </row>
    <row r="76" spans="1:17" ht="24" x14ac:dyDescent="0.2">
      <c r="A76" s="6">
        <v>53</v>
      </c>
      <c r="B76" s="64" t="s">
        <v>494</v>
      </c>
      <c r="C76" s="181" t="s">
        <v>639</v>
      </c>
      <c r="D76" s="10" t="s">
        <v>248</v>
      </c>
      <c r="E76" s="65">
        <v>0.17</v>
      </c>
      <c r="F76" s="62">
        <v>272.33</v>
      </c>
      <c r="G76" s="61"/>
      <c r="H76" s="61"/>
      <c r="I76" s="61"/>
      <c r="J76" s="153">
        <v>46</v>
      </c>
      <c r="K76" s="61"/>
      <c r="L76" s="61"/>
      <c r="M76" s="61"/>
      <c r="N76" s="61"/>
      <c r="O76" s="61"/>
      <c r="P76" s="61"/>
      <c r="Q76" s="61"/>
    </row>
    <row r="77" spans="1:17" ht="24" x14ac:dyDescent="0.2">
      <c r="A77" s="6">
        <v>54</v>
      </c>
      <c r="B77" s="64" t="s">
        <v>41</v>
      </c>
      <c r="C77" s="181" t="s">
        <v>493</v>
      </c>
      <c r="D77" s="10" t="s">
        <v>312</v>
      </c>
      <c r="E77" s="63">
        <v>4.0000000000000001E-3</v>
      </c>
      <c r="F77" s="62">
        <v>8739.36</v>
      </c>
      <c r="G77" s="61"/>
      <c r="H77" s="61"/>
      <c r="I77" s="61"/>
      <c r="J77" s="153">
        <v>35</v>
      </c>
      <c r="K77" s="61"/>
      <c r="L77" s="61"/>
      <c r="M77" s="61"/>
      <c r="N77" s="61"/>
      <c r="O77" s="61"/>
      <c r="P77" s="61"/>
      <c r="Q77" s="61"/>
    </row>
    <row r="78" spans="1:17" ht="36" x14ac:dyDescent="0.2">
      <c r="A78" s="6">
        <v>55</v>
      </c>
      <c r="B78" s="64" t="s">
        <v>492</v>
      </c>
      <c r="C78" s="181" t="s">
        <v>491</v>
      </c>
      <c r="D78" s="10" t="s">
        <v>490</v>
      </c>
      <c r="E78" s="65">
        <v>2</v>
      </c>
      <c r="F78" s="62">
        <v>21.9</v>
      </c>
      <c r="G78" s="62">
        <v>13.51</v>
      </c>
      <c r="H78" s="62">
        <v>1.86</v>
      </c>
      <c r="I78" s="61"/>
      <c r="J78" s="153">
        <v>44</v>
      </c>
      <c r="K78" s="61">
        <v>27</v>
      </c>
      <c r="L78" s="61">
        <v>4</v>
      </c>
      <c r="M78" s="61"/>
      <c r="N78" s="61">
        <v>1.07</v>
      </c>
      <c r="O78" s="61">
        <v>2.14</v>
      </c>
      <c r="P78" s="61"/>
      <c r="Q78" s="61"/>
    </row>
    <row r="79" spans="1:17" ht="36" x14ac:dyDescent="0.2">
      <c r="A79" s="6">
        <v>56</v>
      </c>
      <c r="B79" s="64" t="s">
        <v>489</v>
      </c>
      <c r="C79" s="181" t="s">
        <v>488</v>
      </c>
      <c r="D79" s="10" t="s">
        <v>487</v>
      </c>
      <c r="E79" s="65">
        <v>1</v>
      </c>
      <c r="F79" s="62">
        <v>11.35</v>
      </c>
      <c r="G79" s="62">
        <v>6.08</v>
      </c>
      <c r="H79" s="62">
        <v>1.8</v>
      </c>
      <c r="I79" s="61"/>
      <c r="J79" s="153">
        <v>11</v>
      </c>
      <c r="K79" s="61">
        <v>6</v>
      </c>
      <c r="L79" s="61">
        <v>2</v>
      </c>
      <c r="M79" s="61"/>
      <c r="N79" s="61">
        <v>0.47</v>
      </c>
      <c r="O79" s="61">
        <v>0.47</v>
      </c>
      <c r="P79" s="61"/>
      <c r="Q79" s="61"/>
    </row>
    <row r="80" spans="1:17" ht="36" x14ac:dyDescent="0.2">
      <c r="A80" s="6">
        <v>57</v>
      </c>
      <c r="B80" s="64" t="s">
        <v>486</v>
      </c>
      <c r="C80" s="181" t="s">
        <v>485</v>
      </c>
      <c r="D80" s="10" t="s">
        <v>77</v>
      </c>
      <c r="E80" s="65">
        <v>1</v>
      </c>
      <c r="F80" s="62">
        <v>182.16</v>
      </c>
      <c r="G80" s="61"/>
      <c r="H80" s="61"/>
      <c r="I80" s="61"/>
      <c r="J80" s="153">
        <v>182</v>
      </c>
      <c r="K80" s="61"/>
      <c r="L80" s="61"/>
      <c r="M80" s="61"/>
      <c r="N80" s="61"/>
      <c r="O80" s="61"/>
      <c r="P80" s="61"/>
      <c r="Q80" s="61"/>
    </row>
    <row r="81" spans="1:17" ht="24" x14ac:dyDescent="0.2">
      <c r="A81" s="6">
        <v>58</v>
      </c>
      <c r="B81" s="64" t="s">
        <v>484</v>
      </c>
      <c r="C81" s="181" t="s">
        <v>483</v>
      </c>
      <c r="D81" s="10" t="s">
        <v>153</v>
      </c>
      <c r="E81" s="65">
        <v>0.11799999999999999</v>
      </c>
      <c r="F81" s="62">
        <v>417.46</v>
      </c>
      <c r="G81" s="62">
        <v>79.650000000000006</v>
      </c>
      <c r="H81" s="62">
        <v>10.15</v>
      </c>
      <c r="I81" s="62">
        <v>0.16</v>
      </c>
      <c r="J81" s="153">
        <v>49</v>
      </c>
      <c r="K81" s="61">
        <v>9</v>
      </c>
      <c r="L81" s="61">
        <v>1</v>
      </c>
      <c r="M81" s="61"/>
      <c r="N81" s="61">
        <v>5.31</v>
      </c>
      <c r="O81" s="61">
        <v>0.63</v>
      </c>
      <c r="P81" s="61">
        <v>0.01</v>
      </c>
      <c r="Q81" s="61"/>
    </row>
    <row r="82" spans="1:17" ht="24" x14ac:dyDescent="0.2">
      <c r="A82" s="6">
        <v>59</v>
      </c>
      <c r="B82" s="64" t="s">
        <v>481</v>
      </c>
      <c r="C82" s="181" t="s">
        <v>482</v>
      </c>
      <c r="D82" s="10" t="s">
        <v>153</v>
      </c>
      <c r="E82" s="65">
        <v>5.8000000000000003E-2</v>
      </c>
      <c r="F82" s="62">
        <v>388.79</v>
      </c>
      <c r="G82" s="62">
        <v>36.81</v>
      </c>
      <c r="H82" s="62">
        <v>13.3</v>
      </c>
      <c r="I82" s="62">
        <v>0.16</v>
      </c>
      <c r="J82" s="153">
        <v>23</v>
      </c>
      <c r="K82" s="61">
        <v>2</v>
      </c>
      <c r="L82" s="61">
        <v>1</v>
      </c>
      <c r="M82" s="61"/>
      <c r="N82" s="61">
        <v>2.88</v>
      </c>
      <c r="O82" s="61">
        <v>0.17</v>
      </c>
      <c r="P82" s="61">
        <v>0.01</v>
      </c>
      <c r="Q82" s="61"/>
    </row>
    <row r="83" spans="1:17" ht="31.5" x14ac:dyDescent="0.2">
      <c r="A83" s="6">
        <v>60</v>
      </c>
      <c r="B83" s="64" t="s">
        <v>481</v>
      </c>
      <c r="C83" s="181" t="s">
        <v>638</v>
      </c>
      <c r="D83" s="10" t="s">
        <v>153</v>
      </c>
      <c r="E83" s="65">
        <v>5.8000000000000003E-2</v>
      </c>
      <c r="F83" s="62">
        <v>777.58</v>
      </c>
      <c r="G83" s="62">
        <v>73.62</v>
      </c>
      <c r="H83" s="62">
        <v>26.6</v>
      </c>
      <c r="I83" s="62">
        <v>0.32</v>
      </c>
      <c r="J83" s="153">
        <v>45</v>
      </c>
      <c r="K83" s="61">
        <v>4</v>
      </c>
      <c r="L83" s="61">
        <v>2</v>
      </c>
      <c r="M83" s="61"/>
      <c r="N83" s="61">
        <v>5.76</v>
      </c>
      <c r="O83" s="61">
        <v>0.33</v>
      </c>
      <c r="P83" s="61">
        <v>0.02</v>
      </c>
      <c r="Q83" s="61"/>
    </row>
    <row r="84" spans="1:17" ht="13.9" customHeight="1" x14ac:dyDescent="0.2">
      <c r="A84" s="201" t="s">
        <v>480</v>
      </c>
      <c r="B84" s="192"/>
      <c r="C84" s="192"/>
      <c r="D84" s="192"/>
      <c r="E84" s="192"/>
      <c r="F84" s="192"/>
      <c r="G84" s="192"/>
      <c r="H84" s="192"/>
      <c r="I84" s="192"/>
      <c r="J84" s="192"/>
      <c r="K84" s="192"/>
      <c r="L84" s="192"/>
      <c r="M84" s="192"/>
      <c r="N84" s="192"/>
      <c r="O84" s="192"/>
      <c r="P84" s="192"/>
      <c r="Q84" s="192"/>
    </row>
    <row r="85" spans="1:17" ht="55.5" x14ac:dyDescent="0.2">
      <c r="A85" s="6">
        <v>61</v>
      </c>
      <c r="B85" s="64" t="s">
        <v>479</v>
      </c>
      <c r="C85" s="181" t="s">
        <v>637</v>
      </c>
      <c r="D85" s="10" t="s">
        <v>153</v>
      </c>
      <c r="E85" s="65">
        <v>0.39500000000000002</v>
      </c>
      <c r="F85" s="62">
        <v>537.71</v>
      </c>
      <c r="G85" s="62">
        <v>264.7</v>
      </c>
      <c r="H85" s="62">
        <v>3.82</v>
      </c>
      <c r="I85" s="61"/>
      <c r="J85" s="153">
        <v>212</v>
      </c>
      <c r="K85" s="61">
        <v>105</v>
      </c>
      <c r="L85" s="61">
        <v>2</v>
      </c>
      <c r="M85" s="61"/>
      <c r="N85" s="61">
        <v>21.75</v>
      </c>
      <c r="O85" s="61">
        <v>8.59</v>
      </c>
      <c r="P85" s="61"/>
      <c r="Q85" s="61"/>
    </row>
    <row r="86" spans="1:17" x14ac:dyDescent="0.2">
      <c r="A86" s="191" t="s">
        <v>6</v>
      </c>
      <c r="B86" s="192"/>
      <c r="C86" s="192"/>
      <c r="D86" s="192"/>
      <c r="E86" s="192"/>
      <c r="F86" s="192"/>
      <c r="G86" s="192"/>
      <c r="H86" s="192"/>
      <c r="I86" s="192"/>
      <c r="J86" s="155">
        <v>13981</v>
      </c>
      <c r="K86" s="62">
        <v>695</v>
      </c>
      <c r="L86" s="62">
        <v>208</v>
      </c>
      <c r="M86" s="62">
        <v>20</v>
      </c>
      <c r="N86" s="61"/>
      <c r="O86" s="62">
        <v>55.45</v>
      </c>
      <c r="P86" s="61"/>
      <c r="Q86" s="62">
        <v>1.1399999999999999</v>
      </c>
    </row>
    <row r="87" spans="1:17" x14ac:dyDescent="0.2">
      <c r="A87" s="191" t="s">
        <v>107</v>
      </c>
      <c r="B87" s="192"/>
      <c r="C87" s="192"/>
      <c r="D87" s="192"/>
      <c r="E87" s="192"/>
      <c r="F87" s="192"/>
      <c r="G87" s="192"/>
      <c r="H87" s="192"/>
      <c r="I87" s="192"/>
      <c r="J87" s="155">
        <v>14447</v>
      </c>
      <c r="K87" s="62">
        <v>1040</v>
      </c>
      <c r="L87" s="62">
        <v>329</v>
      </c>
      <c r="M87" s="62">
        <v>32</v>
      </c>
      <c r="N87" s="61"/>
      <c r="O87" s="62">
        <v>79.45</v>
      </c>
      <c r="P87" s="61"/>
      <c r="Q87" s="62">
        <v>1.8</v>
      </c>
    </row>
    <row r="88" spans="1:17" x14ac:dyDescent="0.2">
      <c r="A88" s="191" t="s">
        <v>27</v>
      </c>
      <c r="B88" s="192"/>
      <c r="C88" s="192"/>
      <c r="D88" s="192"/>
      <c r="E88" s="192"/>
      <c r="F88" s="192"/>
      <c r="G88" s="192"/>
      <c r="H88" s="192"/>
      <c r="I88" s="192"/>
      <c r="J88" s="153"/>
      <c r="K88" s="61"/>
      <c r="L88" s="61"/>
      <c r="M88" s="61"/>
      <c r="N88" s="61"/>
      <c r="O88" s="61"/>
      <c r="P88" s="61"/>
      <c r="Q88" s="61"/>
    </row>
    <row r="89" spans="1:17" ht="15" customHeight="1" x14ac:dyDescent="0.2">
      <c r="A89" s="191" t="s">
        <v>478</v>
      </c>
      <c r="B89" s="192"/>
      <c r="C89" s="192"/>
      <c r="D89" s="192"/>
      <c r="E89" s="192"/>
      <c r="F89" s="192"/>
      <c r="G89" s="192"/>
      <c r="H89" s="192"/>
      <c r="I89" s="192"/>
      <c r="J89" s="155">
        <v>32</v>
      </c>
      <c r="K89" s="62">
        <v>30</v>
      </c>
      <c r="L89" s="62">
        <v>1</v>
      </c>
      <c r="M89" s="62">
        <v>1</v>
      </c>
      <c r="N89" s="61"/>
      <c r="O89" s="61"/>
      <c r="P89" s="61"/>
      <c r="Q89" s="61"/>
    </row>
    <row r="90" spans="1:17" ht="36.6" customHeight="1" x14ac:dyDescent="0.2">
      <c r="A90" s="191" t="s">
        <v>636</v>
      </c>
      <c r="B90" s="192"/>
      <c r="C90" s="192"/>
      <c r="D90" s="192"/>
      <c r="E90" s="192"/>
      <c r="F90" s="192"/>
      <c r="G90" s="192"/>
      <c r="H90" s="192"/>
      <c r="I90" s="192"/>
      <c r="J90" s="155">
        <v>162</v>
      </c>
      <c r="K90" s="62">
        <v>109</v>
      </c>
      <c r="L90" s="62">
        <v>52</v>
      </c>
      <c r="M90" s="62">
        <v>5</v>
      </c>
      <c r="N90" s="61"/>
      <c r="O90" s="62">
        <v>8.3175000000000008</v>
      </c>
      <c r="P90" s="61"/>
      <c r="Q90" s="62">
        <v>0.28499999999999998</v>
      </c>
    </row>
    <row r="91" spans="1:17" ht="25.9" customHeight="1" x14ac:dyDescent="0.2">
      <c r="A91" s="191" t="s">
        <v>477</v>
      </c>
      <c r="B91" s="192"/>
      <c r="C91" s="192"/>
      <c r="D91" s="192"/>
      <c r="E91" s="192"/>
      <c r="F91" s="192"/>
      <c r="G91" s="192"/>
      <c r="H91" s="192"/>
      <c r="I91" s="192"/>
      <c r="J91" s="155">
        <v>44</v>
      </c>
      <c r="K91" s="62">
        <v>32</v>
      </c>
      <c r="L91" s="62">
        <v>12</v>
      </c>
      <c r="M91" s="62">
        <v>1</v>
      </c>
      <c r="N91" s="61"/>
      <c r="O91" s="62">
        <v>2.4300000000000002</v>
      </c>
      <c r="P91" s="61"/>
      <c r="Q91" s="62">
        <v>7.1499999999999994E-2</v>
      </c>
    </row>
    <row r="92" spans="1:17" ht="25.15" customHeight="1" x14ac:dyDescent="0.2">
      <c r="A92" s="191" t="s">
        <v>476</v>
      </c>
      <c r="B92" s="192"/>
      <c r="C92" s="192"/>
      <c r="D92" s="192"/>
      <c r="E92" s="192"/>
      <c r="F92" s="192"/>
      <c r="G92" s="192"/>
      <c r="H92" s="192"/>
      <c r="I92" s="192"/>
      <c r="J92" s="155">
        <v>228</v>
      </c>
      <c r="K92" s="62">
        <v>173</v>
      </c>
      <c r="L92" s="62">
        <v>55</v>
      </c>
      <c r="M92" s="62">
        <v>5</v>
      </c>
      <c r="N92" s="61"/>
      <c r="O92" s="62">
        <v>13.24</v>
      </c>
      <c r="P92" s="61"/>
      <c r="Q92" s="62">
        <v>0.3</v>
      </c>
    </row>
    <row r="93" spans="1:17" x14ac:dyDescent="0.2">
      <c r="A93" s="191" t="s">
        <v>7</v>
      </c>
      <c r="B93" s="192"/>
      <c r="C93" s="192"/>
      <c r="D93" s="192"/>
      <c r="E93" s="192"/>
      <c r="F93" s="192"/>
      <c r="G93" s="192"/>
      <c r="H93" s="192"/>
      <c r="I93" s="192"/>
      <c r="J93" s="155">
        <v>1328</v>
      </c>
      <c r="K93" s="61"/>
      <c r="L93" s="61"/>
      <c r="M93" s="61"/>
      <c r="N93" s="61"/>
      <c r="O93" s="61"/>
      <c r="P93" s="61"/>
      <c r="Q93" s="61"/>
    </row>
    <row r="94" spans="1:17" x14ac:dyDescent="0.2">
      <c r="A94" s="191" t="s">
        <v>27</v>
      </c>
      <c r="B94" s="192"/>
      <c r="C94" s="192"/>
      <c r="D94" s="192"/>
      <c r="E94" s="192"/>
      <c r="F94" s="192"/>
      <c r="G94" s="192"/>
      <c r="H94" s="192"/>
      <c r="I94" s="192"/>
      <c r="J94" s="153"/>
      <c r="K94" s="61"/>
      <c r="L94" s="61"/>
      <c r="M94" s="61"/>
      <c r="N94" s="61"/>
      <c r="O94" s="61"/>
      <c r="P94" s="61"/>
      <c r="Q94" s="61"/>
    </row>
    <row r="95" spans="1:17" x14ac:dyDescent="0.2">
      <c r="A95" s="191" t="s">
        <v>635</v>
      </c>
      <c r="B95" s="192"/>
      <c r="C95" s="192"/>
      <c r="D95" s="192"/>
      <c r="E95" s="192"/>
      <c r="F95" s="192"/>
      <c r="G95" s="192"/>
      <c r="H95" s="192"/>
      <c r="I95" s="192"/>
      <c r="J95" s="155">
        <v>83</v>
      </c>
      <c r="K95" s="61"/>
      <c r="L95" s="61"/>
      <c r="M95" s="61"/>
      <c r="N95" s="61"/>
      <c r="O95" s="61"/>
      <c r="P95" s="61"/>
      <c r="Q95" s="61"/>
    </row>
    <row r="96" spans="1:17" x14ac:dyDescent="0.2">
      <c r="A96" s="191" t="s">
        <v>634</v>
      </c>
      <c r="B96" s="192"/>
      <c r="C96" s="192"/>
      <c r="D96" s="192"/>
      <c r="E96" s="192"/>
      <c r="F96" s="192"/>
      <c r="G96" s="192"/>
      <c r="H96" s="192"/>
      <c r="I96" s="192"/>
      <c r="J96" s="155">
        <v>185</v>
      </c>
      <c r="K96" s="61"/>
      <c r="L96" s="61"/>
      <c r="M96" s="61"/>
      <c r="N96" s="61"/>
      <c r="O96" s="61"/>
      <c r="P96" s="61"/>
      <c r="Q96" s="61"/>
    </row>
    <row r="97" spans="1:17" ht="15" customHeight="1" x14ac:dyDescent="0.2">
      <c r="A97" s="191" t="s">
        <v>475</v>
      </c>
      <c r="B97" s="192"/>
      <c r="C97" s="192"/>
      <c r="D97" s="192"/>
      <c r="E97" s="192"/>
      <c r="F97" s="192"/>
      <c r="G97" s="192"/>
      <c r="H97" s="192"/>
      <c r="I97" s="192"/>
      <c r="J97" s="155">
        <v>1060</v>
      </c>
      <c r="K97" s="61"/>
      <c r="L97" s="61"/>
      <c r="M97" s="61"/>
      <c r="N97" s="61"/>
      <c r="O97" s="61"/>
      <c r="P97" s="61"/>
      <c r="Q97" s="61"/>
    </row>
    <row r="98" spans="1:17" x14ac:dyDescent="0.2">
      <c r="A98" s="191" t="s">
        <v>8</v>
      </c>
      <c r="B98" s="192"/>
      <c r="C98" s="192"/>
      <c r="D98" s="192"/>
      <c r="E98" s="192"/>
      <c r="F98" s="192"/>
      <c r="G98" s="192"/>
      <c r="H98" s="192"/>
      <c r="I98" s="192"/>
      <c r="J98" s="155">
        <v>873</v>
      </c>
      <c r="K98" s="61"/>
      <c r="L98" s="61"/>
      <c r="M98" s="61"/>
      <c r="N98" s="61"/>
      <c r="O98" s="61"/>
      <c r="P98" s="61"/>
      <c r="Q98" s="61"/>
    </row>
    <row r="99" spans="1:17" x14ac:dyDescent="0.2">
      <c r="A99" s="191" t="s">
        <v>27</v>
      </c>
      <c r="B99" s="192"/>
      <c r="C99" s="192"/>
      <c r="D99" s="192"/>
      <c r="E99" s="192"/>
      <c r="F99" s="192"/>
      <c r="G99" s="192"/>
      <c r="H99" s="192"/>
      <c r="I99" s="192"/>
      <c r="J99" s="153"/>
      <c r="K99" s="61"/>
      <c r="L99" s="61"/>
      <c r="M99" s="61"/>
      <c r="N99" s="61"/>
      <c r="O99" s="61"/>
      <c r="P99" s="61"/>
      <c r="Q99" s="61"/>
    </row>
    <row r="100" spans="1:17" x14ac:dyDescent="0.2">
      <c r="A100" s="191" t="s">
        <v>633</v>
      </c>
      <c r="B100" s="192"/>
      <c r="C100" s="192"/>
      <c r="D100" s="192"/>
      <c r="E100" s="192"/>
      <c r="F100" s="192"/>
      <c r="G100" s="192"/>
      <c r="H100" s="192"/>
      <c r="I100" s="192"/>
      <c r="J100" s="155">
        <v>64</v>
      </c>
      <c r="K100" s="61"/>
      <c r="L100" s="61"/>
      <c r="M100" s="61"/>
      <c r="N100" s="61"/>
      <c r="O100" s="61"/>
      <c r="P100" s="61"/>
      <c r="Q100" s="61"/>
    </row>
    <row r="101" spans="1:17" x14ac:dyDescent="0.2">
      <c r="A101" s="191" t="s">
        <v>632</v>
      </c>
      <c r="B101" s="192"/>
      <c r="C101" s="192"/>
      <c r="D101" s="192"/>
      <c r="E101" s="192"/>
      <c r="F101" s="192"/>
      <c r="G101" s="192"/>
      <c r="H101" s="192"/>
      <c r="I101" s="192"/>
      <c r="J101" s="155">
        <v>122</v>
      </c>
      <c r="K101" s="61"/>
      <c r="L101" s="61"/>
      <c r="M101" s="61"/>
      <c r="N101" s="61"/>
      <c r="O101" s="61"/>
      <c r="P101" s="61"/>
      <c r="Q101" s="61"/>
    </row>
    <row r="102" spans="1:17" ht="15" customHeight="1" x14ac:dyDescent="0.2">
      <c r="A102" s="191" t="s">
        <v>474</v>
      </c>
      <c r="B102" s="192"/>
      <c r="C102" s="192"/>
      <c r="D102" s="192"/>
      <c r="E102" s="192"/>
      <c r="F102" s="192"/>
      <c r="G102" s="192"/>
      <c r="H102" s="192"/>
      <c r="I102" s="192"/>
      <c r="J102" s="155">
        <v>687</v>
      </c>
      <c r="K102" s="61"/>
      <c r="L102" s="61"/>
      <c r="M102" s="61"/>
      <c r="N102" s="61"/>
      <c r="O102" s="61"/>
      <c r="P102" s="61"/>
      <c r="Q102" s="61"/>
    </row>
    <row r="103" spans="1:17" x14ac:dyDescent="0.2">
      <c r="A103" s="202" t="s">
        <v>9</v>
      </c>
      <c r="B103" s="192"/>
      <c r="C103" s="192"/>
      <c r="D103" s="192"/>
      <c r="E103" s="192"/>
      <c r="F103" s="192"/>
      <c r="G103" s="192"/>
      <c r="H103" s="192"/>
      <c r="I103" s="192"/>
      <c r="J103" s="153"/>
      <c r="K103" s="61"/>
      <c r="L103" s="61"/>
      <c r="M103" s="61"/>
      <c r="N103" s="61"/>
      <c r="O103" s="61"/>
      <c r="P103" s="61"/>
      <c r="Q103" s="61"/>
    </row>
    <row r="104" spans="1:17" ht="30" customHeight="1" x14ac:dyDescent="0.2">
      <c r="A104" s="191" t="s">
        <v>631</v>
      </c>
      <c r="B104" s="192"/>
      <c r="C104" s="192"/>
      <c r="D104" s="192"/>
      <c r="E104" s="192"/>
      <c r="F104" s="192"/>
      <c r="G104" s="192"/>
      <c r="H104" s="192"/>
      <c r="I104" s="192"/>
      <c r="J104" s="155">
        <v>3049</v>
      </c>
      <c r="K104" s="61"/>
      <c r="L104" s="61"/>
      <c r="M104" s="61"/>
      <c r="N104" s="61"/>
      <c r="O104" s="62">
        <v>61.24</v>
      </c>
      <c r="P104" s="61"/>
      <c r="Q104" s="62">
        <v>1.8</v>
      </c>
    </row>
    <row r="105" spans="1:17" x14ac:dyDescent="0.2">
      <c r="A105" s="191" t="s">
        <v>207</v>
      </c>
      <c r="B105" s="192"/>
      <c r="C105" s="192"/>
      <c r="D105" s="192"/>
      <c r="E105" s="192"/>
      <c r="F105" s="192"/>
      <c r="G105" s="192"/>
      <c r="H105" s="192"/>
      <c r="I105" s="192"/>
      <c r="J105" s="155">
        <v>6752</v>
      </c>
      <c r="K105" s="61"/>
      <c r="L105" s="61"/>
      <c r="M105" s="61"/>
      <c r="N105" s="61"/>
      <c r="O105" s="61"/>
      <c r="P105" s="61"/>
      <c r="Q105" s="61"/>
    </row>
    <row r="106" spans="1:17" x14ac:dyDescent="0.2">
      <c r="A106" s="191" t="s">
        <v>630</v>
      </c>
      <c r="B106" s="192"/>
      <c r="C106" s="192"/>
      <c r="D106" s="192"/>
      <c r="E106" s="192"/>
      <c r="F106" s="192"/>
      <c r="G106" s="192"/>
      <c r="H106" s="192"/>
      <c r="I106" s="192"/>
      <c r="J106" s="155">
        <v>5619</v>
      </c>
      <c r="K106" s="61"/>
      <c r="L106" s="61"/>
      <c r="M106" s="61"/>
      <c r="N106" s="61"/>
      <c r="O106" s="61"/>
      <c r="P106" s="61"/>
      <c r="Q106" s="61"/>
    </row>
    <row r="107" spans="1:17" x14ac:dyDescent="0.2">
      <c r="A107" s="191" t="s">
        <v>214</v>
      </c>
      <c r="B107" s="192"/>
      <c r="C107" s="192"/>
      <c r="D107" s="192"/>
      <c r="E107" s="192"/>
      <c r="F107" s="192"/>
      <c r="G107" s="192"/>
      <c r="H107" s="192"/>
      <c r="I107" s="192"/>
      <c r="J107" s="155">
        <v>660</v>
      </c>
      <c r="K107" s="61"/>
      <c r="L107" s="61"/>
      <c r="M107" s="61"/>
      <c r="N107" s="61"/>
      <c r="O107" s="62">
        <v>6.35</v>
      </c>
      <c r="P107" s="61"/>
      <c r="Q107" s="61"/>
    </row>
    <row r="108" spans="1:17" x14ac:dyDescent="0.2">
      <c r="A108" s="191" t="s">
        <v>213</v>
      </c>
      <c r="B108" s="192"/>
      <c r="C108" s="192"/>
      <c r="D108" s="192"/>
      <c r="E108" s="192"/>
      <c r="F108" s="192"/>
      <c r="G108" s="192"/>
      <c r="H108" s="192"/>
      <c r="I108" s="192"/>
      <c r="J108" s="155">
        <v>568</v>
      </c>
      <c r="K108" s="61"/>
      <c r="L108" s="61"/>
      <c r="M108" s="61"/>
      <c r="N108" s="61"/>
      <c r="O108" s="62">
        <v>11.86</v>
      </c>
      <c r="P108" s="61"/>
      <c r="Q108" s="61"/>
    </row>
    <row r="109" spans="1:17" x14ac:dyDescent="0.2">
      <c r="A109" s="191" t="s">
        <v>10</v>
      </c>
      <c r="B109" s="192"/>
      <c r="C109" s="192"/>
      <c r="D109" s="192"/>
      <c r="E109" s="192"/>
      <c r="F109" s="192"/>
      <c r="G109" s="192"/>
      <c r="H109" s="192"/>
      <c r="I109" s="192"/>
      <c r="J109" s="155">
        <v>16648</v>
      </c>
      <c r="K109" s="61"/>
      <c r="L109" s="61"/>
      <c r="M109" s="61"/>
      <c r="N109" s="61"/>
      <c r="O109" s="62">
        <v>79.45</v>
      </c>
      <c r="P109" s="61"/>
      <c r="Q109" s="62">
        <v>1.8</v>
      </c>
    </row>
    <row r="110" spans="1:17" x14ac:dyDescent="0.2">
      <c r="A110" s="191" t="s">
        <v>11</v>
      </c>
      <c r="B110" s="192"/>
      <c r="C110" s="192"/>
      <c r="D110" s="192"/>
      <c r="E110" s="192"/>
      <c r="F110" s="192"/>
      <c r="G110" s="192"/>
      <c r="H110" s="192"/>
      <c r="I110" s="192"/>
      <c r="J110" s="153"/>
      <c r="K110" s="61"/>
      <c r="L110" s="61"/>
      <c r="M110" s="61"/>
      <c r="N110" s="61"/>
      <c r="O110" s="61"/>
      <c r="P110" s="61"/>
      <c r="Q110" s="61"/>
    </row>
    <row r="111" spans="1:17" x14ac:dyDescent="0.2">
      <c r="A111" s="191" t="s">
        <v>12</v>
      </c>
      <c r="B111" s="192"/>
      <c r="C111" s="192"/>
      <c r="D111" s="192"/>
      <c r="E111" s="192"/>
      <c r="F111" s="192"/>
      <c r="G111" s="192"/>
      <c r="H111" s="192"/>
      <c r="I111" s="192"/>
      <c r="J111" s="155">
        <v>13078</v>
      </c>
      <c r="K111" s="61"/>
      <c r="L111" s="61"/>
      <c r="M111" s="61"/>
      <c r="N111" s="61"/>
      <c r="O111" s="61"/>
      <c r="P111" s="61"/>
      <c r="Q111" s="61"/>
    </row>
    <row r="112" spans="1:17" x14ac:dyDescent="0.2">
      <c r="A112" s="191" t="s">
        <v>13</v>
      </c>
      <c r="B112" s="192"/>
      <c r="C112" s="192"/>
      <c r="D112" s="192"/>
      <c r="E112" s="192"/>
      <c r="F112" s="192"/>
      <c r="G112" s="192"/>
      <c r="H112" s="192"/>
      <c r="I112" s="192"/>
      <c r="J112" s="155">
        <f>329-M87</f>
        <v>297</v>
      </c>
      <c r="K112" s="61"/>
      <c r="L112" s="61"/>
      <c r="M112" s="61"/>
      <c r="N112" s="61"/>
      <c r="O112" s="61"/>
      <c r="P112" s="61"/>
      <c r="Q112" s="61"/>
    </row>
    <row r="113" spans="1:17" x14ac:dyDescent="0.2">
      <c r="A113" s="191" t="s">
        <v>14</v>
      </c>
      <c r="B113" s="192"/>
      <c r="C113" s="192"/>
      <c r="D113" s="192"/>
      <c r="E113" s="192"/>
      <c r="F113" s="192"/>
      <c r="G113" s="192"/>
      <c r="H113" s="192"/>
      <c r="I113" s="192"/>
      <c r="J113" s="155">
        <v>1072</v>
      </c>
      <c r="K113" s="61"/>
      <c r="L113" s="61"/>
      <c r="M113" s="61"/>
      <c r="N113" s="61"/>
      <c r="O113" s="61"/>
      <c r="P113" s="61"/>
      <c r="Q113" s="61"/>
    </row>
    <row r="114" spans="1:17" x14ac:dyDescent="0.2">
      <c r="A114" s="191" t="s">
        <v>15</v>
      </c>
      <c r="B114" s="192"/>
      <c r="C114" s="192"/>
      <c r="D114" s="192"/>
      <c r="E114" s="192"/>
      <c r="F114" s="192"/>
      <c r="G114" s="192"/>
      <c r="H114" s="192"/>
      <c r="I114" s="192"/>
      <c r="J114" s="155">
        <v>1328</v>
      </c>
      <c r="K114" s="61"/>
      <c r="L114" s="61"/>
      <c r="M114" s="61"/>
      <c r="N114" s="61"/>
      <c r="O114" s="61"/>
      <c r="P114" s="61"/>
      <c r="Q114" s="61"/>
    </row>
    <row r="115" spans="1:17" x14ac:dyDescent="0.2">
      <c r="A115" s="191" t="s">
        <v>16</v>
      </c>
      <c r="B115" s="192"/>
      <c r="C115" s="192"/>
      <c r="D115" s="192"/>
      <c r="E115" s="192"/>
      <c r="F115" s="192"/>
      <c r="G115" s="192"/>
      <c r="H115" s="192"/>
      <c r="I115" s="192"/>
      <c r="J115" s="155">
        <v>873</v>
      </c>
      <c r="K115" s="61"/>
      <c r="L115" s="61"/>
      <c r="M115" s="61"/>
      <c r="N115" s="61"/>
      <c r="O115" s="61"/>
      <c r="P115" s="61"/>
      <c r="Q115" s="61"/>
    </row>
    <row r="116" spans="1:17" x14ac:dyDescent="0.2">
      <c r="A116" s="202" t="s">
        <v>17</v>
      </c>
      <c r="B116" s="192"/>
      <c r="C116" s="192"/>
      <c r="D116" s="192"/>
      <c r="E116" s="192"/>
      <c r="F116" s="192"/>
      <c r="G116" s="192"/>
      <c r="H116" s="192"/>
      <c r="I116" s="192"/>
      <c r="J116" s="156">
        <v>16648</v>
      </c>
      <c r="K116" s="61"/>
      <c r="L116" s="61"/>
      <c r="M116" s="61"/>
      <c r="N116" s="61"/>
      <c r="O116" s="60">
        <v>79.45</v>
      </c>
      <c r="P116" s="61"/>
      <c r="Q116" s="60">
        <v>1.8</v>
      </c>
    </row>
    <row r="117" spans="1:17" ht="11.45" customHeight="1" x14ac:dyDescent="0.2"/>
    <row r="118" spans="1:17" s="107" customFormat="1" ht="12.6" customHeight="1" x14ac:dyDescent="0.2">
      <c r="A118" s="18"/>
      <c r="B118" s="21"/>
      <c r="C118" s="17"/>
      <c r="D118" s="105"/>
      <c r="E118" s="19"/>
      <c r="F118" s="112"/>
      <c r="G118" s="112"/>
      <c r="H118" s="112"/>
      <c r="I118" s="112"/>
      <c r="J118" s="158"/>
      <c r="K118" s="112"/>
      <c r="L118" s="112"/>
      <c r="M118" s="112"/>
      <c r="N118" s="112"/>
      <c r="O118" s="112"/>
      <c r="P118" s="112"/>
      <c r="Q118" s="112"/>
    </row>
    <row r="119" spans="1:17" s="132" customFormat="1" ht="14.25" customHeight="1" x14ac:dyDescent="0.2">
      <c r="A119" s="117"/>
      <c r="B119" s="23" t="s">
        <v>96</v>
      </c>
      <c r="C119" s="115"/>
      <c r="D119" s="115"/>
      <c r="E119" s="115"/>
      <c r="F119" s="115"/>
      <c r="G119" s="115"/>
      <c r="H119" s="115"/>
      <c r="I119" s="23" t="s">
        <v>95</v>
      </c>
      <c r="J119" s="159"/>
      <c r="K119" s="22"/>
      <c r="L119" s="22"/>
      <c r="M119" s="22"/>
      <c r="N119" s="22"/>
      <c r="O119" s="22"/>
      <c r="P119" s="22"/>
      <c r="Q119" s="113"/>
    </row>
    <row r="120" spans="1:17" s="132" customFormat="1" x14ac:dyDescent="0.2">
      <c r="A120" s="12"/>
      <c r="B120" s="22"/>
      <c r="C120" s="115"/>
      <c r="D120" s="116"/>
      <c r="E120" s="22"/>
      <c r="F120" s="22"/>
      <c r="G120" s="115"/>
      <c r="H120" s="113"/>
      <c r="I120" s="114" t="s">
        <v>629</v>
      </c>
      <c r="J120" s="148"/>
      <c r="K120" s="113"/>
      <c r="L120" s="113"/>
      <c r="M120" s="113"/>
      <c r="N120" s="113"/>
      <c r="O120" s="113"/>
      <c r="P120" s="113"/>
      <c r="Q120" s="113"/>
    </row>
    <row r="121" spans="1:17" s="107" customFormat="1" x14ac:dyDescent="0.2">
      <c r="A121" s="18"/>
      <c r="B121" s="21"/>
      <c r="C121" s="17"/>
      <c r="D121" s="105"/>
      <c r="E121" s="19"/>
      <c r="F121" s="112"/>
      <c r="G121" s="112"/>
      <c r="H121" s="112"/>
      <c r="I121" s="23" t="s">
        <v>93</v>
      </c>
      <c r="J121" s="159"/>
      <c r="K121" s="22"/>
      <c r="L121" s="22"/>
      <c r="M121" s="22"/>
      <c r="N121" s="22"/>
      <c r="O121" s="22"/>
      <c r="P121" s="22"/>
      <c r="Q121" s="112"/>
    </row>
    <row r="122" spans="1:17" s="107" customFormat="1" x14ac:dyDescent="0.2">
      <c r="A122" s="18"/>
      <c r="B122" s="21"/>
      <c r="C122" s="17"/>
      <c r="D122" s="105"/>
      <c r="E122" s="19"/>
      <c r="F122" s="112"/>
      <c r="G122" s="112"/>
      <c r="H122" s="112"/>
      <c r="I122" s="22"/>
      <c r="J122" s="159"/>
      <c r="K122" s="22"/>
      <c r="L122" s="22"/>
      <c r="M122" s="22"/>
      <c r="N122" s="22"/>
      <c r="O122" s="22"/>
      <c r="P122" s="22"/>
      <c r="Q122" s="112"/>
    </row>
  </sheetData>
  <mergeCells count="54">
    <mergeCell ref="A84:Q84"/>
    <mergeCell ref="Q17:Q19"/>
    <mergeCell ref="J18:J19"/>
    <mergeCell ref="K18:M18"/>
    <mergeCell ref="J17:M17"/>
    <mergeCell ref="P17:P19"/>
    <mergeCell ref="F18:F19"/>
    <mergeCell ref="F17:I17"/>
    <mergeCell ref="G18:I18"/>
    <mergeCell ref="O17:O19"/>
    <mergeCell ref="N17:N19"/>
    <mergeCell ref="A116:I116"/>
    <mergeCell ref="J12:K12"/>
    <mergeCell ref="J13:K13"/>
    <mergeCell ref="A106:I106"/>
    <mergeCell ref="A107:I107"/>
    <mergeCell ref="A108:I108"/>
    <mergeCell ref="A109:I109"/>
    <mergeCell ref="A17:A19"/>
    <mergeCell ref="C17:C19"/>
    <mergeCell ref="D17:D19"/>
    <mergeCell ref="E17:E19"/>
    <mergeCell ref="B17:B19"/>
    <mergeCell ref="A93:I93"/>
    <mergeCell ref="A21:Q21"/>
    <mergeCell ref="A44:Q44"/>
    <mergeCell ref="A68:Q68"/>
    <mergeCell ref="A104:I104"/>
    <mergeCell ref="A105:I105"/>
    <mergeCell ref="A86:I86"/>
    <mergeCell ref="A87:I87"/>
    <mergeCell ref="A115:I115"/>
    <mergeCell ref="A99:I99"/>
    <mergeCell ref="A88:I88"/>
    <mergeCell ref="A89:I89"/>
    <mergeCell ref="A90:I90"/>
    <mergeCell ref="A91:I91"/>
    <mergeCell ref="A92:I92"/>
    <mergeCell ref="E1:J1"/>
    <mergeCell ref="J14:K14"/>
    <mergeCell ref="A112:I112"/>
    <mergeCell ref="A113:I113"/>
    <mergeCell ref="A114:I114"/>
    <mergeCell ref="A94:I94"/>
    <mergeCell ref="A95:I95"/>
    <mergeCell ref="A96:I96"/>
    <mergeCell ref="A97:I97"/>
    <mergeCell ref="A98:I98"/>
    <mergeCell ref="A110:I110"/>
    <mergeCell ref="A111:I111"/>
    <mergeCell ref="A100:I100"/>
    <mergeCell ref="A101:I101"/>
    <mergeCell ref="A102:I102"/>
    <mergeCell ref="A103:I103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8"/>
  <sheetViews>
    <sheetView showGridLines="0" zoomScaleNormal="75" zoomScaleSheetLayoutView="75" workbookViewId="0">
      <selection activeCell="Q55" sqref="Q55"/>
    </sheetView>
  </sheetViews>
  <sheetFormatPr defaultColWidth="9.140625" defaultRowHeight="12.75" outlineLevelRow="1" x14ac:dyDescent="0.2"/>
  <cols>
    <col min="1" max="1" width="3.28515625" style="9" customWidth="1"/>
    <col min="2" max="2" width="15.28515625" style="1" customWidth="1"/>
    <col min="3" max="3" width="34.28515625" style="7" customWidth="1"/>
    <col min="4" max="4" width="10.7109375" style="106" customWidth="1"/>
    <col min="5" max="5" width="11.28515625" style="8" customWidth="1"/>
    <col min="6" max="6" width="7.7109375" style="3" customWidth="1"/>
    <col min="7" max="9" width="6.7109375" style="3" customWidth="1"/>
    <col min="10" max="10" width="7.7109375" style="15" customWidth="1"/>
    <col min="11" max="17" width="6.7109375" style="3" customWidth="1"/>
    <col min="18" max="16384" width="9.140625" style="4"/>
  </cols>
  <sheetData>
    <row r="1" spans="1:18" s="107" customFormat="1" ht="13.9" customHeight="1" x14ac:dyDescent="0.2">
      <c r="A1" s="2" t="s">
        <v>4</v>
      </c>
      <c r="B1" s="131"/>
      <c r="C1" s="137"/>
      <c r="D1" s="116"/>
      <c r="E1" s="198" t="s">
        <v>20</v>
      </c>
      <c r="F1" s="199"/>
      <c r="G1" s="199"/>
      <c r="H1" s="199"/>
      <c r="I1" s="199"/>
      <c r="J1" s="199"/>
      <c r="K1" s="113"/>
      <c r="L1" s="113"/>
      <c r="M1" s="2" t="s">
        <v>5</v>
      </c>
      <c r="N1" s="66"/>
      <c r="O1" s="66"/>
      <c r="P1" s="66"/>
    </row>
    <row r="2" spans="1:18" s="107" customFormat="1" x14ac:dyDescent="0.2">
      <c r="A2" s="22"/>
      <c r="B2" s="131"/>
      <c r="C2" s="137"/>
      <c r="D2" s="116"/>
      <c r="E2" s="147"/>
      <c r="F2" s="147"/>
      <c r="G2" s="13" t="s">
        <v>0</v>
      </c>
      <c r="H2" s="20"/>
      <c r="I2" s="146"/>
      <c r="J2" s="148"/>
      <c r="K2" s="113"/>
      <c r="L2" s="113"/>
      <c r="M2" s="5" t="s">
        <v>199</v>
      </c>
      <c r="N2" s="66"/>
      <c r="O2" s="66"/>
      <c r="P2" s="66"/>
    </row>
    <row r="3" spans="1:18" s="107" customFormat="1" x14ac:dyDescent="0.2">
      <c r="A3" s="22" t="s">
        <v>198</v>
      </c>
      <c r="B3" s="131"/>
      <c r="C3" s="137"/>
      <c r="D3" s="116"/>
      <c r="E3" s="113"/>
      <c r="F3" s="113"/>
      <c r="G3" s="113"/>
      <c r="H3" s="113"/>
      <c r="I3" s="113"/>
      <c r="J3" s="148"/>
      <c r="K3" s="113"/>
      <c r="L3" s="113"/>
      <c r="M3" s="5" t="s">
        <v>197</v>
      </c>
      <c r="N3" s="66"/>
      <c r="O3" s="66"/>
      <c r="P3" s="66"/>
    </row>
    <row r="4" spans="1:18" s="107" customFormat="1" x14ac:dyDescent="0.2">
      <c r="A4" s="5" t="s">
        <v>196</v>
      </c>
      <c r="B4" s="131"/>
      <c r="C4" s="137"/>
      <c r="D4" s="116"/>
      <c r="E4" s="113"/>
      <c r="F4" s="113"/>
      <c r="G4" s="79" t="s">
        <v>599</v>
      </c>
      <c r="H4" s="145"/>
      <c r="I4" s="113"/>
      <c r="J4" s="148"/>
      <c r="K4" s="113"/>
      <c r="L4" s="113"/>
      <c r="M4" s="76"/>
      <c r="N4" s="76"/>
      <c r="O4" s="144"/>
      <c r="P4" s="66"/>
    </row>
    <row r="5" spans="1:18" s="107" customFormat="1" x14ac:dyDescent="0.2">
      <c r="A5" s="12"/>
      <c r="B5" s="131"/>
      <c r="C5" s="116"/>
      <c r="D5" s="142"/>
      <c r="E5" s="113"/>
      <c r="F5" s="113"/>
      <c r="G5" s="12"/>
      <c r="H5" s="12"/>
      <c r="I5" s="12"/>
      <c r="J5" s="148"/>
      <c r="K5" s="113"/>
      <c r="L5" s="113"/>
      <c r="M5" s="5" t="s">
        <v>193</v>
      </c>
      <c r="N5" s="66"/>
      <c r="O5" s="66"/>
      <c r="P5" s="66"/>
      <c r="Q5" s="4"/>
    </row>
    <row r="6" spans="1:18" s="107" customFormat="1" x14ac:dyDescent="0.2">
      <c r="A6" s="12"/>
      <c r="B6" s="131"/>
      <c r="C6" s="116"/>
      <c r="D6" s="142"/>
      <c r="E6" s="113"/>
      <c r="F6" s="113"/>
      <c r="G6" s="113"/>
      <c r="H6" s="113"/>
      <c r="I6" s="113"/>
      <c r="J6" s="148"/>
      <c r="K6" s="113"/>
      <c r="L6" s="113"/>
      <c r="M6" s="66"/>
      <c r="N6" s="66"/>
      <c r="O6" s="66"/>
      <c r="P6" s="66"/>
      <c r="Q6" s="4"/>
    </row>
    <row r="7" spans="1:18" x14ac:dyDescent="0.2">
      <c r="A7" s="11"/>
      <c r="B7" s="69"/>
      <c r="C7" s="78" t="s">
        <v>1</v>
      </c>
      <c r="D7" s="77" t="s">
        <v>570</v>
      </c>
      <c r="E7" s="141"/>
      <c r="F7" s="76"/>
      <c r="G7" s="76"/>
      <c r="H7" s="140"/>
      <c r="I7" s="76"/>
      <c r="J7" s="149"/>
      <c r="K7" s="76"/>
      <c r="L7" s="76"/>
      <c r="M7" s="76"/>
      <c r="N7" s="73"/>
      <c r="O7" s="66"/>
      <c r="P7" s="66"/>
      <c r="Q7" s="66"/>
    </row>
    <row r="8" spans="1:18" x14ac:dyDescent="0.2">
      <c r="A8" s="11"/>
      <c r="B8" s="69"/>
      <c r="C8" s="78"/>
      <c r="D8" s="139" t="s">
        <v>598</v>
      </c>
      <c r="E8" s="174"/>
      <c r="F8" s="138"/>
      <c r="G8" s="138"/>
      <c r="H8" s="173"/>
      <c r="I8" s="138"/>
      <c r="J8" s="175"/>
      <c r="K8" s="138"/>
      <c r="L8" s="138"/>
      <c r="M8" s="138"/>
      <c r="N8" s="73"/>
      <c r="O8" s="73"/>
      <c r="P8" s="66"/>
      <c r="Q8" s="66"/>
    </row>
    <row r="9" spans="1:18" x14ac:dyDescent="0.2">
      <c r="A9" s="11"/>
      <c r="B9" s="69"/>
      <c r="C9" s="68"/>
      <c r="D9" s="67"/>
      <c r="E9" s="75"/>
      <c r="F9" s="74"/>
      <c r="G9" s="74"/>
      <c r="H9" s="13" t="s">
        <v>31</v>
      </c>
      <c r="I9" s="13"/>
      <c r="J9" s="151"/>
      <c r="K9" s="73"/>
      <c r="L9" s="66"/>
      <c r="M9" s="66"/>
      <c r="N9" s="66"/>
      <c r="O9" s="66"/>
      <c r="P9" s="66"/>
      <c r="Q9" s="66"/>
    </row>
    <row r="10" spans="1:18" x14ac:dyDescent="0.2">
      <c r="A10" s="11"/>
      <c r="B10" s="69"/>
      <c r="C10" s="68"/>
      <c r="D10" s="67"/>
      <c r="E10" s="80"/>
      <c r="F10" s="73"/>
      <c r="G10" s="73"/>
      <c r="H10" s="170"/>
      <c r="I10" s="170"/>
      <c r="J10" s="176"/>
      <c r="K10" s="73"/>
      <c r="L10" s="66"/>
      <c r="M10" s="66"/>
      <c r="N10" s="66"/>
      <c r="O10" s="66"/>
      <c r="P10" s="66"/>
      <c r="Q10" s="66"/>
    </row>
    <row r="11" spans="1:18" ht="14.25" x14ac:dyDescent="0.2">
      <c r="A11" s="11"/>
      <c r="B11" s="69"/>
      <c r="C11" s="68"/>
      <c r="D11" s="70" t="s">
        <v>568</v>
      </c>
      <c r="E11" s="11"/>
      <c r="F11" s="66"/>
      <c r="G11" s="66"/>
      <c r="H11" s="66"/>
      <c r="I11" s="70"/>
      <c r="J11" s="152"/>
      <c r="K11" s="66"/>
      <c r="L11" s="66"/>
      <c r="M11" s="66"/>
      <c r="N11" s="66"/>
      <c r="O11" s="66"/>
      <c r="P11" s="66"/>
      <c r="Q11" s="66"/>
      <c r="R11" s="14"/>
    </row>
    <row r="12" spans="1:18" x14ac:dyDescent="0.2">
      <c r="A12" s="11"/>
      <c r="B12" s="69"/>
      <c r="C12" s="68"/>
      <c r="D12" s="70" t="s">
        <v>597</v>
      </c>
      <c r="E12" s="11"/>
      <c r="F12" s="66"/>
      <c r="G12" s="66"/>
      <c r="H12" s="66"/>
      <c r="I12" s="70"/>
      <c r="J12" s="196" t="s">
        <v>596</v>
      </c>
      <c r="K12" s="197"/>
      <c r="L12" s="5" t="s">
        <v>30</v>
      </c>
      <c r="M12" s="66"/>
      <c r="N12" s="66"/>
      <c r="O12" s="66"/>
      <c r="P12" s="66"/>
      <c r="Q12" s="66"/>
    </row>
    <row r="13" spans="1:18" x14ac:dyDescent="0.2">
      <c r="A13" s="11"/>
      <c r="B13" s="69"/>
      <c r="C13" s="68"/>
      <c r="D13" s="70" t="s">
        <v>89</v>
      </c>
      <c r="E13" s="11"/>
      <c r="F13" s="66"/>
      <c r="G13" s="66"/>
      <c r="H13" s="66"/>
      <c r="I13" s="70"/>
      <c r="J13" s="196" t="s">
        <v>595</v>
      </c>
      <c r="K13" s="197"/>
      <c r="L13" s="5" t="s">
        <v>30</v>
      </c>
      <c r="M13" s="66"/>
      <c r="N13" s="66"/>
      <c r="O13" s="66"/>
      <c r="P13" s="66"/>
      <c r="Q13" s="66"/>
    </row>
    <row r="14" spans="1:18" outlineLevel="1" x14ac:dyDescent="0.2">
      <c r="A14" s="11"/>
      <c r="B14" s="69"/>
      <c r="C14" s="68"/>
      <c r="D14" s="70" t="s">
        <v>18</v>
      </c>
      <c r="E14" s="11"/>
      <c r="F14" s="66"/>
      <c r="G14" s="66"/>
      <c r="H14" s="66"/>
      <c r="I14" s="70"/>
      <c r="J14" s="196" t="s">
        <v>594</v>
      </c>
      <c r="K14" s="197"/>
      <c r="L14" s="5" t="s">
        <v>19</v>
      </c>
      <c r="M14" s="66"/>
      <c r="N14" s="66"/>
      <c r="O14" s="66"/>
      <c r="P14" s="66"/>
      <c r="Q14" s="66"/>
    </row>
    <row r="15" spans="1:18" s="107" customFormat="1" ht="15" customHeight="1" x14ac:dyDescent="0.2">
      <c r="A15" s="12"/>
      <c r="B15" s="131"/>
      <c r="C15" s="130"/>
      <c r="D15" s="129" t="s">
        <v>184</v>
      </c>
      <c r="E15" s="70"/>
      <c r="F15" s="70"/>
      <c r="G15" s="70"/>
      <c r="H15" s="70"/>
      <c r="I15" s="70"/>
      <c r="J15" s="152"/>
      <c r="K15" s="70"/>
      <c r="L15" s="70"/>
      <c r="M15" s="113"/>
      <c r="N15" s="113"/>
      <c r="O15" s="113"/>
      <c r="P15" s="113"/>
    </row>
    <row r="17" spans="1:17" ht="18" customHeight="1" x14ac:dyDescent="0.2">
      <c r="A17" s="187" t="s">
        <v>2</v>
      </c>
      <c r="B17" s="194" t="s">
        <v>88</v>
      </c>
      <c r="C17" s="187" t="s">
        <v>87</v>
      </c>
      <c r="D17" s="187" t="s">
        <v>86</v>
      </c>
      <c r="E17" s="187" t="s">
        <v>85</v>
      </c>
      <c r="F17" s="187" t="s">
        <v>29</v>
      </c>
      <c r="G17" s="190"/>
      <c r="H17" s="190"/>
      <c r="I17" s="190"/>
      <c r="J17" s="187" t="s">
        <v>28</v>
      </c>
      <c r="K17" s="190"/>
      <c r="L17" s="190"/>
      <c r="M17" s="190"/>
      <c r="N17" s="187" t="s">
        <v>84</v>
      </c>
      <c r="O17" s="187" t="s">
        <v>83</v>
      </c>
      <c r="P17" s="187" t="s">
        <v>183</v>
      </c>
      <c r="Q17" s="187" t="s">
        <v>182</v>
      </c>
    </row>
    <row r="18" spans="1:17" ht="15.75" customHeight="1" x14ac:dyDescent="0.2">
      <c r="A18" s="190"/>
      <c r="B18" s="195"/>
      <c r="C18" s="193"/>
      <c r="D18" s="187"/>
      <c r="E18" s="190"/>
      <c r="F18" s="187" t="s">
        <v>3</v>
      </c>
      <c r="G18" s="187" t="s">
        <v>82</v>
      </c>
      <c r="H18" s="190"/>
      <c r="I18" s="190"/>
      <c r="J18" s="188" t="s">
        <v>3</v>
      </c>
      <c r="K18" s="187" t="s">
        <v>82</v>
      </c>
      <c r="L18" s="190"/>
      <c r="M18" s="190"/>
      <c r="N18" s="187"/>
      <c r="O18" s="187"/>
      <c r="P18" s="187"/>
      <c r="Q18" s="187"/>
    </row>
    <row r="19" spans="1:17" ht="15.75" customHeight="1" x14ac:dyDescent="0.2">
      <c r="A19" s="190"/>
      <c r="B19" s="195"/>
      <c r="C19" s="193"/>
      <c r="D19" s="187"/>
      <c r="E19" s="190"/>
      <c r="F19" s="190"/>
      <c r="G19" s="109" t="s">
        <v>81</v>
      </c>
      <c r="H19" s="109" t="s">
        <v>80</v>
      </c>
      <c r="I19" s="109" t="s">
        <v>79</v>
      </c>
      <c r="J19" s="189"/>
      <c r="K19" s="109" t="s">
        <v>81</v>
      </c>
      <c r="L19" s="109" t="s">
        <v>80</v>
      </c>
      <c r="M19" s="109" t="s">
        <v>79</v>
      </c>
      <c r="N19" s="187"/>
      <c r="O19" s="187"/>
      <c r="P19" s="187"/>
      <c r="Q19" s="187"/>
    </row>
    <row r="20" spans="1:17" x14ac:dyDescent="0.2">
      <c r="A20" s="6">
        <v>1</v>
      </c>
      <c r="B20" s="111">
        <v>2</v>
      </c>
      <c r="C20" s="109">
        <v>3</v>
      </c>
      <c r="D20" s="109">
        <v>4</v>
      </c>
      <c r="E20" s="6">
        <v>5</v>
      </c>
      <c r="F20" s="110">
        <v>6</v>
      </c>
      <c r="G20" s="110">
        <v>7</v>
      </c>
      <c r="H20" s="110">
        <v>8</v>
      </c>
      <c r="I20" s="110">
        <v>9</v>
      </c>
      <c r="J20" s="16">
        <v>10</v>
      </c>
      <c r="K20" s="110">
        <v>11</v>
      </c>
      <c r="L20" s="110">
        <v>12</v>
      </c>
      <c r="M20" s="110">
        <v>13</v>
      </c>
      <c r="N20" s="110">
        <v>14</v>
      </c>
      <c r="O20" s="110">
        <v>15</v>
      </c>
      <c r="P20" s="110">
        <v>16</v>
      </c>
      <c r="Q20" s="110">
        <v>17</v>
      </c>
    </row>
    <row r="21" spans="1:17" x14ac:dyDescent="0.2">
      <c r="A21" s="201" t="s">
        <v>593</v>
      </c>
      <c r="B21" s="192"/>
      <c r="C21" s="192"/>
      <c r="D21" s="192"/>
      <c r="E21" s="192"/>
      <c r="F21" s="192"/>
      <c r="G21" s="192"/>
      <c r="H21" s="192"/>
      <c r="I21" s="192"/>
      <c r="J21" s="192"/>
      <c r="K21" s="192"/>
      <c r="L21" s="192"/>
      <c r="M21" s="192"/>
      <c r="N21" s="192"/>
      <c r="O21" s="192"/>
      <c r="P21" s="192"/>
      <c r="Q21" s="192"/>
    </row>
    <row r="22" spans="1:17" x14ac:dyDescent="0.2">
      <c r="A22" s="208" t="s">
        <v>592</v>
      </c>
      <c r="B22" s="209"/>
      <c r="C22" s="209"/>
      <c r="D22" s="209"/>
      <c r="E22" s="209"/>
      <c r="F22" s="209"/>
      <c r="G22" s="209"/>
      <c r="H22" s="209"/>
      <c r="I22" s="209"/>
      <c r="J22" s="209"/>
      <c r="K22" s="209"/>
      <c r="L22" s="209"/>
      <c r="M22" s="209"/>
      <c r="N22" s="209"/>
      <c r="O22" s="209"/>
      <c r="P22" s="209"/>
      <c r="Q22" s="209"/>
    </row>
    <row r="23" spans="1:17" ht="36" x14ac:dyDescent="0.2">
      <c r="A23" s="6">
        <v>1</v>
      </c>
      <c r="B23" s="64" t="s">
        <v>588</v>
      </c>
      <c r="C23" s="108" t="s">
        <v>587</v>
      </c>
      <c r="D23" s="10" t="s">
        <v>583</v>
      </c>
      <c r="E23" s="65">
        <v>1</v>
      </c>
      <c r="F23" s="62">
        <v>92.79</v>
      </c>
      <c r="G23" s="62">
        <v>92.79</v>
      </c>
      <c r="H23" s="61"/>
      <c r="I23" s="61"/>
      <c r="J23" s="153">
        <v>93</v>
      </c>
      <c r="K23" s="61">
        <v>93</v>
      </c>
      <c r="L23" s="61"/>
      <c r="M23" s="61"/>
      <c r="N23" s="61">
        <v>5</v>
      </c>
      <c r="O23" s="61">
        <v>5</v>
      </c>
      <c r="P23" s="61"/>
      <c r="Q23" s="61"/>
    </row>
    <row r="24" spans="1:17" ht="24" x14ac:dyDescent="0.2">
      <c r="A24" s="6">
        <v>2</v>
      </c>
      <c r="B24" s="64" t="s">
        <v>591</v>
      </c>
      <c r="C24" s="108" t="s">
        <v>590</v>
      </c>
      <c r="D24" s="10" t="s">
        <v>583</v>
      </c>
      <c r="E24" s="65">
        <v>1</v>
      </c>
      <c r="F24" s="62">
        <v>53.36</v>
      </c>
      <c r="G24" s="62">
        <v>53.36</v>
      </c>
      <c r="H24" s="61"/>
      <c r="I24" s="61"/>
      <c r="J24" s="153">
        <v>53</v>
      </c>
      <c r="K24" s="61">
        <v>53</v>
      </c>
      <c r="L24" s="61"/>
      <c r="M24" s="61"/>
      <c r="N24" s="61">
        <v>2.8</v>
      </c>
      <c r="O24" s="61">
        <v>2.8</v>
      </c>
      <c r="P24" s="61"/>
      <c r="Q24" s="61"/>
    </row>
    <row r="25" spans="1:17" ht="24" x14ac:dyDescent="0.2">
      <c r="A25" s="6">
        <v>3</v>
      </c>
      <c r="B25" s="64" t="s">
        <v>585</v>
      </c>
      <c r="C25" s="108" t="s">
        <v>584</v>
      </c>
      <c r="D25" s="10" t="s">
        <v>583</v>
      </c>
      <c r="E25" s="65">
        <v>1</v>
      </c>
      <c r="F25" s="62">
        <v>25.83</v>
      </c>
      <c r="G25" s="62">
        <v>25.83</v>
      </c>
      <c r="H25" s="61"/>
      <c r="I25" s="61"/>
      <c r="J25" s="153">
        <v>26</v>
      </c>
      <c r="K25" s="61">
        <v>26</v>
      </c>
      <c r="L25" s="61"/>
      <c r="M25" s="61"/>
      <c r="N25" s="61">
        <v>1.4</v>
      </c>
      <c r="O25" s="61">
        <v>1.4</v>
      </c>
      <c r="P25" s="61"/>
      <c r="Q25" s="61"/>
    </row>
    <row r="26" spans="1:17" ht="36" x14ac:dyDescent="0.2">
      <c r="A26" s="6">
        <v>4</v>
      </c>
      <c r="B26" s="64" t="s">
        <v>582</v>
      </c>
      <c r="C26" s="108" t="s">
        <v>581</v>
      </c>
      <c r="D26" s="10" t="s">
        <v>580</v>
      </c>
      <c r="E26" s="65">
        <v>1</v>
      </c>
      <c r="F26" s="62">
        <v>190.58</v>
      </c>
      <c r="G26" s="62">
        <v>190.58</v>
      </c>
      <c r="H26" s="61"/>
      <c r="I26" s="61"/>
      <c r="J26" s="153">
        <v>191</v>
      </c>
      <c r="K26" s="61">
        <v>191</v>
      </c>
      <c r="L26" s="61"/>
      <c r="M26" s="61"/>
      <c r="N26" s="61">
        <v>10</v>
      </c>
      <c r="O26" s="61">
        <v>10</v>
      </c>
      <c r="P26" s="61"/>
      <c r="Q26" s="61"/>
    </row>
    <row r="27" spans="1:17" x14ac:dyDescent="0.2">
      <c r="A27" s="208" t="s">
        <v>589</v>
      </c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</row>
    <row r="28" spans="1:17" ht="36" x14ac:dyDescent="0.2">
      <c r="A28" s="6">
        <v>5</v>
      </c>
      <c r="B28" s="64" t="s">
        <v>588</v>
      </c>
      <c r="C28" s="108" t="s">
        <v>587</v>
      </c>
      <c r="D28" s="10" t="s">
        <v>583</v>
      </c>
      <c r="E28" s="65">
        <v>1</v>
      </c>
      <c r="F28" s="62">
        <v>92.79</v>
      </c>
      <c r="G28" s="62">
        <v>92.79</v>
      </c>
      <c r="H28" s="61"/>
      <c r="I28" s="61"/>
      <c r="J28" s="153">
        <v>93</v>
      </c>
      <c r="K28" s="61">
        <v>93</v>
      </c>
      <c r="L28" s="61"/>
      <c r="M28" s="61"/>
      <c r="N28" s="61">
        <v>5</v>
      </c>
      <c r="O28" s="61">
        <v>5</v>
      </c>
      <c r="P28" s="61"/>
      <c r="Q28" s="61"/>
    </row>
    <row r="29" spans="1:17" ht="24" x14ac:dyDescent="0.2">
      <c r="A29" s="6">
        <v>6</v>
      </c>
      <c r="B29" s="64" t="s">
        <v>585</v>
      </c>
      <c r="C29" s="108" t="s">
        <v>584</v>
      </c>
      <c r="D29" s="10" t="s">
        <v>583</v>
      </c>
      <c r="E29" s="65">
        <v>1</v>
      </c>
      <c r="F29" s="62">
        <v>25.83</v>
      </c>
      <c r="G29" s="62">
        <v>25.83</v>
      </c>
      <c r="H29" s="61"/>
      <c r="I29" s="61"/>
      <c r="J29" s="153">
        <v>26</v>
      </c>
      <c r="K29" s="61">
        <v>26</v>
      </c>
      <c r="L29" s="61"/>
      <c r="M29" s="61"/>
      <c r="N29" s="61">
        <v>1.4</v>
      </c>
      <c r="O29" s="61">
        <v>1.4</v>
      </c>
      <c r="P29" s="61"/>
      <c r="Q29" s="61"/>
    </row>
    <row r="30" spans="1:17" ht="36" x14ac:dyDescent="0.2">
      <c r="A30" s="6">
        <v>7</v>
      </c>
      <c r="B30" s="64" t="s">
        <v>582</v>
      </c>
      <c r="C30" s="108" t="s">
        <v>581</v>
      </c>
      <c r="D30" s="10" t="s">
        <v>580</v>
      </c>
      <c r="E30" s="65">
        <v>4</v>
      </c>
      <c r="F30" s="62">
        <v>190.58</v>
      </c>
      <c r="G30" s="62">
        <v>190.58</v>
      </c>
      <c r="H30" s="61"/>
      <c r="I30" s="61"/>
      <c r="J30" s="153">
        <v>762</v>
      </c>
      <c r="K30" s="61">
        <v>762</v>
      </c>
      <c r="L30" s="61"/>
      <c r="M30" s="61"/>
      <c r="N30" s="61">
        <v>10</v>
      </c>
      <c r="O30" s="61">
        <v>40</v>
      </c>
      <c r="P30" s="61"/>
      <c r="Q30" s="61"/>
    </row>
    <row r="31" spans="1:17" x14ac:dyDescent="0.2">
      <c r="A31" s="208" t="s">
        <v>586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</row>
    <row r="32" spans="1:17" ht="24" x14ac:dyDescent="0.2">
      <c r="A32" s="6">
        <v>8</v>
      </c>
      <c r="B32" s="64" t="s">
        <v>585</v>
      </c>
      <c r="C32" s="108" t="s">
        <v>584</v>
      </c>
      <c r="D32" s="10" t="s">
        <v>583</v>
      </c>
      <c r="E32" s="65">
        <v>1</v>
      </c>
      <c r="F32" s="62">
        <v>25.83</v>
      </c>
      <c r="G32" s="62">
        <v>25.83</v>
      </c>
      <c r="H32" s="61"/>
      <c r="I32" s="61"/>
      <c r="J32" s="153">
        <v>26</v>
      </c>
      <c r="K32" s="61">
        <v>26</v>
      </c>
      <c r="L32" s="61"/>
      <c r="M32" s="61"/>
      <c r="N32" s="61">
        <v>1.4</v>
      </c>
      <c r="O32" s="61">
        <v>1.4</v>
      </c>
      <c r="P32" s="61"/>
      <c r="Q32" s="61"/>
    </row>
    <row r="33" spans="1:17" ht="36" x14ac:dyDescent="0.2">
      <c r="A33" s="6">
        <v>9</v>
      </c>
      <c r="B33" s="64" t="s">
        <v>582</v>
      </c>
      <c r="C33" s="108" t="s">
        <v>581</v>
      </c>
      <c r="D33" s="10" t="s">
        <v>580</v>
      </c>
      <c r="E33" s="65">
        <v>2</v>
      </c>
      <c r="F33" s="62">
        <v>190.58</v>
      </c>
      <c r="G33" s="62">
        <v>190.58</v>
      </c>
      <c r="H33" s="61"/>
      <c r="I33" s="61"/>
      <c r="J33" s="153">
        <v>381</v>
      </c>
      <c r="K33" s="61">
        <v>381</v>
      </c>
      <c r="L33" s="61"/>
      <c r="M33" s="61"/>
      <c r="N33" s="61">
        <v>10</v>
      </c>
      <c r="O33" s="61">
        <v>20</v>
      </c>
      <c r="P33" s="61"/>
      <c r="Q33" s="61"/>
    </row>
    <row r="34" spans="1:17" x14ac:dyDescent="0.2">
      <c r="A34" s="191" t="s">
        <v>6</v>
      </c>
      <c r="B34" s="192"/>
      <c r="C34" s="192"/>
      <c r="D34" s="192"/>
      <c r="E34" s="192"/>
      <c r="F34" s="192"/>
      <c r="G34" s="192"/>
      <c r="H34" s="192"/>
      <c r="I34" s="192"/>
      <c r="J34" s="155">
        <v>1651</v>
      </c>
      <c r="K34" s="62">
        <v>1651</v>
      </c>
      <c r="L34" s="61"/>
      <c r="M34" s="61"/>
      <c r="N34" s="61"/>
      <c r="O34" s="62">
        <v>87</v>
      </c>
      <c r="P34" s="61"/>
      <c r="Q34" s="61"/>
    </row>
    <row r="35" spans="1:17" x14ac:dyDescent="0.2">
      <c r="A35" s="191" t="s">
        <v>107</v>
      </c>
      <c r="B35" s="192"/>
      <c r="C35" s="192"/>
      <c r="D35" s="192"/>
      <c r="E35" s="192"/>
      <c r="F35" s="192"/>
      <c r="G35" s="192"/>
      <c r="H35" s="192"/>
      <c r="I35" s="192"/>
      <c r="J35" s="155">
        <v>1485</v>
      </c>
      <c r="K35" s="62">
        <v>1485</v>
      </c>
      <c r="L35" s="61"/>
      <c r="M35" s="61"/>
      <c r="N35" s="61"/>
      <c r="O35" s="62">
        <v>100.05</v>
      </c>
      <c r="P35" s="61"/>
      <c r="Q35" s="61"/>
    </row>
    <row r="36" spans="1:17" x14ac:dyDescent="0.2">
      <c r="A36" s="191" t="s">
        <v>27</v>
      </c>
      <c r="B36" s="192"/>
      <c r="C36" s="192"/>
      <c r="D36" s="192"/>
      <c r="E36" s="192"/>
      <c r="F36" s="192"/>
      <c r="G36" s="192"/>
      <c r="H36" s="192"/>
      <c r="I36" s="192"/>
      <c r="J36" s="153"/>
      <c r="K36" s="61"/>
      <c r="L36" s="61"/>
      <c r="M36" s="61"/>
      <c r="N36" s="61"/>
      <c r="O36" s="61"/>
      <c r="P36" s="61"/>
      <c r="Q36" s="61"/>
    </row>
    <row r="37" spans="1:17" x14ac:dyDescent="0.2">
      <c r="A37" s="191" t="s">
        <v>579</v>
      </c>
      <c r="B37" s="192"/>
      <c r="C37" s="192"/>
      <c r="D37" s="192"/>
      <c r="E37" s="192"/>
      <c r="F37" s="192"/>
      <c r="G37" s="192"/>
      <c r="H37" s="192"/>
      <c r="I37" s="192"/>
      <c r="J37" s="155">
        <v>71</v>
      </c>
      <c r="K37" s="62">
        <v>71</v>
      </c>
      <c r="L37" s="61"/>
      <c r="M37" s="61"/>
      <c r="N37" s="61"/>
      <c r="O37" s="61"/>
      <c r="P37" s="61"/>
      <c r="Q37" s="61"/>
    </row>
    <row r="38" spans="1:17" x14ac:dyDescent="0.2">
      <c r="A38" s="191" t="s">
        <v>578</v>
      </c>
      <c r="B38" s="192"/>
      <c r="C38" s="192"/>
      <c r="D38" s="192"/>
      <c r="E38" s="192"/>
      <c r="F38" s="192"/>
      <c r="G38" s="192"/>
      <c r="H38" s="192"/>
      <c r="I38" s="192"/>
      <c r="J38" s="155">
        <v>258</v>
      </c>
      <c r="K38" s="62">
        <v>258</v>
      </c>
      <c r="L38" s="61"/>
      <c r="M38" s="61"/>
      <c r="N38" s="61"/>
      <c r="O38" s="62">
        <v>13.05</v>
      </c>
      <c r="P38" s="61"/>
      <c r="Q38" s="61"/>
    </row>
    <row r="39" spans="1:17" ht="15" customHeight="1" x14ac:dyDescent="0.2">
      <c r="A39" s="191" t="s">
        <v>577</v>
      </c>
      <c r="B39" s="192"/>
      <c r="C39" s="192"/>
      <c r="D39" s="192"/>
      <c r="E39" s="192"/>
      <c r="F39" s="192"/>
      <c r="G39" s="192"/>
      <c r="H39" s="192"/>
      <c r="I39" s="192"/>
      <c r="J39" s="155">
        <v>-495</v>
      </c>
      <c r="K39" s="62">
        <v>-495</v>
      </c>
      <c r="L39" s="61"/>
      <c r="M39" s="61"/>
      <c r="N39" s="61"/>
      <c r="O39" s="61"/>
      <c r="P39" s="61"/>
      <c r="Q39" s="61"/>
    </row>
    <row r="40" spans="1:17" x14ac:dyDescent="0.2">
      <c r="A40" s="191" t="s">
        <v>7</v>
      </c>
      <c r="B40" s="192"/>
      <c r="C40" s="192"/>
      <c r="D40" s="192"/>
      <c r="E40" s="192"/>
      <c r="F40" s="192"/>
      <c r="G40" s="192"/>
      <c r="H40" s="192"/>
      <c r="I40" s="192"/>
      <c r="J40" s="155">
        <v>965</v>
      </c>
      <c r="K40" s="61"/>
      <c r="L40" s="61"/>
      <c r="M40" s="61"/>
      <c r="N40" s="61"/>
      <c r="O40" s="61"/>
      <c r="P40" s="61"/>
      <c r="Q40" s="61"/>
    </row>
    <row r="41" spans="1:17" x14ac:dyDescent="0.2">
      <c r="A41" s="191" t="s">
        <v>27</v>
      </c>
      <c r="B41" s="192"/>
      <c r="C41" s="192"/>
      <c r="D41" s="192"/>
      <c r="E41" s="192"/>
      <c r="F41" s="192"/>
      <c r="G41" s="192"/>
      <c r="H41" s="192"/>
      <c r="I41" s="192"/>
      <c r="J41" s="153"/>
      <c r="K41" s="61"/>
      <c r="L41" s="61"/>
      <c r="M41" s="61"/>
      <c r="N41" s="61"/>
      <c r="O41" s="61"/>
      <c r="P41" s="61"/>
      <c r="Q41" s="61"/>
    </row>
    <row r="42" spans="1:17" x14ac:dyDescent="0.2">
      <c r="A42" s="191" t="s">
        <v>576</v>
      </c>
      <c r="B42" s="192"/>
      <c r="C42" s="192"/>
      <c r="D42" s="192"/>
      <c r="E42" s="192"/>
      <c r="F42" s="192"/>
      <c r="G42" s="192"/>
      <c r="H42" s="192"/>
      <c r="I42" s="192"/>
      <c r="J42" s="155">
        <v>965</v>
      </c>
      <c r="K42" s="61"/>
      <c r="L42" s="61"/>
      <c r="M42" s="61"/>
      <c r="N42" s="61"/>
      <c r="O42" s="61"/>
      <c r="P42" s="61"/>
      <c r="Q42" s="61"/>
    </row>
    <row r="43" spans="1:17" x14ac:dyDescent="0.2">
      <c r="A43" s="191" t="s">
        <v>8</v>
      </c>
      <c r="B43" s="192"/>
      <c r="C43" s="192"/>
      <c r="D43" s="192"/>
      <c r="E43" s="192"/>
      <c r="F43" s="192"/>
      <c r="G43" s="192"/>
      <c r="H43" s="192"/>
      <c r="I43" s="192"/>
      <c r="J43" s="155">
        <v>594</v>
      </c>
      <c r="K43" s="61"/>
      <c r="L43" s="61"/>
      <c r="M43" s="61"/>
      <c r="N43" s="61"/>
      <c r="O43" s="61"/>
      <c r="P43" s="61"/>
      <c r="Q43" s="61"/>
    </row>
    <row r="44" spans="1:17" x14ac:dyDescent="0.2">
      <c r="A44" s="191" t="s">
        <v>27</v>
      </c>
      <c r="B44" s="192"/>
      <c r="C44" s="192"/>
      <c r="D44" s="192"/>
      <c r="E44" s="192"/>
      <c r="F44" s="192"/>
      <c r="G44" s="192"/>
      <c r="H44" s="192"/>
      <c r="I44" s="192"/>
      <c r="J44" s="153"/>
      <c r="K44" s="61"/>
      <c r="L44" s="61"/>
      <c r="M44" s="61"/>
      <c r="N44" s="61"/>
      <c r="O44" s="61"/>
      <c r="P44" s="61"/>
      <c r="Q44" s="61"/>
    </row>
    <row r="45" spans="1:17" x14ac:dyDescent="0.2">
      <c r="A45" s="191" t="s">
        <v>575</v>
      </c>
      <c r="B45" s="192"/>
      <c r="C45" s="192"/>
      <c r="D45" s="192"/>
      <c r="E45" s="192"/>
      <c r="F45" s="192"/>
      <c r="G45" s="192"/>
      <c r="H45" s="192"/>
      <c r="I45" s="192"/>
      <c r="J45" s="155">
        <v>594</v>
      </c>
      <c r="K45" s="61"/>
      <c r="L45" s="61"/>
      <c r="M45" s="61"/>
      <c r="N45" s="61"/>
      <c r="O45" s="61"/>
      <c r="P45" s="61"/>
      <c r="Q45" s="61"/>
    </row>
    <row r="46" spans="1:17" x14ac:dyDescent="0.2">
      <c r="A46" s="202" t="s">
        <v>9</v>
      </c>
      <c r="B46" s="192"/>
      <c r="C46" s="192"/>
      <c r="D46" s="192"/>
      <c r="E46" s="192"/>
      <c r="F46" s="192"/>
      <c r="G46" s="192"/>
      <c r="H46" s="192"/>
      <c r="I46" s="192"/>
      <c r="J46" s="153"/>
      <c r="K46" s="61"/>
      <c r="L46" s="61"/>
      <c r="M46" s="61"/>
      <c r="N46" s="61"/>
      <c r="O46" s="61"/>
      <c r="P46" s="61"/>
      <c r="Q46" s="61"/>
    </row>
    <row r="47" spans="1:17" x14ac:dyDescent="0.2">
      <c r="A47" s="191" t="s">
        <v>574</v>
      </c>
      <c r="B47" s="192"/>
      <c r="C47" s="192"/>
      <c r="D47" s="192"/>
      <c r="E47" s="192"/>
      <c r="F47" s="192"/>
      <c r="G47" s="192"/>
      <c r="H47" s="192"/>
      <c r="I47" s="192"/>
      <c r="J47" s="155">
        <v>3044</v>
      </c>
      <c r="K47" s="61"/>
      <c r="L47" s="61"/>
      <c r="M47" s="61"/>
      <c r="N47" s="61"/>
      <c r="O47" s="62">
        <v>100.05</v>
      </c>
      <c r="P47" s="61"/>
      <c r="Q47" s="61"/>
    </row>
    <row r="48" spans="1:17" x14ac:dyDescent="0.2">
      <c r="A48" s="191" t="s">
        <v>10</v>
      </c>
      <c r="B48" s="192"/>
      <c r="C48" s="192"/>
      <c r="D48" s="192"/>
      <c r="E48" s="192"/>
      <c r="F48" s="192"/>
      <c r="G48" s="192"/>
      <c r="H48" s="192"/>
      <c r="I48" s="192"/>
      <c r="J48" s="155">
        <v>3044</v>
      </c>
      <c r="K48" s="61"/>
      <c r="L48" s="61"/>
      <c r="M48" s="61"/>
      <c r="N48" s="61"/>
      <c r="O48" s="62">
        <v>100.05</v>
      </c>
      <c r="P48" s="61"/>
      <c r="Q48" s="61"/>
    </row>
    <row r="49" spans="1:17" x14ac:dyDescent="0.2">
      <c r="A49" s="191" t="s">
        <v>11</v>
      </c>
      <c r="B49" s="192"/>
      <c r="C49" s="192"/>
      <c r="D49" s="192"/>
      <c r="E49" s="192"/>
      <c r="F49" s="192"/>
      <c r="G49" s="192"/>
      <c r="H49" s="192"/>
      <c r="I49" s="192"/>
      <c r="J49" s="153"/>
      <c r="K49" s="61"/>
      <c r="L49" s="61"/>
      <c r="M49" s="61"/>
      <c r="N49" s="61"/>
      <c r="O49" s="61"/>
      <c r="P49" s="61"/>
      <c r="Q49" s="61"/>
    </row>
    <row r="50" spans="1:17" x14ac:dyDescent="0.2">
      <c r="A50" s="191" t="s">
        <v>14</v>
      </c>
      <c r="B50" s="192"/>
      <c r="C50" s="192"/>
      <c r="D50" s="192"/>
      <c r="E50" s="192"/>
      <c r="F50" s="192"/>
      <c r="G50" s="192"/>
      <c r="H50" s="192"/>
      <c r="I50" s="192"/>
      <c r="J50" s="155">
        <v>1485</v>
      </c>
      <c r="K50" s="61"/>
      <c r="L50" s="61"/>
      <c r="M50" s="61"/>
      <c r="N50" s="61"/>
      <c r="O50" s="61"/>
      <c r="P50" s="61"/>
      <c r="Q50" s="61"/>
    </row>
    <row r="51" spans="1:17" x14ac:dyDescent="0.2">
      <c r="A51" s="191" t="s">
        <v>15</v>
      </c>
      <c r="B51" s="192"/>
      <c r="C51" s="192"/>
      <c r="D51" s="192"/>
      <c r="E51" s="192"/>
      <c r="F51" s="192"/>
      <c r="G51" s="192"/>
      <c r="H51" s="192"/>
      <c r="I51" s="192"/>
      <c r="J51" s="155">
        <v>965</v>
      </c>
      <c r="K51" s="61"/>
      <c r="L51" s="61"/>
      <c r="M51" s="61"/>
      <c r="N51" s="61"/>
      <c r="O51" s="61"/>
      <c r="P51" s="61"/>
      <c r="Q51" s="61"/>
    </row>
    <row r="52" spans="1:17" x14ac:dyDescent="0.2">
      <c r="A52" s="191" t="s">
        <v>16</v>
      </c>
      <c r="B52" s="192"/>
      <c r="C52" s="192"/>
      <c r="D52" s="192"/>
      <c r="E52" s="192"/>
      <c r="F52" s="192"/>
      <c r="G52" s="192"/>
      <c r="H52" s="192"/>
      <c r="I52" s="192"/>
      <c r="J52" s="155">
        <v>594</v>
      </c>
      <c r="K52" s="61"/>
      <c r="L52" s="61"/>
      <c r="M52" s="61"/>
      <c r="N52" s="61"/>
      <c r="O52" s="61"/>
      <c r="P52" s="61"/>
      <c r="Q52" s="61"/>
    </row>
    <row r="53" spans="1:17" x14ac:dyDescent="0.2">
      <c r="A53" s="202" t="s">
        <v>17</v>
      </c>
      <c r="B53" s="192"/>
      <c r="C53" s="192"/>
      <c r="D53" s="192"/>
      <c r="E53" s="192"/>
      <c r="F53" s="192"/>
      <c r="G53" s="192"/>
      <c r="H53" s="192"/>
      <c r="I53" s="192"/>
      <c r="J53" s="156">
        <v>3044</v>
      </c>
      <c r="K53" s="61"/>
      <c r="L53" s="61"/>
      <c r="M53" s="61"/>
      <c r="N53" s="61"/>
      <c r="O53" s="60">
        <v>100.05</v>
      </c>
      <c r="P53" s="61"/>
      <c r="Q53" s="61"/>
    </row>
    <row r="54" spans="1:17" ht="11.45" customHeight="1" x14ac:dyDescent="0.2"/>
    <row r="55" spans="1:17" s="132" customFormat="1" ht="14.25" customHeight="1" x14ac:dyDescent="0.2">
      <c r="A55" s="117"/>
      <c r="B55" s="23" t="s">
        <v>96</v>
      </c>
      <c r="C55" s="115"/>
      <c r="D55" s="115"/>
      <c r="E55" s="115"/>
      <c r="F55" s="115"/>
      <c r="G55" s="115"/>
      <c r="H55" s="115"/>
      <c r="I55" s="23" t="s">
        <v>95</v>
      </c>
      <c r="J55" s="159"/>
      <c r="K55" s="22"/>
      <c r="L55" s="22"/>
      <c r="M55" s="22"/>
      <c r="N55" s="22"/>
      <c r="O55" s="22"/>
      <c r="P55" s="22"/>
      <c r="Q55" s="113"/>
    </row>
    <row r="56" spans="1:17" s="132" customFormat="1" x14ac:dyDescent="0.2">
      <c r="A56" s="12"/>
      <c r="B56" s="22"/>
      <c r="C56" s="115"/>
      <c r="D56" s="116"/>
      <c r="E56" s="22"/>
      <c r="F56" s="22"/>
      <c r="G56" s="115"/>
      <c r="H56" s="113"/>
      <c r="I56" s="114" t="s">
        <v>573</v>
      </c>
      <c r="J56" s="148"/>
      <c r="K56" s="113"/>
      <c r="L56" s="113"/>
      <c r="M56" s="113"/>
      <c r="N56" s="113"/>
      <c r="O56" s="113"/>
      <c r="P56" s="113"/>
      <c r="Q56" s="113"/>
    </row>
    <row r="57" spans="1:17" s="107" customFormat="1" x14ac:dyDescent="0.2">
      <c r="A57" s="18"/>
      <c r="B57" s="21"/>
      <c r="C57" s="17"/>
      <c r="D57" s="105"/>
      <c r="E57" s="19"/>
      <c r="F57" s="112"/>
      <c r="G57" s="112"/>
      <c r="H57" s="112"/>
      <c r="I57" s="23" t="s">
        <v>93</v>
      </c>
      <c r="J57" s="159"/>
      <c r="K57" s="22"/>
      <c r="L57" s="22"/>
      <c r="M57" s="22"/>
      <c r="N57" s="22"/>
      <c r="O57" s="22"/>
      <c r="P57" s="22"/>
      <c r="Q57" s="112"/>
    </row>
    <row r="58" spans="1:17" s="107" customFormat="1" x14ac:dyDescent="0.2">
      <c r="A58" s="18"/>
      <c r="B58" s="21"/>
      <c r="C58" s="17"/>
      <c r="D58" s="105"/>
      <c r="E58" s="19"/>
      <c r="F58" s="112"/>
      <c r="G58" s="112"/>
      <c r="H58" s="112"/>
      <c r="I58" s="22"/>
      <c r="J58" s="159"/>
      <c r="K58" s="22"/>
      <c r="L58" s="22"/>
      <c r="M58" s="22"/>
      <c r="N58" s="22"/>
      <c r="O58" s="22"/>
      <c r="P58" s="22"/>
      <c r="Q58" s="112"/>
    </row>
  </sheetData>
  <mergeCells count="43">
    <mergeCell ref="J14:K14"/>
    <mergeCell ref="E1:J1"/>
    <mergeCell ref="J12:K12"/>
    <mergeCell ref="J13:K13"/>
    <mergeCell ref="A48:I48"/>
    <mergeCell ref="A42:I42"/>
    <mergeCell ref="A43:I43"/>
    <mergeCell ref="A44:I44"/>
    <mergeCell ref="A45:I45"/>
    <mergeCell ref="A46:I46"/>
    <mergeCell ref="A27:Q27"/>
    <mergeCell ref="A31:Q31"/>
    <mergeCell ref="A34:I34"/>
    <mergeCell ref="A35:I35"/>
    <mergeCell ref="A36:I36"/>
    <mergeCell ref="A37:I37"/>
    <mergeCell ref="A50:I50"/>
    <mergeCell ref="A51:I51"/>
    <mergeCell ref="A52:I52"/>
    <mergeCell ref="A53:I53"/>
    <mergeCell ref="A41:I41"/>
    <mergeCell ref="A47:I47"/>
    <mergeCell ref="A49:I49"/>
    <mergeCell ref="A40:I40"/>
    <mergeCell ref="F18:F19"/>
    <mergeCell ref="F17:I17"/>
    <mergeCell ref="G18:I18"/>
    <mergeCell ref="A21:Q21"/>
    <mergeCell ref="A22:Q22"/>
    <mergeCell ref="A17:A19"/>
    <mergeCell ref="C17:C19"/>
    <mergeCell ref="D17:D19"/>
    <mergeCell ref="E17:E19"/>
    <mergeCell ref="B17:B19"/>
    <mergeCell ref="O17:O19"/>
    <mergeCell ref="N17:N19"/>
    <mergeCell ref="Q17:Q19"/>
    <mergeCell ref="J18:J19"/>
    <mergeCell ref="K18:M18"/>
    <mergeCell ref="J17:M17"/>
    <mergeCell ref="P17:P19"/>
    <mergeCell ref="A38:I38"/>
    <mergeCell ref="A39:I39"/>
  </mergeCells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49"/>
  <sheetViews>
    <sheetView showGridLines="0" zoomScaleNormal="75" zoomScaleSheetLayoutView="75" workbookViewId="0">
      <selection activeCell="E11" sqref="E11:J11"/>
    </sheetView>
  </sheetViews>
  <sheetFormatPr defaultColWidth="9.140625" defaultRowHeight="12.75" outlineLevelRow="2" x14ac:dyDescent="0.2"/>
  <cols>
    <col min="1" max="1" width="3.28515625" style="9" customWidth="1"/>
    <col min="2" max="2" width="15.42578125" style="1" customWidth="1"/>
    <col min="3" max="3" width="34.28515625" style="7" customWidth="1"/>
    <col min="4" max="4" width="7.7109375" style="106" customWidth="1"/>
    <col min="5" max="5" width="9.28515625" style="8" customWidth="1"/>
    <col min="6" max="6" width="7.7109375" style="3" customWidth="1"/>
    <col min="7" max="9" width="6.7109375" style="3" customWidth="1"/>
    <col min="10" max="10" width="7.7109375" style="15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4</v>
      </c>
      <c r="B1" s="69"/>
      <c r="C1" s="68"/>
      <c r="D1" s="171"/>
      <c r="E1" s="203" t="s">
        <v>20</v>
      </c>
      <c r="F1" s="203"/>
      <c r="G1" s="203"/>
      <c r="H1" s="203"/>
      <c r="I1" s="203"/>
      <c r="J1" s="150"/>
      <c r="K1" s="66"/>
      <c r="L1" s="66"/>
      <c r="M1" s="2" t="s">
        <v>5</v>
      </c>
      <c r="N1" s="66"/>
      <c r="O1" s="66"/>
      <c r="P1" s="66"/>
      <c r="Q1" s="107"/>
      <c r="R1" s="107"/>
    </row>
    <row r="2" spans="1:18" outlineLevel="1" x14ac:dyDescent="0.2">
      <c r="A2" s="5"/>
      <c r="B2" s="69"/>
      <c r="C2" s="68"/>
      <c r="D2" s="67"/>
      <c r="E2" s="67"/>
      <c r="F2" s="66"/>
      <c r="G2" s="170" t="s">
        <v>0</v>
      </c>
      <c r="H2" s="66"/>
      <c r="I2" s="66"/>
      <c r="J2" s="150"/>
      <c r="K2" s="66"/>
      <c r="L2" s="66"/>
      <c r="M2" s="5" t="s">
        <v>199</v>
      </c>
      <c r="N2" s="66"/>
      <c r="O2" s="66"/>
      <c r="P2" s="66"/>
      <c r="Q2" s="107"/>
      <c r="R2" s="107"/>
    </row>
    <row r="3" spans="1:18" outlineLevel="1" x14ac:dyDescent="0.2">
      <c r="A3" s="5"/>
      <c r="B3" s="69"/>
      <c r="C3" s="68"/>
      <c r="D3" s="67"/>
      <c r="E3" s="67"/>
      <c r="F3" s="66"/>
      <c r="G3" s="170"/>
      <c r="H3" s="66"/>
      <c r="I3" s="66"/>
      <c r="J3" s="150"/>
      <c r="K3" s="66"/>
      <c r="L3" s="5"/>
      <c r="M3" s="5" t="s">
        <v>473</v>
      </c>
      <c r="N3" s="66"/>
      <c r="O3" s="66"/>
      <c r="P3" s="66"/>
      <c r="Q3" s="107"/>
      <c r="R3" s="107"/>
    </row>
    <row r="4" spans="1:18" outlineLevel="1" x14ac:dyDescent="0.2">
      <c r="A4" s="5" t="s">
        <v>90</v>
      </c>
      <c r="B4" s="69"/>
      <c r="C4" s="68"/>
      <c r="D4" s="67"/>
      <c r="E4" s="67"/>
      <c r="F4" s="66"/>
      <c r="G4" s="66"/>
      <c r="H4" s="66"/>
      <c r="I4" s="66"/>
      <c r="J4" s="150"/>
      <c r="K4" s="66"/>
      <c r="L4" s="66"/>
      <c r="M4" s="5" t="s">
        <v>90</v>
      </c>
      <c r="N4" s="66"/>
      <c r="O4" s="66"/>
      <c r="P4" s="66"/>
      <c r="Q4" s="107"/>
      <c r="R4" s="107"/>
    </row>
    <row r="5" spans="1:18" outlineLevel="1" x14ac:dyDescent="0.2">
      <c r="A5" s="5" t="s">
        <v>395</v>
      </c>
      <c r="B5" s="69"/>
      <c r="C5" s="68"/>
      <c r="D5" s="67"/>
      <c r="E5" s="67"/>
      <c r="F5" s="66"/>
      <c r="G5" s="66"/>
      <c r="H5" s="66"/>
      <c r="I5" s="66"/>
      <c r="J5" s="150"/>
      <c r="K5" s="66"/>
      <c r="L5" s="66"/>
      <c r="M5" s="5" t="s">
        <v>193</v>
      </c>
      <c r="N5" s="66"/>
      <c r="O5" s="66"/>
      <c r="P5" s="66"/>
      <c r="Q5" s="107"/>
      <c r="R5" s="107"/>
    </row>
    <row r="6" spans="1:18" outlineLevel="1" x14ac:dyDescent="0.2">
      <c r="A6" s="11"/>
      <c r="B6" s="69"/>
      <c r="C6" s="67"/>
      <c r="D6" s="4"/>
      <c r="E6" s="66"/>
      <c r="F6" s="66"/>
      <c r="G6" s="79" t="s">
        <v>618</v>
      </c>
      <c r="H6" s="79"/>
      <c r="I6" s="79"/>
      <c r="J6" s="150"/>
      <c r="K6" s="66"/>
      <c r="L6" s="66"/>
      <c r="M6" s="66"/>
      <c r="N6" s="66"/>
      <c r="O6" s="66"/>
      <c r="P6" s="66"/>
      <c r="Q6" s="4"/>
    </row>
    <row r="7" spans="1:18" x14ac:dyDescent="0.2">
      <c r="A7" s="11"/>
      <c r="B7" s="69"/>
      <c r="C7" s="67"/>
      <c r="D7" s="4"/>
      <c r="E7" s="66"/>
      <c r="F7" s="66"/>
      <c r="G7" s="11" t="s">
        <v>33</v>
      </c>
      <c r="H7" s="11"/>
      <c r="I7" s="11"/>
      <c r="J7" s="150"/>
      <c r="K7" s="66"/>
      <c r="L7" s="66"/>
      <c r="M7" s="66"/>
      <c r="N7" s="66"/>
      <c r="O7" s="66"/>
      <c r="P7" s="66"/>
      <c r="Q7" s="4"/>
    </row>
    <row r="8" spans="1:18" ht="6" customHeight="1" x14ac:dyDescent="0.2">
      <c r="A8" s="11"/>
      <c r="B8" s="69"/>
      <c r="C8" s="68"/>
      <c r="D8" s="67"/>
      <c r="E8" s="4"/>
      <c r="F8" s="66"/>
      <c r="G8" s="66"/>
      <c r="H8" s="66"/>
      <c r="I8" s="66"/>
      <c r="J8" s="150"/>
      <c r="K8" s="66"/>
      <c r="L8" s="66"/>
      <c r="M8" s="66"/>
      <c r="N8" s="66"/>
      <c r="O8" s="66"/>
      <c r="P8" s="66"/>
      <c r="Q8" s="66"/>
    </row>
    <row r="9" spans="1:18" x14ac:dyDescent="0.2">
      <c r="A9" s="11"/>
      <c r="B9" s="69"/>
      <c r="C9" s="78" t="s">
        <v>1</v>
      </c>
      <c r="D9" s="77" t="s">
        <v>392</v>
      </c>
      <c r="E9" s="141"/>
      <c r="F9" s="76"/>
      <c r="G9" s="76"/>
      <c r="H9" s="140"/>
      <c r="I9" s="76"/>
      <c r="J9" s="149"/>
      <c r="K9" s="76"/>
      <c r="L9" s="76"/>
      <c r="M9" s="76"/>
      <c r="N9" s="76"/>
      <c r="O9" s="66"/>
      <c r="P9" s="66"/>
      <c r="Q9" s="66"/>
    </row>
    <row r="10" spans="1:18" x14ac:dyDescent="0.2">
      <c r="A10" s="11"/>
      <c r="B10" s="69"/>
      <c r="C10" s="78"/>
      <c r="D10" s="162"/>
      <c r="E10" s="207" t="s">
        <v>617</v>
      </c>
      <c r="F10" s="207"/>
      <c r="G10" s="207"/>
      <c r="H10" s="207"/>
      <c r="I10" s="207"/>
      <c r="J10" s="207"/>
      <c r="K10" s="73"/>
      <c r="L10" s="73"/>
      <c r="M10" s="66"/>
      <c r="N10" s="66"/>
      <c r="O10" s="66"/>
      <c r="P10" s="66"/>
      <c r="Q10" s="66"/>
    </row>
    <row r="11" spans="1:18" x14ac:dyDescent="0.2">
      <c r="A11" s="11"/>
      <c r="B11" s="69"/>
      <c r="C11" s="78"/>
      <c r="D11" s="162"/>
      <c r="E11" s="207" t="s">
        <v>616</v>
      </c>
      <c r="F11" s="207"/>
      <c r="G11" s="207"/>
      <c r="H11" s="207"/>
      <c r="I11" s="207"/>
      <c r="J11" s="207"/>
      <c r="K11" s="73"/>
      <c r="L11" s="73"/>
      <c r="M11" s="66"/>
      <c r="N11" s="66"/>
      <c r="O11" s="66"/>
      <c r="P11" s="66"/>
      <c r="Q11" s="66"/>
    </row>
    <row r="12" spans="1:18" x14ac:dyDescent="0.2">
      <c r="A12" s="11"/>
      <c r="B12" s="69"/>
      <c r="C12" s="68"/>
      <c r="D12" s="67"/>
      <c r="E12" s="75"/>
      <c r="F12" s="74"/>
      <c r="G12" s="74"/>
      <c r="H12" s="13" t="s">
        <v>31</v>
      </c>
      <c r="I12" s="13"/>
      <c r="J12" s="151"/>
      <c r="K12" s="73"/>
      <c r="L12" s="66"/>
      <c r="M12" s="66"/>
      <c r="N12" s="66"/>
      <c r="O12" s="66"/>
      <c r="P12" s="66"/>
      <c r="Q12" s="66"/>
    </row>
    <row r="13" spans="1:18" x14ac:dyDescent="0.2">
      <c r="A13" s="72"/>
      <c r="B13" s="71"/>
      <c r="C13" s="68"/>
      <c r="D13" s="67"/>
      <c r="E13" s="4"/>
      <c r="F13" s="66"/>
      <c r="G13" s="66"/>
      <c r="H13" s="66"/>
      <c r="I13" s="66"/>
      <c r="J13" s="150"/>
      <c r="K13" s="66"/>
      <c r="L13" s="66"/>
      <c r="M13" s="66"/>
      <c r="N13" s="66"/>
      <c r="O13" s="66"/>
      <c r="P13" s="66"/>
      <c r="Q13" s="66"/>
    </row>
    <row r="14" spans="1:18" ht="14.25" x14ac:dyDescent="0.2">
      <c r="A14" s="11"/>
      <c r="B14" s="69"/>
      <c r="C14" s="68"/>
      <c r="D14" s="70" t="s">
        <v>470</v>
      </c>
      <c r="E14" s="11"/>
      <c r="F14" s="66"/>
      <c r="G14" s="66"/>
      <c r="H14" s="66"/>
      <c r="I14" s="70"/>
      <c r="J14" s="152"/>
      <c r="K14" s="66"/>
      <c r="L14" s="66"/>
      <c r="M14" s="66"/>
      <c r="N14" s="66"/>
      <c r="O14" s="66"/>
      <c r="P14" s="66"/>
      <c r="Q14" s="66"/>
      <c r="R14" s="14"/>
    </row>
    <row r="15" spans="1:18" x14ac:dyDescent="0.2">
      <c r="A15" s="11"/>
      <c r="B15" s="69"/>
      <c r="C15" s="68"/>
      <c r="D15" s="70" t="s">
        <v>615</v>
      </c>
      <c r="E15" s="11"/>
      <c r="F15" s="66"/>
      <c r="G15" s="66"/>
      <c r="H15" s="66"/>
      <c r="I15" s="70"/>
      <c r="J15" s="196" t="s">
        <v>614</v>
      </c>
      <c r="K15" s="197"/>
      <c r="L15" s="5" t="s">
        <v>30</v>
      </c>
      <c r="M15" s="66"/>
      <c r="N15" s="66"/>
      <c r="O15" s="66"/>
      <c r="P15" s="66"/>
      <c r="Q15" s="66"/>
    </row>
    <row r="16" spans="1:18" x14ac:dyDescent="0.2">
      <c r="A16" s="11"/>
      <c r="B16" s="69"/>
      <c r="C16" s="68"/>
      <c r="D16" s="70" t="s">
        <v>89</v>
      </c>
      <c r="E16" s="11"/>
      <c r="F16" s="66"/>
      <c r="G16" s="66"/>
      <c r="H16" s="66"/>
      <c r="I16" s="70"/>
      <c r="J16" s="196" t="s">
        <v>613</v>
      </c>
      <c r="K16" s="197"/>
      <c r="L16" s="5" t="s">
        <v>30</v>
      </c>
      <c r="M16" s="66"/>
      <c r="N16" s="66"/>
      <c r="O16" s="66"/>
      <c r="P16" s="66"/>
      <c r="Q16" s="66"/>
    </row>
    <row r="17" spans="1:17" outlineLevel="1" x14ac:dyDescent="0.2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96" t="s">
        <v>612</v>
      </c>
      <c r="K17" s="197"/>
      <c r="L17" s="5" t="s">
        <v>19</v>
      </c>
      <c r="M17" s="66"/>
      <c r="N17" s="66"/>
      <c r="O17" s="66"/>
      <c r="P17" s="66"/>
      <c r="Q17" s="66"/>
    </row>
    <row r="18" spans="1:17" x14ac:dyDescent="0.2">
      <c r="A18" s="11"/>
      <c r="B18" s="69"/>
      <c r="C18" s="68"/>
      <c r="D18" s="129" t="s">
        <v>184</v>
      </c>
      <c r="E18" s="11"/>
      <c r="F18" s="66"/>
      <c r="G18" s="66"/>
      <c r="H18" s="66"/>
      <c r="I18" s="66"/>
      <c r="J18" s="150"/>
      <c r="K18" s="66"/>
      <c r="L18" s="66"/>
      <c r="M18" s="66"/>
      <c r="N18" s="66"/>
      <c r="O18" s="66"/>
      <c r="P18" s="66"/>
      <c r="Q18" s="66"/>
    </row>
    <row r="20" spans="1:17" ht="18" customHeight="1" x14ac:dyDescent="0.2">
      <c r="A20" s="187" t="s">
        <v>2</v>
      </c>
      <c r="B20" s="194" t="s">
        <v>88</v>
      </c>
      <c r="C20" s="187" t="s">
        <v>87</v>
      </c>
      <c r="D20" s="187" t="s">
        <v>86</v>
      </c>
      <c r="E20" s="187" t="s">
        <v>85</v>
      </c>
      <c r="F20" s="187" t="s">
        <v>29</v>
      </c>
      <c r="G20" s="190"/>
      <c r="H20" s="190"/>
      <c r="I20" s="190"/>
      <c r="J20" s="187" t="s">
        <v>28</v>
      </c>
      <c r="K20" s="190"/>
      <c r="L20" s="190"/>
      <c r="M20" s="190"/>
      <c r="N20" s="187" t="s">
        <v>84</v>
      </c>
      <c r="O20" s="187" t="s">
        <v>83</v>
      </c>
      <c r="P20" s="187" t="s">
        <v>183</v>
      </c>
      <c r="Q20" s="187" t="s">
        <v>182</v>
      </c>
    </row>
    <row r="21" spans="1:17" ht="15.75" customHeight="1" x14ac:dyDescent="0.2">
      <c r="A21" s="190"/>
      <c r="B21" s="195"/>
      <c r="C21" s="193"/>
      <c r="D21" s="187"/>
      <c r="E21" s="190"/>
      <c r="F21" s="187" t="s">
        <v>3</v>
      </c>
      <c r="G21" s="187" t="s">
        <v>82</v>
      </c>
      <c r="H21" s="190"/>
      <c r="I21" s="190"/>
      <c r="J21" s="188" t="s">
        <v>3</v>
      </c>
      <c r="K21" s="187" t="s">
        <v>82</v>
      </c>
      <c r="L21" s="190"/>
      <c r="M21" s="190"/>
      <c r="N21" s="187"/>
      <c r="O21" s="187"/>
      <c r="P21" s="187"/>
      <c r="Q21" s="187"/>
    </row>
    <row r="22" spans="1:17" ht="15.75" customHeight="1" x14ac:dyDescent="0.2">
      <c r="A22" s="190"/>
      <c r="B22" s="195"/>
      <c r="C22" s="193"/>
      <c r="D22" s="187"/>
      <c r="E22" s="190"/>
      <c r="F22" s="190"/>
      <c r="G22" s="109" t="s">
        <v>81</v>
      </c>
      <c r="H22" s="109" t="s">
        <v>80</v>
      </c>
      <c r="I22" s="109" t="s">
        <v>79</v>
      </c>
      <c r="J22" s="189"/>
      <c r="K22" s="109" t="s">
        <v>81</v>
      </c>
      <c r="L22" s="109" t="s">
        <v>80</v>
      </c>
      <c r="M22" s="109" t="s">
        <v>79</v>
      </c>
      <c r="N22" s="187"/>
      <c r="O22" s="187"/>
      <c r="P22" s="187"/>
      <c r="Q22" s="187"/>
    </row>
    <row r="23" spans="1:17" x14ac:dyDescent="0.2">
      <c r="A23" s="6">
        <v>1</v>
      </c>
      <c r="B23" s="111">
        <v>2</v>
      </c>
      <c r="C23" s="109">
        <v>3</v>
      </c>
      <c r="D23" s="109">
        <v>4</v>
      </c>
      <c r="E23" s="6">
        <v>5</v>
      </c>
      <c r="F23" s="110">
        <v>6</v>
      </c>
      <c r="G23" s="110">
        <v>7</v>
      </c>
      <c r="H23" s="110">
        <v>8</v>
      </c>
      <c r="I23" s="110">
        <v>9</v>
      </c>
      <c r="J23" s="16">
        <v>10</v>
      </c>
      <c r="K23" s="110">
        <v>11</v>
      </c>
      <c r="L23" s="110">
        <v>12</v>
      </c>
      <c r="M23" s="110">
        <v>13</v>
      </c>
      <c r="N23" s="110">
        <v>14</v>
      </c>
      <c r="O23" s="110">
        <v>15</v>
      </c>
      <c r="P23" s="110">
        <v>16</v>
      </c>
      <c r="Q23" s="110">
        <v>17</v>
      </c>
    </row>
    <row r="24" spans="1:17" ht="96" x14ac:dyDescent="0.2">
      <c r="A24" s="6">
        <v>1</v>
      </c>
      <c r="B24" s="64" t="s">
        <v>611</v>
      </c>
      <c r="C24" s="108" t="s">
        <v>610</v>
      </c>
      <c r="D24" s="10" t="s">
        <v>609</v>
      </c>
      <c r="E24" s="63">
        <v>43</v>
      </c>
      <c r="F24" s="62">
        <v>7.22</v>
      </c>
      <c r="G24" s="62">
        <v>7.22</v>
      </c>
      <c r="H24" s="61"/>
      <c r="I24" s="61"/>
      <c r="J24" s="153">
        <v>310</v>
      </c>
      <c r="K24" s="61">
        <v>310</v>
      </c>
      <c r="L24" s="61"/>
      <c r="M24" s="61"/>
      <c r="N24" s="61">
        <v>0.4</v>
      </c>
      <c r="O24" s="61">
        <v>17.2</v>
      </c>
      <c r="P24" s="61"/>
      <c r="Q24" s="61"/>
    </row>
    <row r="25" spans="1:17" ht="36" x14ac:dyDescent="0.2">
      <c r="A25" s="6">
        <v>2</v>
      </c>
      <c r="B25" s="64" t="s">
        <v>608</v>
      </c>
      <c r="C25" s="108" t="s">
        <v>607</v>
      </c>
      <c r="D25" s="10" t="s">
        <v>606</v>
      </c>
      <c r="E25" s="63">
        <v>0.31</v>
      </c>
      <c r="F25" s="62">
        <v>288.64</v>
      </c>
      <c r="G25" s="62">
        <v>288.64</v>
      </c>
      <c r="H25" s="61"/>
      <c r="I25" s="61"/>
      <c r="J25" s="153">
        <v>89</v>
      </c>
      <c r="K25" s="61">
        <v>89</v>
      </c>
      <c r="L25" s="61"/>
      <c r="M25" s="61"/>
      <c r="N25" s="61">
        <v>16</v>
      </c>
      <c r="O25" s="61">
        <v>4.96</v>
      </c>
      <c r="P25" s="61"/>
      <c r="Q25" s="61"/>
    </row>
    <row r="26" spans="1:17" x14ac:dyDescent="0.2">
      <c r="A26" s="191" t="s">
        <v>6</v>
      </c>
      <c r="B26" s="192"/>
      <c r="C26" s="192"/>
      <c r="D26" s="192"/>
      <c r="E26" s="192"/>
      <c r="F26" s="192"/>
      <c r="G26" s="192"/>
      <c r="H26" s="192"/>
      <c r="I26" s="192"/>
      <c r="J26" s="155">
        <v>399</v>
      </c>
      <c r="K26" s="62">
        <v>399</v>
      </c>
      <c r="L26" s="61"/>
      <c r="M26" s="61"/>
      <c r="N26" s="61"/>
      <c r="O26" s="62">
        <v>22.16</v>
      </c>
      <c r="P26" s="61"/>
      <c r="Q26" s="61"/>
    </row>
    <row r="27" spans="1:17" x14ac:dyDescent="0.2">
      <c r="A27" s="191" t="s">
        <v>107</v>
      </c>
      <c r="B27" s="192"/>
      <c r="C27" s="192"/>
      <c r="D27" s="192"/>
      <c r="E27" s="192"/>
      <c r="F27" s="192"/>
      <c r="G27" s="192"/>
      <c r="H27" s="192"/>
      <c r="I27" s="192"/>
      <c r="J27" s="155">
        <v>382</v>
      </c>
      <c r="K27" s="62">
        <v>382</v>
      </c>
      <c r="L27" s="61"/>
      <c r="M27" s="61"/>
      <c r="N27" s="61"/>
      <c r="O27" s="62">
        <v>20.38</v>
      </c>
      <c r="P27" s="61"/>
      <c r="Q27" s="61"/>
    </row>
    <row r="28" spans="1:17" x14ac:dyDescent="0.2">
      <c r="A28" s="191" t="s">
        <v>27</v>
      </c>
      <c r="B28" s="192"/>
      <c r="C28" s="192"/>
      <c r="D28" s="192"/>
      <c r="E28" s="192"/>
      <c r="F28" s="192"/>
      <c r="G28" s="192"/>
      <c r="H28" s="192"/>
      <c r="I28" s="192"/>
      <c r="J28" s="153"/>
      <c r="K28" s="61"/>
      <c r="L28" s="61"/>
      <c r="M28" s="61"/>
      <c r="N28" s="61"/>
      <c r="O28" s="61"/>
      <c r="P28" s="61"/>
      <c r="Q28" s="61"/>
    </row>
    <row r="29" spans="1:17" x14ac:dyDescent="0.2">
      <c r="A29" s="191" t="s">
        <v>605</v>
      </c>
      <c r="B29" s="192"/>
      <c r="C29" s="192"/>
      <c r="D29" s="192"/>
      <c r="E29" s="192"/>
      <c r="F29" s="192"/>
      <c r="G29" s="192"/>
      <c r="H29" s="192"/>
      <c r="I29" s="192"/>
      <c r="J29" s="155">
        <v>17</v>
      </c>
      <c r="K29" s="62">
        <v>17</v>
      </c>
      <c r="L29" s="61"/>
      <c r="M29" s="61"/>
      <c r="N29" s="61"/>
      <c r="O29" s="61"/>
      <c r="P29" s="61"/>
      <c r="Q29" s="61"/>
    </row>
    <row r="30" spans="1:17" ht="24.6" customHeight="1" x14ac:dyDescent="0.2">
      <c r="A30" s="191" t="s">
        <v>604</v>
      </c>
      <c r="B30" s="192"/>
      <c r="C30" s="192"/>
      <c r="D30" s="192"/>
      <c r="E30" s="192"/>
      <c r="F30" s="192"/>
      <c r="G30" s="192"/>
      <c r="H30" s="192"/>
      <c r="I30" s="192"/>
      <c r="J30" s="155">
        <v>62</v>
      </c>
      <c r="K30" s="62">
        <v>62</v>
      </c>
      <c r="L30" s="61"/>
      <c r="M30" s="61"/>
      <c r="N30" s="61"/>
      <c r="O30" s="62">
        <v>3.3239999999999998</v>
      </c>
      <c r="P30" s="61"/>
      <c r="Q30" s="61"/>
    </row>
    <row r="31" spans="1:17" ht="12.6" customHeight="1" x14ac:dyDescent="0.2">
      <c r="A31" s="191" t="s">
        <v>603</v>
      </c>
      <c r="B31" s="192"/>
      <c r="C31" s="192"/>
      <c r="D31" s="192"/>
      <c r="E31" s="192"/>
      <c r="F31" s="192"/>
      <c r="G31" s="192"/>
      <c r="H31" s="192"/>
      <c r="I31" s="192"/>
      <c r="J31" s="155">
        <v>-96</v>
      </c>
      <c r="K31" s="62">
        <v>-96</v>
      </c>
      <c r="L31" s="61"/>
      <c r="M31" s="61"/>
      <c r="N31" s="61"/>
      <c r="O31" s="62">
        <v>-5.0960000000000001</v>
      </c>
      <c r="P31" s="61"/>
      <c r="Q31" s="61"/>
    </row>
    <row r="32" spans="1:17" x14ac:dyDescent="0.2">
      <c r="A32" s="191" t="s">
        <v>7</v>
      </c>
      <c r="B32" s="192"/>
      <c r="C32" s="192"/>
      <c r="D32" s="192"/>
      <c r="E32" s="192"/>
      <c r="F32" s="192"/>
      <c r="G32" s="192"/>
      <c r="H32" s="192"/>
      <c r="I32" s="192"/>
      <c r="J32" s="155">
        <v>248</v>
      </c>
      <c r="K32" s="61"/>
      <c r="L32" s="61"/>
      <c r="M32" s="61"/>
      <c r="N32" s="61"/>
      <c r="O32" s="61"/>
      <c r="P32" s="61"/>
      <c r="Q32" s="61"/>
    </row>
    <row r="33" spans="1:17" x14ac:dyDescent="0.2">
      <c r="A33" s="191" t="s">
        <v>27</v>
      </c>
      <c r="B33" s="192"/>
      <c r="C33" s="192"/>
      <c r="D33" s="192"/>
      <c r="E33" s="192"/>
      <c r="F33" s="192"/>
      <c r="G33" s="192"/>
      <c r="H33" s="192"/>
      <c r="I33" s="192"/>
      <c r="J33" s="153"/>
      <c r="K33" s="61"/>
      <c r="L33" s="61"/>
      <c r="M33" s="61"/>
      <c r="N33" s="61"/>
      <c r="O33" s="61"/>
      <c r="P33" s="61"/>
      <c r="Q33" s="61"/>
    </row>
    <row r="34" spans="1:17" x14ac:dyDescent="0.2">
      <c r="A34" s="191" t="s">
        <v>602</v>
      </c>
      <c r="B34" s="192"/>
      <c r="C34" s="192"/>
      <c r="D34" s="192"/>
      <c r="E34" s="192"/>
      <c r="F34" s="192"/>
      <c r="G34" s="192"/>
      <c r="H34" s="192"/>
      <c r="I34" s="192"/>
      <c r="J34" s="155">
        <v>248</v>
      </c>
      <c r="K34" s="61"/>
      <c r="L34" s="61"/>
      <c r="M34" s="61"/>
      <c r="N34" s="61"/>
      <c r="O34" s="61"/>
      <c r="P34" s="61"/>
      <c r="Q34" s="61"/>
    </row>
    <row r="35" spans="1:17" x14ac:dyDescent="0.2">
      <c r="A35" s="191" t="s">
        <v>8</v>
      </c>
      <c r="B35" s="192"/>
      <c r="C35" s="192"/>
      <c r="D35" s="192"/>
      <c r="E35" s="192"/>
      <c r="F35" s="192"/>
      <c r="G35" s="192"/>
      <c r="H35" s="192"/>
      <c r="I35" s="192"/>
      <c r="J35" s="155">
        <v>153</v>
      </c>
      <c r="K35" s="61"/>
      <c r="L35" s="61"/>
      <c r="M35" s="61"/>
      <c r="N35" s="61"/>
      <c r="O35" s="61"/>
      <c r="P35" s="61"/>
      <c r="Q35" s="61"/>
    </row>
    <row r="36" spans="1:17" x14ac:dyDescent="0.2">
      <c r="A36" s="191" t="s">
        <v>27</v>
      </c>
      <c r="B36" s="192"/>
      <c r="C36" s="192"/>
      <c r="D36" s="192"/>
      <c r="E36" s="192"/>
      <c r="F36" s="192"/>
      <c r="G36" s="192"/>
      <c r="H36" s="192"/>
      <c r="I36" s="192"/>
      <c r="J36" s="153"/>
      <c r="K36" s="61"/>
      <c r="L36" s="61"/>
      <c r="M36" s="61"/>
      <c r="N36" s="61"/>
      <c r="O36" s="61"/>
      <c r="P36" s="61"/>
      <c r="Q36" s="61"/>
    </row>
    <row r="37" spans="1:17" x14ac:dyDescent="0.2">
      <c r="A37" s="191" t="s">
        <v>601</v>
      </c>
      <c r="B37" s="192"/>
      <c r="C37" s="192"/>
      <c r="D37" s="192"/>
      <c r="E37" s="192"/>
      <c r="F37" s="192"/>
      <c r="G37" s="192"/>
      <c r="H37" s="192"/>
      <c r="I37" s="192"/>
      <c r="J37" s="155">
        <v>153</v>
      </c>
      <c r="K37" s="61"/>
      <c r="L37" s="61"/>
      <c r="M37" s="61"/>
      <c r="N37" s="61"/>
      <c r="O37" s="61"/>
      <c r="P37" s="61"/>
      <c r="Q37" s="61"/>
    </row>
    <row r="38" spans="1:17" x14ac:dyDescent="0.2">
      <c r="A38" s="202" t="s">
        <v>9</v>
      </c>
      <c r="B38" s="192"/>
      <c r="C38" s="192"/>
      <c r="D38" s="192"/>
      <c r="E38" s="192"/>
      <c r="F38" s="192"/>
      <c r="G38" s="192"/>
      <c r="H38" s="192"/>
      <c r="I38" s="192"/>
      <c r="J38" s="153"/>
      <c r="K38" s="61"/>
      <c r="L38" s="61"/>
      <c r="M38" s="61"/>
      <c r="N38" s="61"/>
      <c r="O38" s="61"/>
      <c r="P38" s="61"/>
      <c r="Q38" s="61"/>
    </row>
    <row r="39" spans="1:17" x14ac:dyDescent="0.2">
      <c r="A39" s="191" t="s">
        <v>600</v>
      </c>
      <c r="B39" s="192"/>
      <c r="C39" s="192"/>
      <c r="D39" s="192"/>
      <c r="E39" s="192"/>
      <c r="F39" s="192"/>
      <c r="G39" s="192"/>
      <c r="H39" s="192"/>
      <c r="I39" s="192"/>
      <c r="J39" s="155">
        <v>783</v>
      </c>
      <c r="K39" s="61"/>
      <c r="L39" s="61"/>
      <c r="M39" s="61"/>
      <c r="N39" s="61"/>
      <c r="O39" s="62">
        <v>20.38</v>
      </c>
      <c r="P39" s="61"/>
      <c r="Q39" s="61"/>
    </row>
    <row r="40" spans="1:17" x14ac:dyDescent="0.2">
      <c r="A40" s="191" t="s">
        <v>10</v>
      </c>
      <c r="B40" s="192"/>
      <c r="C40" s="192"/>
      <c r="D40" s="192"/>
      <c r="E40" s="192"/>
      <c r="F40" s="192"/>
      <c r="G40" s="192"/>
      <c r="H40" s="192"/>
      <c r="I40" s="192"/>
      <c r="J40" s="155">
        <v>783</v>
      </c>
      <c r="K40" s="61"/>
      <c r="L40" s="61"/>
      <c r="M40" s="61"/>
      <c r="N40" s="61"/>
      <c r="O40" s="62">
        <v>20.38</v>
      </c>
      <c r="P40" s="61"/>
      <c r="Q40" s="61"/>
    </row>
    <row r="41" spans="1:17" x14ac:dyDescent="0.2">
      <c r="A41" s="191" t="s">
        <v>11</v>
      </c>
      <c r="B41" s="192"/>
      <c r="C41" s="192"/>
      <c r="D41" s="192"/>
      <c r="E41" s="192"/>
      <c r="F41" s="192"/>
      <c r="G41" s="192"/>
      <c r="H41" s="192"/>
      <c r="I41" s="192"/>
      <c r="J41" s="153"/>
      <c r="K41" s="61"/>
      <c r="L41" s="61"/>
      <c r="M41" s="61"/>
      <c r="N41" s="61"/>
      <c r="O41" s="61"/>
      <c r="P41" s="61"/>
      <c r="Q41" s="61"/>
    </row>
    <row r="42" spans="1:17" x14ac:dyDescent="0.2">
      <c r="A42" s="191" t="s">
        <v>14</v>
      </c>
      <c r="B42" s="192"/>
      <c r="C42" s="192"/>
      <c r="D42" s="192"/>
      <c r="E42" s="192"/>
      <c r="F42" s="192"/>
      <c r="G42" s="192"/>
      <c r="H42" s="192"/>
      <c r="I42" s="192"/>
      <c r="J42" s="155">
        <v>382</v>
      </c>
      <c r="K42" s="61"/>
      <c r="L42" s="61"/>
      <c r="M42" s="61"/>
      <c r="N42" s="61"/>
      <c r="O42" s="61"/>
      <c r="P42" s="61"/>
      <c r="Q42" s="61"/>
    </row>
    <row r="43" spans="1:17" x14ac:dyDescent="0.2">
      <c r="A43" s="191" t="s">
        <v>15</v>
      </c>
      <c r="B43" s="192"/>
      <c r="C43" s="192"/>
      <c r="D43" s="192"/>
      <c r="E43" s="192"/>
      <c r="F43" s="192"/>
      <c r="G43" s="192"/>
      <c r="H43" s="192"/>
      <c r="I43" s="192"/>
      <c r="J43" s="155">
        <v>248</v>
      </c>
      <c r="K43" s="61"/>
      <c r="L43" s="61"/>
      <c r="M43" s="61"/>
      <c r="N43" s="61"/>
      <c r="O43" s="61"/>
      <c r="P43" s="61"/>
      <c r="Q43" s="61"/>
    </row>
    <row r="44" spans="1:17" x14ac:dyDescent="0.2">
      <c r="A44" s="191" t="s">
        <v>16</v>
      </c>
      <c r="B44" s="192"/>
      <c r="C44" s="192"/>
      <c r="D44" s="192"/>
      <c r="E44" s="192"/>
      <c r="F44" s="192"/>
      <c r="G44" s="192"/>
      <c r="H44" s="192"/>
      <c r="I44" s="192"/>
      <c r="J44" s="155">
        <v>153</v>
      </c>
      <c r="K44" s="61"/>
      <c r="L44" s="61"/>
      <c r="M44" s="61"/>
      <c r="N44" s="61"/>
      <c r="O44" s="61"/>
      <c r="P44" s="61"/>
      <c r="Q44" s="61"/>
    </row>
    <row r="45" spans="1:17" x14ac:dyDescent="0.2">
      <c r="A45" s="202" t="s">
        <v>17</v>
      </c>
      <c r="B45" s="192"/>
      <c r="C45" s="192"/>
      <c r="D45" s="192"/>
      <c r="E45" s="192"/>
      <c r="F45" s="192"/>
      <c r="G45" s="192"/>
      <c r="H45" s="192"/>
      <c r="I45" s="192"/>
      <c r="J45" s="156">
        <v>783</v>
      </c>
      <c r="K45" s="61"/>
      <c r="L45" s="61"/>
      <c r="M45" s="61"/>
      <c r="N45" s="61"/>
      <c r="O45" s="60">
        <v>20.38</v>
      </c>
      <c r="P45" s="61"/>
      <c r="Q45" s="61"/>
    </row>
    <row r="46" spans="1:17" x14ac:dyDescent="0.2">
      <c r="F46" s="59"/>
      <c r="G46" s="59"/>
      <c r="H46" s="59"/>
      <c r="I46" s="59"/>
      <c r="J46" s="163"/>
      <c r="K46" s="59"/>
      <c r="L46" s="59"/>
      <c r="M46" s="59"/>
      <c r="N46" s="59"/>
      <c r="O46" s="59"/>
      <c r="P46" s="59"/>
      <c r="Q46" s="59"/>
    </row>
    <row r="47" spans="1:17" s="107" customFormat="1" ht="12" customHeight="1" x14ac:dyDescent="0.2">
      <c r="A47" s="18"/>
      <c r="B47" s="70" t="s">
        <v>401</v>
      </c>
      <c r="C47" s="70"/>
      <c r="D47" s="70"/>
      <c r="E47" s="70"/>
      <c r="F47" s="70"/>
      <c r="G47" s="70"/>
      <c r="H47" s="70"/>
      <c r="I47" s="70" t="s">
        <v>400</v>
      </c>
      <c r="J47" s="152"/>
      <c r="K47" s="70"/>
      <c r="L47" s="70"/>
      <c r="M47" s="70"/>
      <c r="N47" s="112"/>
      <c r="O47" s="112"/>
      <c r="P47" s="112"/>
    </row>
    <row r="48" spans="1:17" s="107" customFormat="1" ht="12.75" customHeight="1" x14ac:dyDescent="0.2">
      <c r="A48" s="18"/>
      <c r="B48" s="22"/>
      <c r="C48" s="115"/>
      <c r="D48" s="116"/>
      <c r="E48" s="22"/>
      <c r="F48" s="22"/>
      <c r="G48" s="115"/>
      <c r="H48" s="113"/>
      <c r="I48" s="70" t="s">
        <v>399</v>
      </c>
      <c r="J48" s="152"/>
      <c r="K48" s="70"/>
      <c r="L48" s="70"/>
      <c r="M48" s="70"/>
      <c r="N48" s="112"/>
      <c r="O48" s="112"/>
      <c r="P48" s="112"/>
    </row>
    <row r="49" spans="6:17" x14ac:dyDescent="0.2">
      <c r="F49" s="59"/>
      <c r="G49" s="59"/>
      <c r="H49" s="59"/>
      <c r="I49" s="59"/>
      <c r="J49" s="163"/>
      <c r="K49" s="59"/>
      <c r="L49" s="59"/>
      <c r="M49" s="59"/>
      <c r="N49" s="59"/>
      <c r="O49" s="59"/>
      <c r="P49" s="59"/>
      <c r="Q49" s="59"/>
    </row>
  </sheetData>
  <mergeCells count="41">
    <mergeCell ref="O20:O22"/>
    <mergeCell ref="N20:N22"/>
    <mergeCell ref="Q20:Q22"/>
    <mergeCell ref="J21:J22"/>
    <mergeCell ref="K21:M21"/>
    <mergeCell ref="J20:M20"/>
    <mergeCell ref="P20:P22"/>
    <mergeCell ref="A45:I45"/>
    <mergeCell ref="J15:K15"/>
    <mergeCell ref="J16:K16"/>
    <mergeCell ref="J17:K17"/>
    <mergeCell ref="A37:I37"/>
    <mergeCell ref="A38:I38"/>
    <mergeCell ref="A39:I39"/>
    <mergeCell ref="A40:I40"/>
    <mergeCell ref="A41:I41"/>
    <mergeCell ref="A42:I42"/>
    <mergeCell ref="F20:I20"/>
    <mergeCell ref="G21:I21"/>
    <mergeCell ref="A44:I44"/>
    <mergeCell ref="A26:I26"/>
    <mergeCell ref="A27:I27"/>
    <mergeCell ref="A28:I28"/>
    <mergeCell ref="E1:I1"/>
    <mergeCell ref="E10:J10"/>
    <mergeCell ref="E11:J11"/>
    <mergeCell ref="A29:I29"/>
    <mergeCell ref="A30:I30"/>
    <mergeCell ref="A43:I43"/>
    <mergeCell ref="A20:A22"/>
    <mergeCell ref="C20:C22"/>
    <mergeCell ref="D20:D22"/>
    <mergeCell ref="E20:E22"/>
    <mergeCell ref="B20:B22"/>
    <mergeCell ref="A34:I34"/>
    <mergeCell ref="A35:I35"/>
    <mergeCell ref="A36:I36"/>
    <mergeCell ref="F21:F22"/>
    <mergeCell ref="A31:I31"/>
    <mergeCell ref="A32:I32"/>
    <mergeCell ref="A33:I33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"/>
  <sheetViews>
    <sheetView showZeros="0" topLeftCell="A4" zoomScale="80" zoomScaleNormal="80" workbookViewId="0">
      <pane ySplit="1995" activePane="bottomLeft"/>
      <selection activeCell="O4" sqref="O1:O1048576"/>
      <selection pane="bottomLeft" activeCell="C11" sqref="C11"/>
    </sheetView>
  </sheetViews>
  <sheetFormatPr defaultRowHeight="15.75" x14ac:dyDescent="0.25"/>
  <cols>
    <col min="1" max="1" width="44.140625" style="26" customWidth="1"/>
    <col min="2" max="4" width="15.7109375" style="86" customWidth="1"/>
    <col min="5" max="5" width="11.7109375" style="86" customWidth="1"/>
    <col min="6" max="8" width="15.7109375" style="86" customWidth="1"/>
    <col min="9" max="9" width="11.7109375" style="86" customWidth="1"/>
    <col min="10" max="12" width="15.7109375" style="86" customWidth="1"/>
    <col min="13" max="13" width="11.7109375" style="86" customWidth="1"/>
    <col min="14" max="14" width="18" style="86" customWidth="1"/>
    <col min="15" max="15" width="20.42578125" style="91" customWidth="1"/>
    <col min="16" max="17" width="15.7109375" style="86" customWidth="1"/>
    <col min="18" max="18" width="11.85546875" style="86" customWidth="1"/>
    <col min="19" max="19" width="11.42578125" style="24" customWidth="1"/>
    <col min="20" max="20" width="17.28515625" style="24" customWidth="1"/>
    <col min="21" max="16384" width="9.140625" style="24"/>
  </cols>
  <sheetData>
    <row r="1" spans="1:19" ht="18.75" customHeight="1" x14ac:dyDescent="0.25">
      <c r="A1" s="212" t="s">
        <v>71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</row>
    <row r="2" spans="1:19" ht="18.75" customHeight="1" x14ac:dyDescent="0.25">
      <c r="A2" s="212" t="s">
        <v>619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</row>
    <row r="3" spans="1:19" ht="15" customHeight="1" x14ac:dyDescent="0.3">
      <c r="A3" s="213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84"/>
      <c r="R3" s="84"/>
    </row>
    <row r="4" spans="1:19" s="40" customFormat="1" ht="35.25" customHeight="1" x14ac:dyDescent="0.2">
      <c r="A4" s="214" t="s">
        <v>55</v>
      </c>
      <c r="B4" s="215" t="s">
        <v>54</v>
      </c>
      <c r="C4" s="216"/>
      <c r="D4" s="216"/>
      <c r="E4" s="217"/>
      <c r="F4" s="215" t="s">
        <v>53</v>
      </c>
      <c r="G4" s="216"/>
      <c r="H4" s="216"/>
      <c r="I4" s="217"/>
      <c r="J4" s="215" t="s">
        <v>52</v>
      </c>
      <c r="K4" s="216"/>
      <c r="L4" s="216"/>
      <c r="M4" s="217"/>
      <c r="N4" s="211" t="s">
        <v>21</v>
      </c>
      <c r="O4" s="211" t="s">
        <v>22</v>
      </c>
      <c r="P4" s="211" t="s">
        <v>51</v>
      </c>
      <c r="Q4" s="211"/>
      <c r="R4" s="211"/>
    </row>
    <row r="5" spans="1:19" s="40" customFormat="1" ht="73.5" customHeight="1" x14ac:dyDescent="0.2">
      <c r="A5" s="214"/>
      <c r="B5" s="41" t="s">
        <v>3</v>
      </c>
      <c r="C5" s="41" t="s">
        <v>50</v>
      </c>
      <c r="D5" s="41" t="s">
        <v>49</v>
      </c>
      <c r="E5" s="41" t="s">
        <v>48</v>
      </c>
      <c r="F5" s="41" t="s">
        <v>3</v>
      </c>
      <c r="G5" s="41" t="s">
        <v>50</v>
      </c>
      <c r="H5" s="41" t="s">
        <v>49</v>
      </c>
      <c r="I5" s="41" t="s">
        <v>48</v>
      </c>
      <c r="J5" s="41" t="s">
        <v>3</v>
      </c>
      <c r="K5" s="41" t="s">
        <v>50</v>
      </c>
      <c r="L5" s="41" t="s">
        <v>49</v>
      </c>
      <c r="M5" s="41" t="s">
        <v>48</v>
      </c>
      <c r="N5" s="211"/>
      <c r="O5" s="211"/>
      <c r="P5" s="41" t="s">
        <v>50</v>
      </c>
      <c r="Q5" s="41" t="s">
        <v>49</v>
      </c>
      <c r="R5" s="41" t="s">
        <v>48</v>
      </c>
    </row>
    <row r="6" spans="1:19" s="38" customFormat="1" x14ac:dyDescent="0.2">
      <c r="A6" s="39">
        <v>1</v>
      </c>
      <c r="B6" s="39">
        <v>2</v>
      </c>
      <c r="C6" s="39">
        <v>3</v>
      </c>
      <c r="D6" s="39">
        <v>4</v>
      </c>
      <c r="E6" s="39">
        <v>5</v>
      </c>
      <c r="F6" s="39">
        <v>6</v>
      </c>
      <c r="G6" s="39">
        <v>7</v>
      </c>
      <c r="H6" s="39">
        <v>8</v>
      </c>
      <c r="I6" s="39">
        <v>9</v>
      </c>
      <c r="J6" s="39">
        <v>10</v>
      </c>
      <c r="K6" s="39">
        <v>11</v>
      </c>
      <c r="L6" s="39">
        <v>12</v>
      </c>
      <c r="M6" s="39">
        <v>13</v>
      </c>
      <c r="N6" s="39">
        <v>14</v>
      </c>
      <c r="O6" s="39">
        <v>15</v>
      </c>
      <c r="P6" s="39">
        <v>16</v>
      </c>
      <c r="Q6" s="39">
        <v>17</v>
      </c>
      <c r="R6" s="39">
        <v>18</v>
      </c>
    </row>
    <row r="7" spans="1:19" s="38" customFormat="1" ht="50.1" customHeight="1" x14ac:dyDescent="0.2">
      <c r="A7" s="94" t="s">
        <v>622</v>
      </c>
      <c r="B7" s="83">
        <f t="shared" ref="B7:B12" si="0">SUM(C7:E7)</f>
        <v>18651</v>
      </c>
      <c r="C7" s="83">
        <f>'25178'!J79</f>
        <v>18651</v>
      </c>
      <c r="D7" s="39"/>
      <c r="E7" s="39"/>
      <c r="F7" s="83">
        <f t="shared" ref="F7:F12" si="1">SUM(G7:I7)</f>
        <v>18651</v>
      </c>
      <c r="G7" s="83">
        <f>C7</f>
        <v>18651</v>
      </c>
      <c r="H7" s="83">
        <f t="shared" ref="H7:I7" si="2">D7</f>
        <v>0</v>
      </c>
      <c r="I7" s="83">
        <f t="shared" si="2"/>
        <v>0</v>
      </c>
      <c r="J7" s="83">
        <f t="shared" ref="J7:J12" si="3">SUM(K7:M7)</f>
        <v>18651</v>
      </c>
      <c r="K7" s="83">
        <f>P7</f>
        <v>18651</v>
      </c>
      <c r="L7" s="83">
        <f t="shared" ref="L7:M7" si="4">Q7</f>
        <v>0</v>
      </c>
      <c r="M7" s="83">
        <f t="shared" si="4"/>
        <v>0</v>
      </c>
      <c r="N7" s="83">
        <f t="shared" ref="N7:N15" si="5">SUM(P7:R7)</f>
        <v>18651</v>
      </c>
      <c r="O7" s="177">
        <v>25178</v>
      </c>
      <c r="P7" s="83">
        <f>G7</f>
        <v>18651</v>
      </c>
      <c r="Q7" s="83">
        <f t="shared" ref="Q7:R7" si="6">H7</f>
        <v>0</v>
      </c>
      <c r="R7" s="83">
        <f t="shared" si="6"/>
        <v>0</v>
      </c>
    </row>
    <row r="8" spans="1:19" ht="50.1" customHeight="1" x14ac:dyDescent="0.25">
      <c r="A8" s="94" t="s">
        <v>623</v>
      </c>
      <c r="B8" s="83">
        <f t="shared" si="0"/>
        <v>207059</v>
      </c>
      <c r="C8" s="83">
        <f>'25179.'!J168</f>
        <v>207059</v>
      </c>
      <c r="D8" s="83"/>
      <c r="E8" s="83"/>
      <c r="F8" s="83">
        <f t="shared" si="1"/>
        <v>207059</v>
      </c>
      <c r="G8" s="83">
        <f t="shared" ref="G8:G12" si="7">C8</f>
        <v>207059</v>
      </c>
      <c r="H8" s="83">
        <f t="shared" ref="H8:H12" si="8">D8</f>
        <v>0</v>
      </c>
      <c r="I8" s="83">
        <f t="shared" ref="I8:I12" si="9">E8</f>
        <v>0</v>
      </c>
      <c r="J8" s="83">
        <f t="shared" si="3"/>
        <v>207059</v>
      </c>
      <c r="K8" s="83">
        <f t="shared" ref="K8:K12" si="10">P8</f>
        <v>207059</v>
      </c>
      <c r="L8" s="83">
        <f t="shared" ref="L8:L12" si="11">Q8</f>
        <v>0</v>
      </c>
      <c r="M8" s="83">
        <f t="shared" ref="M8:M12" si="12">R8</f>
        <v>0</v>
      </c>
      <c r="N8" s="83">
        <f t="shared" si="5"/>
        <v>207059</v>
      </c>
      <c r="O8" s="177">
        <v>25179</v>
      </c>
      <c r="P8" s="83">
        <f t="shared" ref="P8:P12" si="13">G8</f>
        <v>207059</v>
      </c>
      <c r="Q8" s="83">
        <f t="shared" ref="Q8:Q12" si="14">H8</f>
        <v>0</v>
      </c>
      <c r="R8" s="83">
        <f t="shared" ref="R8:R12" si="15">I8</f>
        <v>0</v>
      </c>
      <c r="S8" s="95"/>
    </row>
    <row r="9" spans="1:19" s="97" customFormat="1" ht="50.1" customHeight="1" x14ac:dyDescent="0.2">
      <c r="A9" s="94" t="s">
        <v>624</v>
      </c>
      <c r="B9" s="83">
        <f t="shared" si="0"/>
        <v>29469</v>
      </c>
      <c r="C9" s="83">
        <f>'25180'!J77</f>
        <v>29469</v>
      </c>
      <c r="D9" s="83">
        <v>0</v>
      </c>
      <c r="E9" s="83"/>
      <c r="F9" s="83">
        <f t="shared" si="1"/>
        <v>29469</v>
      </c>
      <c r="G9" s="83">
        <f t="shared" si="7"/>
        <v>29469</v>
      </c>
      <c r="H9" s="83">
        <f t="shared" si="8"/>
        <v>0</v>
      </c>
      <c r="I9" s="83">
        <f t="shared" si="9"/>
        <v>0</v>
      </c>
      <c r="J9" s="83">
        <f t="shared" si="3"/>
        <v>29469</v>
      </c>
      <c r="K9" s="83">
        <f t="shared" si="10"/>
        <v>29469</v>
      </c>
      <c r="L9" s="83">
        <f t="shared" si="11"/>
        <v>0</v>
      </c>
      <c r="M9" s="83">
        <f t="shared" si="12"/>
        <v>0</v>
      </c>
      <c r="N9" s="83">
        <f t="shared" si="5"/>
        <v>29469</v>
      </c>
      <c r="O9" s="177">
        <v>25180</v>
      </c>
      <c r="P9" s="83">
        <f t="shared" si="13"/>
        <v>29469</v>
      </c>
      <c r="Q9" s="83">
        <f t="shared" si="14"/>
        <v>0</v>
      </c>
      <c r="R9" s="83">
        <f t="shared" si="15"/>
        <v>0</v>
      </c>
      <c r="S9" s="96"/>
    </row>
    <row r="10" spans="1:19" s="97" customFormat="1" ht="50.1" customHeight="1" x14ac:dyDescent="0.2">
      <c r="A10" s="94" t="s">
        <v>625</v>
      </c>
      <c r="B10" s="83">
        <f t="shared" si="0"/>
        <v>16648</v>
      </c>
      <c r="C10" s="83">
        <f>'25181.'!J116</f>
        <v>16648</v>
      </c>
      <c r="D10" s="83"/>
      <c r="E10" s="83"/>
      <c r="F10" s="83">
        <f t="shared" si="1"/>
        <v>16648</v>
      </c>
      <c r="G10" s="83">
        <f t="shared" si="7"/>
        <v>16648</v>
      </c>
      <c r="H10" s="83">
        <f t="shared" si="8"/>
        <v>0</v>
      </c>
      <c r="I10" s="83">
        <f t="shared" si="9"/>
        <v>0</v>
      </c>
      <c r="J10" s="83">
        <f t="shared" si="3"/>
        <v>16648</v>
      </c>
      <c r="K10" s="83">
        <f>P10</f>
        <v>16648</v>
      </c>
      <c r="L10" s="83">
        <f t="shared" si="11"/>
        <v>0</v>
      </c>
      <c r="M10" s="83">
        <f t="shared" si="12"/>
        <v>0</v>
      </c>
      <c r="N10" s="83">
        <f t="shared" si="5"/>
        <v>16648</v>
      </c>
      <c r="O10" s="177">
        <v>25181</v>
      </c>
      <c r="P10" s="83">
        <f t="shared" si="13"/>
        <v>16648</v>
      </c>
      <c r="Q10" s="83">
        <f t="shared" si="14"/>
        <v>0</v>
      </c>
      <c r="R10" s="83">
        <f t="shared" si="15"/>
        <v>0</v>
      </c>
      <c r="S10" s="96"/>
    </row>
    <row r="11" spans="1:19" s="97" customFormat="1" ht="50.1" customHeight="1" x14ac:dyDescent="0.2">
      <c r="A11" s="94" t="s">
        <v>626</v>
      </c>
      <c r="B11" s="83">
        <f>SUM(C11:E11)</f>
        <v>3044</v>
      </c>
      <c r="C11" s="83"/>
      <c r="D11" s="83"/>
      <c r="E11" s="83">
        <f>'25262'!J53</f>
        <v>3044</v>
      </c>
      <c r="F11" s="83">
        <f t="shared" ref="F11" si="16">SUM(G11:I11)</f>
        <v>3044</v>
      </c>
      <c r="G11" s="83">
        <f t="shared" ref="G11" si="17">C11</f>
        <v>0</v>
      </c>
      <c r="H11" s="83">
        <f t="shared" ref="H11" si="18">D11</f>
        <v>0</v>
      </c>
      <c r="I11" s="83">
        <f t="shared" ref="I11" si="19">E11</f>
        <v>3044</v>
      </c>
      <c r="J11" s="83">
        <f t="shared" ref="J11" si="20">SUM(K11:M11)</f>
        <v>3044</v>
      </c>
      <c r="K11" s="83">
        <f>P11</f>
        <v>0</v>
      </c>
      <c r="L11" s="83">
        <f t="shared" ref="L11" si="21">Q11</f>
        <v>0</v>
      </c>
      <c r="M11" s="83">
        <f t="shared" ref="M11" si="22">R11</f>
        <v>3044</v>
      </c>
      <c r="N11" s="83">
        <f t="shared" si="5"/>
        <v>3044</v>
      </c>
      <c r="O11" s="177">
        <v>25262</v>
      </c>
      <c r="P11" s="83">
        <f t="shared" ref="P11" si="23">G11</f>
        <v>0</v>
      </c>
      <c r="Q11" s="83">
        <f t="shared" ref="Q11" si="24">H11</f>
        <v>0</v>
      </c>
      <c r="R11" s="83">
        <f t="shared" ref="R11" si="25">I11</f>
        <v>3044</v>
      </c>
      <c r="S11" s="96"/>
    </row>
    <row r="12" spans="1:19" s="97" customFormat="1" ht="50.1" customHeight="1" x14ac:dyDescent="0.2">
      <c r="A12" s="94" t="s">
        <v>626</v>
      </c>
      <c r="B12" s="83">
        <f t="shared" si="0"/>
        <v>783</v>
      </c>
      <c r="C12" s="83"/>
      <c r="D12" s="83"/>
      <c r="E12" s="83">
        <f>'25263'!J45</f>
        <v>783</v>
      </c>
      <c r="F12" s="83">
        <f t="shared" si="1"/>
        <v>783</v>
      </c>
      <c r="G12" s="83">
        <f t="shared" si="7"/>
        <v>0</v>
      </c>
      <c r="H12" s="83">
        <f t="shared" si="8"/>
        <v>0</v>
      </c>
      <c r="I12" s="83">
        <f t="shared" si="9"/>
        <v>783</v>
      </c>
      <c r="J12" s="83">
        <f t="shared" si="3"/>
        <v>783</v>
      </c>
      <c r="K12" s="83">
        <f t="shared" si="10"/>
        <v>0</v>
      </c>
      <c r="L12" s="83">
        <f t="shared" si="11"/>
        <v>0</v>
      </c>
      <c r="M12" s="83">
        <f t="shared" si="12"/>
        <v>783</v>
      </c>
      <c r="N12" s="83">
        <f t="shared" si="5"/>
        <v>783</v>
      </c>
      <c r="O12" s="177">
        <v>25263</v>
      </c>
      <c r="P12" s="83">
        <f t="shared" si="13"/>
        <v>0</v>
      </c>
      <c r="Q12" s="83">
        <f t="shared" si="14"/>
        <v>0</v>
      </c>
      <c r="R12" s="83">
        <f t="shared" si="15"/>
        <v>783</v>
      </c>
      <c r="S12" s="96"/>
    </row>
    <row r="13" spans="1:19" s="32" customFormat="1" ht="24.95" customHeight="1" x14ac:dyDescent="0.25">
      <c r="A13" s="37" t="s">
        <v>47</v>
      </c>
      <c r="B13" s="33">
        <f>SUM(B7:B12)</f>
        <v>275654</v>
      </c>
      <c r="C13" s="33">
        <f>SUM(C7:C12)</f>
        <v>271827</v>
      </c>
      <c r="D13" s="33">
        <f t="shared" ref="D13:E13" si="26">SUM(D7:D12)</f>
        <v>0</v>
      </c>
      <c r="E13" s="33">
        <f t="shared" si="26"/>
        <v>3827</v>
      </c>
      <c r="F13" s="33">
        <f t="shared" ref="F13:M13" si="27">SUM(F7:F12)</f>
        <v>275654</v>
      </c>
      <c r="G13" s="33">
        <f t="shared" si="27"/>
        <v>271827</v>
      </c>
      <c r="H13" s="33">
        <f t="shared" si="27"/>
        <v>0</v>
      </c>
      <c r="I13" s="33">
        <f t="shared" si="27"/>
        <v>3827</v>
      </c>
      <c r="J13" s="33">
        <f t="shared" si="27"/>
        <v>275654</v>
      </c>
      <c r="K13" s="33">
        <f t="shared" si="27"/>
        <v>271827</v>
      </c>
      <c r="L13" s="33">
        <f t="shared" si="27"/>
        <v>0</v>
      </c>
      <c r="M13" s="33">
        <f t="shared" si="27"/>
        <v>3827</v>
      </c>
      <c r="N13" s="33">
        <f>SUM(P13:R13)</f>
        <v>275654</v>
      </c>
      <c r="O13" s="33"/>
      <c r="P13" s="33">
        <f>SUM(P7:P12)</f>
        <v>271827</v>
      </c>
      <c r="Q13" s="33">
        <f>SUM(Q7:Q12)</f>
        <v>0</v>
      </c>
      <c r="R13" s="33">
        <f>SUM(R7:R12)</f>
        <v>3827</v>
      </c>
      <c r="S13" s="36"/>
    </row>
    <row r="14" spans="1:19" s="32" customFormat="1" ht="24.95" customHeight="1" x14ac:dyDescent="0.25">
      <c r="A14" s="34" t="s">
        <v>46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>
        <f>SUM(P14:R14)</f>
        <v>1665632</v>
      </c>
      <c r="O14" s="33"/>
      <c r="P14" s="33">
        <f>ROUND(P13*5.98,0)</f>
        <v>1625525</v>
      </c>
      <c r="Q14" s="33">
        <f>ROUND(Q13*4.21,0)</f>
        <v>0</v>
      </c>
      <c r="R14" s="33">
        <f>ROUND(R13*10.48,0)</f>
        <v>40107</v>
      </c>
    </row>
    <row r="15" spans="1:19" ht="24.95" customHeight="1" x14ac:dyDescent="0.25">
      <c r="A15" s="35" t="s">
        <v>23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>
        <f t="shared" si="5"/>
        <v>299813.76000000001</v>
      </c>
      <c r="O15" s="93"/>
      <c r="P15" s="83">
        <f>ROUND(P14*18%,2)</f>
        <v>292594.5</v>
      </c>
      <c r="Q15" s="83">
        <f>ROUND(Q14*18%,2)</f>
        <v>0</v>
      </c>
      <c r="R15" s="83">
        <f>ROUND(R14*18%,2)</f>
        <v>7219.26</v>
      </c>
    </row>
    <row r="16" spans="1:19" s="32" customFormat="1" ht="24.95" customHeight="1" x14ac:dyDescent="0.25">
      <c r="A16" s="34" t="s">
        <v>45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>
        <f>SUM(P16:R16)</f>
        <v>1965445.76</v>
      </c>
      <c r="O16" s="33"/>
      <c r="P16" s="33">
        <f>SUM(P14:P15)</f>
        <v>1918119.5</v>
      </c>
      <c r="Q16" s="33">
        <f>SUM(Q14:Q15)</f>
        <v>0</v>
      </c>
      <c r="R16" s="33">
        <f>SUM(R14:R15)</f>
        <v>47326.26</v>
      </c>
    </row>
    <row r="17" spans="1:20" ht="20.25" customHeight="1" x14ac:dyDescent="0.25">
      <c r="P17" s="31">
        <v>60000000</v>
      </c>
      <c r="T17" s="30"/>
    </row>
    <row r="18" spans="1:20" ht="24.95" customHeight="1" x14ac:dyDescent="0.25">
      <c r="A18" s="218" t="s">
        <v>44</v>
      </c>
      <c r="B18" s="218"/>
      <c r="C18" s="218"/>
      <c r="D18" s="218"/>
      <c r="E18" s="218"/>
      <c r="F18" s="218"/>
      <c r="G18" s="218"/>
      <c r="H18" s="218"/>
      <c r="I18" s="218"/>
      <c r="J18" s="218"/>
      <c r="K18" s="218"/>
      <c r="L18" s="218"/>
      <c r="M18" s="218"/>
      <c r="N18" s="218"/>
      <c r="O18" s="218"/>
      <c r="P18" s="218"/>
      <c r="Q18" s="29">
        <f>P17-P16</f>
        <v>58081880.5</v>
      </c>
      <c r="R18" s="85"/>
      <c r="S18" s="26"/>
      <c r="T18" s="26"/>
    </row>
    <row r="19" spans="1:20" ht="24.95" customHeight="1" x14ac:dyDescent="0.25">
      <c r="A19" s="218" t="s">
        <v>76</v>
      </c>
      <c r="B19" s="218"/>
      <c r="C19" s="218"/>
      <c r="D19" s="218"/>
      <c r="E19" s="218"/>
      <c r="F19" s="218"/>
      <c r="G19" s="218"/>
      <c r="H19" s="218"/>
      <c r="I19" s="218"/>
      <c r="J19" s="218"/>
      <c r="K19" s="218"/>
      <c r="L19" s="218"/>
      <c r="M19" s="218"/>
      <c r="N19" s="218"/>
      <c r="O19" s="218"/>
      <c r="P19" s="218"/>
      <c r="Q19" s="85"/>
      <c r="R19" s="85"/>
      <c r="S19" s="26"/>
      <c r="T19" s="26"/>
    </row>
    <row r="20" spans="1:20" ht="24.95" customHeight="1" x14ac:dyDescent="0.25">
      <c r="A20" s="218" t="s">
        <v>627</v>
      </c>
      <c r="B20" s="218"/>
      <c r="C20" s="218"/>
      <c r="D20" s="218"/>
      <c r="E20" s="218"/>
      <c r="F20" s="218"/>
      <c r="G20" s="218"/>
      <c r="H20" s="218"/>
      <c r="I20" s="218"/>
      <c r="J20" s="218"/>
      <c r="K20" s="218"/>
      <c r="L20" s="218"/>
      <c r="M20" s="218"/>
      <c r="N20" s="218"/>
      <c r="O20" s="218"/>
      <c r="P20" s="218"/>
      <c r="Q20" s="85"/>
      <c r="R20" s="85"/>
      <c r="S20" s="26"/>
      <c r="T20" s="26"/>
    </row>
    <row r="21" spans="1:20" ht="12.75" customHeight="1" x14ac:dyDescent="0.25"/>
    <row r="22" spans="1:20" s="82" customFormat="1" ht="18.75" customHeight="1" x14ac:dyDescent="0.3">
      <c r="A22" s="210" t="s">
        <v>74</v>
      </c>
      <c r="B22" s="210"/>
      <c r="C22" s="210"/>
      <c r="O22" s="28"/>
      <c r="P22" s="28"/>
      <c r="Q22" s="28"/>
      <c r="R22" s="28"/>
    </row>
    <row r="23" spans="1:20" s="82" customFormat="1" ht="18.75" customHeight="1" x14ac:dyDescent="0.3">
      <c r="A23" s="210" t="s">
        <v>20</v>
      </c>
      <c r="B23" s="210"/>
      <c r="C23" s="210"/>
      <c r="G23" s="88"/>
      <c r="H23" s="221" t="s">
        <v>34</v>
      </c>
      <c r="I23" s="221"/>
      <c r="J23" s="88"/>
      <c r="O23" s="92"/>
      <c r="P23" s="28"/>
      <c r="Q23" s="28"/>
      <c r="R23" s="28"/>
    </row>
    <row r="24" spans="1:20" ht="18.75" customHeight="1" x14ac:dyDescent="0.25">
      <c r="H24" s="219"/>
      <c r="I24" s="219"/>
    </row>
    <row r="25" spans="1:20" s="82" customFormat="1" ht="19.5" customHeight="1" x14ac:dyDescent="0.3">
      <c r="A25" s="210" t="s">
        <v>24</v>
      </c>
      <c r="B25" s="210"/>
      <c r="C25" s="98"/>
      <c r="D25" s="98"/>
      <c r="E25" s="98"/>
      <c r="F25" s="98"/>
      <c r="G25" s="98"/>
      <c r="H25" s="220" t="s">
        <v>25</v>
      </c>
      <c r="I25" s="220"/>
      <c r="J25" s="98"/>
      <c r="K25" s="98"/>
      <c r="L25" s="98"/>
      <c r="M25" s="98"/>
      <c r="N25" s="98"/>
      <c r="O25" s="98"/>
      <c r="P25" s="98"/>
      <c r="Q25" s="98"/>
      <c r="R25" s="98"/>
    </row>
    <row r="26" spans="1:20" x14ac:dyDescent="0.25">
      <c r="H26" s="219"/>
      <c r="I26" s="219"/>
    </row>
    <row r="27" spans="1:20" s="82" customFormat="1" ht="18.75" x14ac:dyDescent="0.3">
      <c r="A27" s="85" t="s">
        <v>91</v>
      </c>
      <c r="B27" s="28"/>
      <c r="C27" s="28"/>
      <c r="D27" s="28"/>
      <c r="E27" s="28"/>
      <c r="F27" s="28"/>
      <c r="G27" s="28"/>
      <c r="H27" s="87" t="s">
        <v>92</v>
      </c>
      <c r="I27" s="28"/>
      <c r="J27" s="28"/>
      <c r="K27" s="28"/>
      <c r="L27" s="28"/>
      <c r="M27" s="28"/>
      <c r="N27" s="28"/>
      <c r="O27" s="28"/>
      <c r="P27" s="28"/>
      <c r="Q27" s="28"/>
      <c r="R27" s="28"/>
    </row>
    <row r="29" spans="1:20" x14ac:dyDescent="0.25">
      <c r="M29" s="86" t="s">
        <v>42</v>
      </c>
    </row>
  </sheetData>
  <mergeCells count="20">
    <mergeCell ref="H24:I24"/>
    <mergeCell ref="H25:I25"/>
    <mergeCell ref="H26:I26"/>
    <mergeCell ref="A25:B25"/>
    <mergeCell ref="A23:C23"/>
    <mergeCell ref="H23:I23"/>
    <mergeCell ref="A22:C22"/>
    <mergeCell ref="N4:N5"/>
    <mergeCell ref="A1:R1"/>
    <mergeCell ref="A2:R2"/>
    <mergeCell ref="A3:P3"/>
    <mergeCell ref="A4:A5"/>
    <mergeCell ref="B4:E4"/>
    <mergeCell ref="A18:P18"/>
    <mergeCell ref="F4:I4"/>
    <mergeCell ref="P4:R4"/>
    <mergeCell ref="A20:P20"/>
    <mergeCell ref="A19:P19"/>
    <mergeCell ref="O4:O5"/>
    <mergeCell ref="J4:M4"/>
  </mergeCells>
  <pageMargins left="0.39370078740157483" right="0.19685039370078741" top="0.19685039370078741" bottom="0" header="0.31496062992125984" footer="0.31496062992125984"/>
  <pageSetup paperSize="8" scale="68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tabSelected="1" topLeftCell="A10" workbookViewId="0">
      <selection activeCell="J25" sqref="J25"/>
    </sheetView>
  </sheetViews>
  <sheetFormatPr defaultRowHeight="15" x14ac:dyDescent="0.25"/>
  <cols>
    <col min="1" max="1" width="9.5703125" style="42" customWidth="1"/>
    <col min="2" max="2" width="7.42578125" style="42" customWidth="1"/>
    <col min="3" max="3" width="23" style="42" customWidth="1"/>
    <col min="4" max="4" width="9.140625" style="42"/>
    <col min="5" max="5" width="12.28515625" style="42" customWidth="1"/>
    <col min="6" max="6" width="19.85546875" style="42" customWidth="1"/>
    <col min="7" max="7" width="18" style="42" customWidth="1"/>
    <col min="8" max="16384" width="9.140625" style="42"/>
  </cols>
  <sheetData>
    <row r="1" spans="1:7" ht="15.75" x14ac:dyDescent="0.25">
      <c r="G1" s="58" t="s">
        <v>70</v>
      </c>
    </row>
    <row r="2" spans="1:7" ht="15.75" x14ac:dyDescent="0.25">
      <c r="G2" s="58" t="s">
        <v>75</v>
      </c>
    </row>
    <row r="3" spans="1:7" ht="15.75" x14ac:dyDescent="0.25">
      <c r="G3" s="58" t="s">
        <v>69</v>
      </c>
    </row>
    <row r="4" spans="1:7" ht="15.75" x14ac:dyDescent="0.25">
      <c r="G4" s="58" t="s">
        <v>68</v>
      </c>
    </row>
    <row r="5" spans="1:7" ht="15.75" x14ac:dyDescent="0.25">
      <c r="G5" s="54"/>
    </row>
    <row r="6" spans="1:7" ht="15.75" x14ac:dyDescent="0.25">
      <c r="G6" s="54"/>
    </row>
    <row r="7" spans="1:7" ht="15.75" x14ac:dyDescent="0.25">
      <c r="G7" s="54"/>
    </row>
    <row r="8" spans="1:7" ht="18.75" x14ac:dyDescent="0.3">
      <c r="A8" s="226" t="s">
        <v>67</v>
      </c>
      <c r="B8" s="226"/>
      <c r="C8" s="226"/>
      <c r="D8" s="226"/>
      <c r="E8" s="226"/>
      <c r="F8" s="226"/>
      <c r="G8" s="226"/>
    </row>
    <row r="9" spans="1:7" ht="63" customHeight="1" x14ac:dyDescent="0.25">
      <c r="A9" s="227" t="s">
        <v>620</v>
      </c>
      <c r="B9" s="227"/>
      <c r="C9" s="227"/>
      <c r="D9" s="227"/>
      <c r="E9" s="227"/>
      <c r="F9" s="227"/>
      <c r="G9" s="227"/>
    </row>
    <row r="10" spans="1:7" ht="18.75" x14ac:dyDescent="0.3">
      <c r="A10" s="226" t="s">
        <v>73</v>
      </c>
      <c r="B10" s="226"/>
      <c r="C10" s="226"/>
      <c r="D10" s="226"/>
      <c r="E10" s="226"/>
      <c r="F10" s="226"/>
      <c r="G10" s="226"/>
    </row>
    <row r="11" spans="1:7" ht="15.75" x14ac:dyDescent="0.25">
      <c r="A11" s="238"/>
      <c r="B11" s="238"/>
      <c r="C11" s="238"/>
      <c r="D11" s="238"/>
      <c r="E11" s="238"/>
      <c r="F11" s="238"/>
      <c r="G11" s="238"/>
    </row>
    <row r="12" spans="1:7" ht="15.75" x14ac:dyDescent="0.25">
      <c r="A12" s="239" t="s">
        <v>621</v>
      </c>
      <c r="B12" s="239"/>
      <c r="C12" s="239"/>
      <c r="D12" s="239"/>
      <c r="E12" s="239"/>
      <c r="F12" s="239"/>
      <c r="G12" s="239"/>
    </row>
    <row r="13" spans="1:7" ht="15.75" x14ac:dyDescent="0.25">
      <c r="A13" s="43"/>
      <c r="B13" s="43"/>
      <c r="C13" s="43"/>
      <c r="D13" s="43"/>
      <c r="E13" s="43"/>
      <c r="F13" s="43"/>
      <c r="G13" s="43"/>
    </row>
    <row r="14" spans="1:7" ht="15.75" x14ac:dyDescent="0.25">
      <c r="A14" s="43"/>
      <c r="B14" s="43"/>
      <c r="C14" s="43"/>
      <c r="D14" s="43"/>
      <c r="E14" s="43"/>
      <c r="F14" s="53"/>
      <c r="G14" s="52" t="s">
        <v>66</v>
      </c>
    </row>
    <row r="15" spans="1:7" ht="12.75" customHeight="1" x14ac:dyDescent="0.25">
      <c r="A15" s="228" t="s">
        <v>65</v>
      </c>
      <c r="B15" s="229"/>
      <c r="C15" s="235" t="s">
        <v>64</v>
      </c>
      <c r="D15" s="228" t="s">
        <v>63</v>
      </c>
      <c r="E15" s="229"/>
      <c r="F15" s="235" t="s">
        <v>62</v>
      </c>
      <c r="G15" s="235" t="s">
        <v>61</v>
      </c>
    </row>
    <row r="16" spans="1:7" ht="31.5" customHeight="1" x14ac:dyDescent="0.25">
      <c r="A16" s="230"/>
      <c r="B16" s="231"/>
      <c r="C16" s="236"/>
      <c r="D16" s="230"/>
      <c r="E16" s="231"/>
      <c r="F16" s="236"/>
      <c r="G16" s="236"/>
    </row>
    <row r="17" spans="1:7" x14ac:dyDescent="0.25">
      <c r="A17" s="230"/>
      <c r="B17" s="231"/>
      <c r="C17" s="236"/>
      <c r="D17" s="230"/>
      <c r="E17" s="231"/>
      <c r="F17" s="236"/>
      <c r="G17" s="237"/>
    </row>
    <row r="18" spans="1:7" x14ac:dyDescent="0.25">
      <c r="A18" s="230"/>
      <c r="B18" s="231"/>
      <c r="C18" s="236"/>
      <c r="D18" s="230"/>
      <c r="E18" s="231"/>
      <c r="F18" s="236"/>
      <c r="G18" s="232" t="s">
        <v>60</v>
      </c>
    </row>
    <row r="19" spans="1:7" x14ac:dyDescent="0.25">
      <c r="A19" s="230"/>
      <c r="B19" s="231"/>
      <c r="C19" s="236"/>
      <c r="D19" s="230"/>
      <c r="E19" s="231"/>
      <c r="F19" s="236"/>
      <c r="G19" s="233"/>
    </row>
    <row r="20" spans="1:7" x14ac:dyDescent="0.25">
      <c r="A20" s="230"/>
      <c r="B20" s="231"/>
      <c r="C20" s="236"/>
      <c r="D20" s="230"/>
      <c r="E20" s="231"/>
      <c r="F20" s="236"/>
      <c r="G20" s="233"/>
    </row>
    <row r="21" spans="1:7" x14ac:dyDescent="0.25">
      <c r="A21" s="230"/>
      <c r="B21" s="231"/>
      <c r="C21" s="237"/>
      <c r="D21" s="230"/>
      <c r="E21" s="231"/>
      <c r="F21" s="237"/>
      <c r="G21" s="234"/>
    </row>
    <row r="22" spans="1:7" ht="15.75" x14ac:dyDescent="0.25">
      <c r="A22" s="240">
        <v>1</v>
      </c>
      <c r="B22" s="241"/>
      <c r="C22" s="51">
        <v>2</v>
      </c>
      <c r="D22" s="240">
        <v>3</v>
      </c>
      <c r="E22" s="241"/>
      <c r="F22" s="51">
        <v>4</v>
      </c>
      <c r="G22" s="50">
        <v>5</v>
      </c>
    </row>
    <row r="23" spans="1:7" ht="32.25" customHeight="1" x14ac:dyDescent="0.25">
      <c r="A23" s="222" t="s">
        <v>50</v>
      </c>
      <c r="B23" s="223"/>
      <c r="C23" s="47">
        <f>СМР!K13</f>
        <v>271827</v>
      </c>
      <c r="D23" s="224">
        <f t="shared" ref="D23:D28" si="0">F23</f>
        <v>1625525</v>
      </c>
      <c r="E23" s="225"/>
      <c r="F23" s="47">
        <f>G23</f>
        <v>1625525</v>
      </c>
      <c r="G23" s="45">
        <f>СМР!P14</f>
        <v>1625525</v>
      </c>
    </row>
    <row r="24" spans="1:7" ht="32.25" customHeight="1" x14ac:dyDescent="0.25">
      <c r="A24" s="222" t="s">
        <v>49</v>
      </c>
      <c r="B24" s="223"/>
      <c r="C24" s="47">
        <f>СМР!L13</f>
        <v>0</v>
      </c>
      <c r="D24" s="224">
        <f t="shared" si="0"/>
        <v>0</v>
      </c>
      <c r="E24" s="225"/>
      <c r="F24" s="47">
        <f t="shared" ref="F24:F28" si="1">G24</f>
        <v>0</v>
      </c>
      <c r="G24" s="45">
        <f>СМР!Q14</f>
        <v>0</v>
      </c>
    </row>
    <row r="25" spans="1:7" ht="32.25" customHeight="1" x14ac:dyDescent="0.25">
      <c r="A25" s="222" t="s">
        <v>59</v>
      </c>
      <c r="B25" s="223"/>
      <c r="C25" s="47">
        <f>СМР!M13</f>
        <v>3827</v>
      </c>
      <c r="D25" s="224">
        <f t="shared" si="0"/>
        <v>40107</v>
      </c>
      <c r="E25" s="225"/>
      <c r="F25" s="47">
        <f t="shared" si="1"/>
        <v>40107</v>
      </c>
      <c r="G25" s="45">
        <f>СМР!R14</f>
        <v>40107</v>
      </c>
    </row>
    <row r="26" spans="1:7" ht="21.75" customHeight="1" x14ac:dyDescent="0.25">
      <c r="A26" s="247" t="s">
        <v>45</v>
      </c>
      <c r="B26" s="247"/>
      <c r="C26" s="49">
        <f>SUM(C23:C25)</f>
        <v>275654</v>
      </c>
      <c r="D26" s="224">
        <f>F26</f>
        <v>1665632</v>
      </c>
      <c r="E26" s="225"/>
      <c r="F26" s="47">
        <f t="shared" si="1"/>
        <v>1665632</v>
      </c>
      <c r="G26" s="45">
        <f>SUM(G23:G25)</f>
        <v>1665632</v>
      </c>
    </row>
    <row r="27" spans="1:7" ht="22.5" customHeight="1" x14ac:dyDescent="0.25">
      <c r="A27" s="245" t="s">
        <v>58</v>
      </c>
      <c r="B27" s="246"/>
      <c r="C27" s="48"/>
      <c r="D27" s="224">
        <f>F27</f>
        <v>299813.76000000001</v>
      </c>
      <c r="E27" s="225"/>
      <c r="F27" s="47">
        <f t="shared" si="1"/>
        <v>299813.76000000001</v>
      </c>
      <c r="G27" s="45">
        <f>СМР!P15+СМР!R15</f>
        <v>299813.76000000001</v>
      </c>
    </row>
    <row r="28" spans="1:7" ht="21" customHeight="1" x14ac:dyDescent="0.25">
      <c r="A28" s="243" t="s">
        <v>57</v>
      </c>
      <c r="B28" s="243"/>
      <c r="C28" s="46"/>
      <c r="D28" s="244">
        <f t="shared" si="0"/>
        <v>1965445.76</v>
      </c>
      <c r="E28" s="244"/>
      <c r="F28" s="45">
        <f t="shared" si="1"/>
        <v>1965445.76</v>
      </c>
      <c r="G28" s="45">
        <f>СМР!P16+СМР!R16</f>
        <v>1965445.76</v>
      </c>
    </row>
    <row r="29" spans="1:7" ht="15.75" customHeight="1" x14ac:dyDescent="0.25">
      <c r="A29" s="44"/>
      <c r="B29" s="44"/>
      <c r="C29" s="44"/>
      <c r="D29" s="44"/>
      <c r="E29" s="44"/>
      <c r="F29" s="44"/>
      <c r="G29" s="44"/>
    </row>
    <row r="30" spans="1:7" s="55" customFormat="1" ht="18.75" x14ac:dyDescent="0.3">
      <c r="A30" s="56" t="s">
        <v>56</v>
      </c>
      <c r="B30" s="56"/>
      <c r="C30" s="56"/>
      <c r="D30" s="56"/>
      <c r="E30" s="56"/>
      <c r="F30" s="56"/>
      <c r="G30" s="56"/>
    </row>
    <row r="31" spans="1:7" s="55" customFormat="1" ht="12" customHeight="1" x14ac:dyDescent="0.3">
      <c r="A31" s="57"/>
      <c r="B31" s="57"/>
      <c r="C31" s="57"/>
      <c r="D31" s="57"/>
      <c r="E31" s="57"/>
      <c r="F31" s="57"/>
      <c r="G31" s="57"/>
    </row>
    <row r="32" spans="1:7" s="55" customFormat="1" ht="84.75" customHeight="1" x14ac:dyDescent="0.25">
      <c r="A32" s="242" t="s">
        <v>628</v>
      </c>
      <c r="B32" s="242"/>
      <c r="C32" s="242"/>
      <c r="D32" s="242"/>
      <c r="E32" s="242"/>
      <c r="F32" s="242"/>
      <c r="G32" s="242"/>
    </row>
    <row r="34" spans="1:14" s="27" customFormat="1" ht="18.75" customHeight="1" x14ac:dyDescent="0.3">
      <c r="A34" s="210" t="s">
        <v>74</v>
      </c>
      <c r="B34" s="210"/>
      <c r="C34" s="210"/>
      <c r="D34" s="210"/>
      <c r="E34" s="210"/>
      <c r="K34" s="28"/>
      <c r="L34" s="28"/>
      <c r="M34" s="28"/>
      <c r="N34" s="28"/>
    </row>
    <row r="35" spans="1:14" s="27" customFormat="1" ht="18.75" customHeight="1" x14ac:dyDescent="0.3">
      <c r="A35" s="210" t="s">
        <v>20</v>
      </c>
      <c r="B35" s="210"/>
      <c r="C35" s="210"/>
      <c r="D35" s="210"/>
      <c r="F35" s="89"/>
      <c r="G35" s="104" t="s">
        <v>34</v>
      </c>
      <c r="L35" s="28"/>
      <c r="M35" s="28"/>
      <c r="N35" s="28"/>
    </row>
    <row r="36" spans="1:14" s="24" customFormat="1" ht="18.75" customHeight="1" x14ac:dyDescent="0.3">
      <c r="A36" s="26"/>
      <c r="B36" s="25"/>
      <c r="C36" s="25"/>
      <c r="D36" s="25"/>
      <c r="E36" s="25"/>
      <c r="F36" s="90"/>
      <c r="G36" s="104"/>
      <c r="H36" s="25"/>
      <c r="I36" s="25"/>
      <c r="J36" s="25"/>
      <c r="K36" s="25"/>
      <c r="L36" s="25"/>
      <c r="M36" s="25"/>
      <c r="N36" s="25"/>
    </row>
    <row r="37" spans="1:14" s="82" customFormat="1" ht="19.5" customHeight="1" x14ac:dyDescent="0.3">
      <c r="A37" s="210" t="s">
        <v>24</v>
      </c>
      <c r="B37" s="210"/>
      <c r="C37" s="210"/>
      <c r="D37" s="210"/>
      <c r="E37" s="98"/>
      <c r="F37" s="103"/>
      <c r="G37" s="104" t="s">
        <v>25</v>
      </c>
      <c r="H37" s="98"/>
      <c r="I37" s="98"/>
      <c r="J37" s="98"/>
      <c r="K37" s="98"/>
      <c r="L37" s="98"/>
      <c r="M37" s="98"/>
      <c r="N37" s="98"/>
    </row>
    <row r="38" spans="1:14" x14ac:dyDescent="0.25">
      <c r="F38" s="101"/>
      <c r="G38" s="99"/>
    </row>
    <row r="39" spans="1:14" s="57" customFormat="1" ht="18.75" x14ac:dyDescent="0.3">
      <c r="A39" s="57" t="s">
        <v>91</v>
      </c>
      <c r="F39" s="102"/>
      <c r="G39" s="100" t="s">
        <v>92</v>
      </c>
    </row>
  </sheetData>
  <mergeCells count="29">
    <mergeCell ref="A23:B23"/>
    <mergeCell ref="A37:D37"/>
    <mergeCell ref="A32:G32"/>
    <mergeCell ref="A35:D35"/>
    <mergeCell ref="D25:E25"/>
    <mergeCell ref="A28:B28"/>
    <mergeCell ref="D28:E28"/>
    <mergeCell ref="A27:B27"/>
    <mergeCell ref="D27:E27"/>
    <mergeCell ref="D26:E26"/>
    <mergeCell ref="A25:B25"/>
    <mergeCell ref="A26:B26"/>
    <mergeCell ref="A34:E34"/>
    <mergeCell ref="A24:B24"/>
    <mergeCell ref="D24:E24"/>
    <mergeCell ref="A8:G8"/>
    <mergeCell ref="A9:G9"/>
    <mergeCell ref="A10:G10"/>
    <mergeCell ref="D23:E23"/>
    <mergeCell ref="A15:B21"/>
    <mergeCell ref="D15:E21"/>
    <mergeCell ref="G18:G21"/>
    <mergeCell ref="C15:C21"/>
    <mergeCell ref="F15:F21"/>
    <mergeCell ref="A11:G11"/>
    <mergeCell ref="G15:G17"/>
    <mergeCell ref="A12:G12"/>
    <mergeCell ref="A22:B22"/>
    <mergeCell ref="D22:E22"/>
  </mergeCells>
  <pageMargins left="0.59055118110236227" right="0.39370078740157483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36</vt:i4>
      </vt:variant>
    </vt:vector>
  </HeadingPairs>
  <TitlesOfParts>
    <vt:vector size="44" baseType="lpstr">
      <vt:lpstr>25178</vt:lpstr>
      <vt:lpstr>25179.</vt:lpstr>
      <vt:lpstr>25180</vt:lpstr>
      <vt:lpstr>25181.</vt:lpstr>
      <vt:lpstr>25262</vt:lpstr>
      <vt:lpstr>25263</vt:lpstr>
      <vt:lpstr>СМР</vt:lpstr>
      <vt:lpstr>НМЦ договора</vt:lpstr>
      <vt:lpstr>'25178'!Constr</vt:lpstr>
      <vt:lpstr>'25179.'!Constr</vt:lpstr>
      <vt:lpstr>'25180'!Constr</vt:lpstr>
      <vt:lpstr>'25181.'!Constr</vt:lpstr>
      <vt:lpstr>'25262'!Constr</vt:lpstr>
      <vt:lpstr>'25263'!Constr</vt:lpstr>
      <vt:lpstr>'25178'!FOT</vt:lpstr>
      <vt:lpstr>'25179.'!FOT</vt:lpstr>
      <vt:lpstr>'25180'!FOT</vt:lpstr>
      <vt:lpstr>'25181.'!FOT</vt:lpstr>
      <vt:lpstr>'25262'!FOT</vt:lpstr>
      <vt:lpstr>'25263'!FOT</vt:lpstr>
      <vt:lpstr>'25178'!Ind</vt:lpstr>
      <vt:lpstr>'25179.'!Ind</vt:lpstr>
      <vt:lpstr>'25181.'!Ind</vt:lpstr>
      <vt:lpstr>'25262'!Ind</vt:lpstr>
      <vt:lpstr>'25263'!Ind</vt:lpstr>
      <vt:lpstr>'25179.'!Obj</vt:lpstr>
      <vt:lpstr>'25180'!Obj</vt:lpstr>
      <vt:lpstr>'25263'!Obj</vt:lpstr>
      <vt:lpstr>'25180'!Obosn</vt:lpstr>
      <vt:lpstr>'25263'!Obosn</vt:lpstr>
      <vt:lpstr>'25178'!SmPr</vt:lpstr>
      <vt:lpstr>'25179.'!SmPr</vt:lpstr>
      <vt:lpstr>'25180'!SmPr</vt:lpstr>
      <vt:lpstr>'25181.'!SmPr</vt:lpstr>
      <vt:lpstr>'25262'!SmPr</vt:lpstr>
      <vt:lpstr>'25263'!SmPr</vt:lpstr>
      <vt:lpstr>'25178'!Заголовки_для_печати</vt:lpstr>
      <vt:lpstr>'25179.'!Заголовки_для_печати</vt:lpstr>
      <vt:lpstr>'25180'!Заголовки_для_печати</vt:lpstr>
      <vt:lpstr>'25181.'!Заголовки_для_печати</vt:lpstr>
      <vt:lpstr>'25262'!Заголовки_для_печати</vt:lpstr>
      <vt:lpstr>'25263'!Заголовки_для_печати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2014-07-09T05:51:57Z</cp:lastPrinted>
  <dcterms:created xsi:type="dcterms:W3CDTF">2002-02-11T05:58:42Z</dcterms:created>
  <dcterms:modified xsi:type="dcterms:W3CDTF">2014-08-05T05:32:08Z</dcterms:modified>
</cp:coreProperties>
</file>