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1"/>
  </bookViews>
  <sheets>
    <sheet name="24538-2" sheetId="31" r:id="rId1"/>
    <sheet name="НМЦ" sheetId="7" r:id="rId2"/>
    <sheet name="Сводка затрат" sheetId="25" r:id="rId3"/>
  </sheets>
  <externalReferences>
    <externalReference r:id="rId4"/>
  </externalReferences>
  <definedNames>
    <definedName name="Constr" localSheetId="0">'24538-2'!$A$7</definedName>
    <definedName name="FOT" localSheetId="0">'24538-2'!$D$18</definedName>
    <definedName name="Ind" localSheetId="0">'24538-2'!$H$9</definedName>
    <definedName name="Obj" localSheetId="0">'24538-2'!$E$12</definedName>
    <definedName name="Obosn" localSheetId="0">'24538-2'!$D$14</definedName>
    <definedName name="SmPr" localSheetId="0">'24538-2'!$D$15</definedName>
    <definedName name="аааааппппппрррппппппп" localSheetId="2">#REF!</definedName>
    <definedName name="аааааппппппрррппппппп">#REF!</definedName>
    <definedName name="аараооооооооооооо" localSheetId="2">#REF!</definedName>
    <definedName name="аараооооооооооооо">#REF!</definedName>
    <definedName name="автом" localSheetId="2">#REF!</definedName>
    <definedName name="автом">#REF!</definedName>
    <definedName name="алшрльоплварл" localSheetId="2">#REF!</definedName>
    <definedName name="алшрльоплварл">#REF!</definedName>
    <definedName name="аолвлддддддддддддддддввввввввв" localSheetId="2">#REF!</definedName>
    <definedName name="аолвлддддддддддддддддввввввввв">#REF!</definedName>
    <definedName name="апарв" localSheetId="2">#REF!</definedName>
    <definedName name="апарв">#REF!</definedName>
    <definedName name="апрлдджаоырыфрпопрлпрлпрлп" localSheetId="2">#REF!</definedName>
    <definedName name="апрлдджаоырыфрпопрлпрлпрлп">#REF!</definedName>
    <definedName name="арлггаджаш" localSheetId="2">#REF!</definedName>
    <definedName name="арлггаджаш">#REF!</definedName>
    <definedName name="ароррбллтблпроорапииас" localSheetId="2">#REF!</definedName>
    <definedName name="ароррбллтблпроорапииас">#REF!</definedName>
    <definedName name="арррррблллпдрлдддддддддд" localSheetId="2">#REF!</definedName>
    <definedName name="арррррблллпдрлдддддддддд">#REF!</definedName>
    <definedName name="варпаааааааааа" localSheetId="2">#REF!</definedName>
    <definedName name="варпаааааааааа">#REF!</definedName>
    <definedName name="ввпьььььлднд" localSheetId="2">#REF!</definedName>
    <definedName name="ввпьььььлднд">#REF!</definedName>
    <definedName name="вед" localSheetId="2">#REF!</definedName>
    <definedName name="вед">#REF!</definedName>
    <definedName name="вертикальная" localSheetId="2">#REF!</definedName>
    <definedName name="вертикальная">#REF!</definedName>
    <definedName name="вертикплан" localSheetId="2">#REF!</definedName>
    <definedName name="вертикплан">#REF!</definedName>
    <definedName name="волен" localSheetId="2">#REF!</definedName>
    <definedName name="волен">#REF!</definedName>
    <definedName name="вп" localSheetId="2">#REF!</definedName>
    <definedName name="вп">#REF!</definedName>
    <definedName name="впырпфдыпл" localSheetId="2">#REF!</definedName>
    <definedName name="впырпфдыпл">#REF!</definedName>
    <definedName name="впьглорьтитттттттттт" localSheetId="2">#REF!</definedName>
    <definedName name="впьглорьтитттттттттт">#REF!</definedName>
    <definedName name="всввввввввввввввввввввввввв" localSheetId="2">#REF!</definedName>
    <definedName name="всввввввввввввввввввввввввв">#REF!</definedName>
    <definedName name="выб" localSheetId="2">#REF!</definedName>
    <definedName name="выб">#REF!</definedName>
    <definedName name="выпуск" localSheetId="2">#REF!</definedName>
    <definedName name="выпуск">#REF!</definedName>
    <definedName name="выьлепвввввпмп" localSheetId="2">#REF!</definedName>
    <definedName name="выьлепвввввпмп">#REF!</definedName>
    <definedName name="еваопродолжэрщэрзшщщх" localSheetId="2">#REF!</definedName>
    <definedName name="еваопродолжэрщэрзшщщх">#REF!</definedName>
    <definedName name="_xlnm.Print_Titles" localSheetId="0">'24538-2'!$26:$26</definedName>
    <definedName name="_xlnm.Print_Titles" localSheetId="1">НМЦ!$14:$14</definedName>
    <definedName name="_xlnm.Print_Titles" localSheetId="2">'Сводка затрат'!$12:$12</definedName>
    <definedName name="измен" localSheetId="2">#REF!</definedName>
    <definedName name="измен">#REF!</definedName>
    <definedName name="итого" localSheetId="1">#REF!</definedName>
    <definedName name="итого" localSheetId="2">#REF!</definedName>
    <definedName name="итого">#REF!</definedName>
    <definedName name="итого_сантех" localSheetId="1">#REF!</definedName>
    <definedName name="итого_сантех" localSheetId="2">#REF!</definedName>
    <definedName name="итого_сантех">#REF!</definedName>
    <definedName name="итого_стр" localSheetId="2">#REF!</definedName>
    <definedName name="итого_стр">#REF!</definedName>
    <definedName name="итого_строит" localSheetId="1">НМЦ!#REF!</definedName>
    <definedName name="итого_строит" localSheetId="2">'Сводка затрат'!#REF!</definedName>
    <definedName name="итого_строит">#REF!</definedName>
    <definedName name="итого_технол" localSheetId="1">#REF!</definedName>
    <definedName name="итого_технол" localSheetId="2">#REF!</definedName>
    <definedName name="итого_технол">#REF!</definedName>
    <definedName name="итого_электр" localSheetId="1">#REF!</definedName>
    <definedName name="итого_электр" localSheetId="2">#REF!</definedName>
    <definedName name="итого_электр">#REF!</definedName>
    <definedName name="квота" localSheetId="2">#REF!</definedName>
    <definedName name="квота">#REF!</definedName>
    <definedName name="кккккккккк" localSheetId="2">#REF!</definedName>
    <definedName name="кккккккккк">#REF!</definedName>
    <definedName name="корек" localSheetId="2">#REF!</definedName>
    <definedName name="корек">#REF!</definedName>
    <definedName name="корект" localSheetId="2">#REF!</definedName>
    <definedName name="корект">#REF!</definedName>
    <definedName name="корректир" localSheetId="2">#REF!</definedName>
    <definedName name="корректир">#REF!</definedName>
    <definedName name="лен" localSheetId="1">#REF!</definedName>
    <definedName name="лен" localSheetId="2">#REF!</definedName>
    <definedName name="лен">#REF!</definedName>
    <definedName name="лот" localSheetId="1">#REF!</definedName>
    <definedName name="лот" localSheetId="2">#REF!</definedName>
    <definedName name="лот">#REF!</definedName>
    <definedName name="мамиааааааааааааааааааааааааааааа" localSheetId="2">#REF!</definedName>
    <definedName name="мамиааааааааааааааааааааааааааааа">#REF!</definedName>
    <definedName name="ммпоослччччччччччрччапппппппппр" localSheetId="2">#REF!</definedName>
    <definedName name="ммпоослччччччччччрччапппппппппр">#REF!</definedName>
    <definedName name="мрол" localSheetId="2">#REF!</definedName>
    <definedName name="мрол">#REF!</definedName>
    <definedName name="оз" localSheetId="2">#REF!</definedName>
    <definedName name="оз">#REF!</definedName>
    <definedName name="озелен" localSheetId="2">#REF!</definedName>
    <definedName name="озелен">#REF!</definedName>
    <definedName name="озеленение" localSheetId="2">#REF!</definedName>
    <definedName name="озеленение">#REF!</definedName>
    <definedName name="озеленение2" localSheetId="2">#REF!</definedName>
    <definedName name="озеленение2">#REF!</definedName>
    <definedName name="ОСР" localSheetId="2">#REF!</definedName>
    <definedName name="ОСР">#REF!</definedName>
    <definedName name="ОСР110" localSheetId="2">#REF!</definedName>
    <definedName name="ОСР110">#REF!</definedName>
    <definedName name="ОСР111" localSheetId="2">#REF!</definedName>
    <definedName name="ОСР111">#REF!</definedName>
    <definedName name="план" localSheetId="2">#REF!</definedName>
    <definedName name="план">#REF!</definedName>
    <definedName name="планировка" localSheetId="2">#REF!</definedName>
    <definedName name="планировка">#REF!</definedName>
    <definedName name="плдщхэж.юрббдлююбо" localSheetId="2">#REF!</definedName>
    <definedName name="плдщхэж.юрббдлююбо">#REF!</definedName>
    <definedName name="площадки" localSheetId="2">#REF!</definedName>
    <definedName name="площадки">#REF!</definedName>
    <definedName name="пос" localSheetId="1">#REF!</definedName>
    <definedName name="пос" localSheetId="2">#REF!</definedName>
    <definedName name="пос">#REF!</definedName>
    <definedName name="прав" localSheetId="2">#REF!</definedName>
    <definedName name="прав">#REF!</definedName>
    <definedName name="прлппппппппппппппрррррррр" localSheetId="2">#REF!</definedName>
    <definedName name="прлппппппппппппппрррррррр">#REF!</definedName>
    <definedName name="провбп" localSheetId="2">#REF!</definedName>
    <definedName name="провбп">#REF!</definedName>
    <definedName name="проект" localSheetId="2">#REF!</definedName>
    <definedName name="проект">#REF!</definedName>
    <definedName name="пропппп" localSheetId="2">#REF!</definedName>
    <definedName name="пропппп">#REF!</definedName>
    <definedName name="рпоолллллбрюююююююююююю" localSheetId="2">#REF!</definedName>
    <definedName name="рпоолллллбрюююююююююююю">#REF!</definedName>
    <definedName name="сааповвыыыыыеееееггггггггг" localSheetId="2">#REF!</definedName>
    <definedName name="сааповвыыыыыеееееггггггггг">#REF!</definedName>
    <definedName name="сапопрлрлппппр" localSheetId="2">#REF!</definedName>
    <definedName name="сапопрлрлппппр">#REF!</definedName>
    <definedName name="саррпрпппппппппппппппррррррр" localSheetId="2">#REF!</definedName>
    <definedName name="саррпрпппппппппппппппррррррр">#REF!</definedName>
    <definedName name="свод" localSheetId="2">#REF!</definedName>
    <definedName name="свод">#REF!</definedName>
    <definedName name="Свсмр" localSheetId="2">'[1] пристр428'!#REF!</definedName>
    <definedName name="Свсмр">'[1] пристр428'!#REF!</definedName>
    <definedName name="склад" localSheetId="1">#REF!</definedName>
    <definedName name="склад" localSheetId="2">#REF!</definedName>
    <definedName name="склад">#REF!</definedName>
    <definedName name="сср4" localSheetId="1">#REF!</definedName>
    <definedName name="сср4" localSheetId="2">#REF!</definedName>
    <definedName name="сср4">#REF!</definedName>
    <definedName name="ссроб" localSheetId="1">#REF!</definedName>
    <definedName name="ссроб" localSheetId="2">#REF!</definedName>
    <definedName name="ссроб">#REF!</definedName>
    <definedName name="сссссссссссссрооооооооаапнааааеоаааааааа" localSheetId="2">#REF!</definedName>
    <definedName name="сссссссссссссрооооооооаапнааааеоаааааааа">#REF!</definedName>
    <definedName name="счет" localSheetId="2">'[1] пристр428'!#REF!</definedName>
    <definedName name="счет">'[1] пристр428'!#REF!</definedName>
    <definedName name="тдер" localSheetId="2">#REF!</definedName>
    <definedName name="тдер">#REF!</definedName>
    <definedName name="ТК" localSheetId="2">#REF!</definedName>
    <definedName name="ТК">#REF!</definedName>
    <definedName name="тоолллллопппплопооллоопло" localSheetId="2">#REF!</definedName>
    <definedName name="тоолллллопппплопооллоопло">#REF!</definedName>
    <definedName name="топливро" localSheetId="2">#REF!</definedName>
    <definedName name="топливро">#REF!</definedName>
    <definedName name="трапные" localSheetId="2">#REF!</definedName>
    <definedName name="трапные">#REF!</definedName>
    <definedName name="уке" localSheetId="2">#REF!</definedName>
    <definedName name="уке">#REF!</definedName>
    <definedName name="фякуряыувравяв" localSheetId="2">#REF!</definedName>
    <definedName name="фякуряыувравяв">#REF!</definedName>
    <definedName name="фяыввввввв" localSheetId="2">#REF!</definedName>
    <definedName name="фяыввввввв">#REF!</definedName>
    <definedName name="хййййййййййжывввввввв" localSheetId="2">#REF!</definedName>
    <definedName name="хййййййййййжывввввввв">#REF!</definedName>
    <definedName name="чвподю" localSheetId="2">#REF!</definedName>
    <definedName name="чвподю">#REF!</definedName>
    <definedName name="чрпрл" localSheetId="2">#REF!</definedName>
    <definedName name="чрпрл">#REF!</definedName>
    <definedName name="чситтттттттсссссссссччччч" localSheetId="2">#REF!</definedName>
    <definedName name="чситтттттттсссссссссччччч">#REF!</definedName>
    <definedName name="ываочяьбббббббббббббб" localSheetId="2">#REF!</definedName>
    <definedName name="ываочяьбббббббббббббб">#REF!</definedName>
    <definedName name="ЫВРРАЫРАывоопоапо" localSheetId="2">#REF!</definedName>
    <definedName name="ЫВРРАЫРАывоопоапо">#REF!</definedName>
    <definedName name="ывынреыкшлнжхэтшлэ" localSheetId="2">#REF!</definedName>
    <definedName name="ывынреыкшлнжхэтшлэ">#REF!</definedName>
    <definedName name="ыоарллвапрлывпорапар" localSheetId="2">#REF!</definedName>
    <definedName name="ыоарллвапрлывпорапар">#REF!</definedName>
    <definedName name="ычвпппппппппп" localSheetId="2">#REF!</definedName>
    <definedName name="ычвпппппппппп">#REF!</definedName>
    <definedName name="яыдвлпрмичврип" localSheetId="2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C15" i="7" l="1"/>
  <c r="B15" i="7"/>
  <c r="E13" i="25"/>
  <c r="D13" i="25"/>
  <c r="K20" i="31"/>
  <c r="J72" i="31"/>
  <c r="J76" i="31" s="1"/>
  <c r="F14" i="25" l="1"/>
  <c r="F15" i="25" s="1"/>
  <c r="E14" i="25"/>
  <c r="E15" i="25" s="1"/>
  <c r="D14" i="25"/>
  <c r="D15" i="25" l="1"/>
  <c r="H13" i="25" l="1"/>
  <c r="G14" i="25" l="1"/>
  <c r="B16" i="7"/>
  <c r="G15" i="25" l="1"/>
  <c r="H14" i="25"/>
  <c r="C16" i="7"/>
  <c r="F16" i="25"/>
  <c r="F17" i="25" s="1"/>
  <c r="G16" i="25"/>
  <c r="G17" i="25" s="1"/>
  <c r="C18" i="7" l="1"/>
  <c r="C20" i="7" s="1"/>
  <c r="H15" i="25"/>
  <c r="E16" i="25"/>
  <c r="E17" i="25" s="1"/>
  <c r="D16" i="25" l="1"/>
  <c r="H16" i="25" s="1"/>
  <c r="D17" i="25" l="1"/>
  <c r="H17" i="25" s="1"/>
</calcChain>
</file>

<file path=xl/sharedStrings.xml><?xml version="1.0" encoding="utf-8"?>
<sst xmlns="http://schemas.openxmlformats.org/spreadsheetml/2006/main" count="210" uniqueCount="177">
  <si>
    <t>Всего в ценах 2012 с НДС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</si>
  <si>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</si>
  <si>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</si>
  <si>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</si>
  <si>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</si>
  <si>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</si>
  <si>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</si>
  <si>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</si>
  <si>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</si>
  <si>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</si>
  <si>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</si>
  <si>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</si>
  <si>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</si>
  <si>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</si>
  <si>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</si>
  <si>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</si>
  <si>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</si>
  <si>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</si>
  <si>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>ФГУП «Комбинат «Электрохимприбор»</t>
  </si>
  <si>
    <t>ТЕР46-03-009-08</t>
  </si>
  <si>
    <t>(наименование стройки)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</si>
  <si>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</si>
  <si>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</si>
  <si>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</si>
  <si>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</si>
  <si>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</si>
  <si>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</si>
  <si>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</si>
  <si>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</si>
  <si>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</si>
  <si>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</si>
  <si>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</si>
  <si>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</si>
  <si>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</si>
  <si>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</si>
  <si>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</si>
  <si>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</si>
  <si>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</si>
  <si>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</si>
  <si>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</si>
  <si>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</si>
  <si>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</si>
  <si>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 шт.</t>
  </si>
  <si>
    <t>шт.</t>
  </si>
  <si>
    <t>100 шт.</t>
  </si>
  <si>
    <t>Цена поставщика</t>
  </si>
  <si>
    <t>шт</t>
  </si>
  <si>
    <t>м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</si>
  <si>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</si>
  <si>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</si>
  <si>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</si>
  <si>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</si>
  <si>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</si>
  <si>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</si>
  <si>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</si>
  <si>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</si>
  <si>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</si>
  <si>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</si>
  <si>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</si>
  <si>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</si>
  <si>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</si>
  <si>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</si>
  <si>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</si>
  <si>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</si>
  <si>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</si>
  <si>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</si>
  <si>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</si>
  <si>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</si>
  <si>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</si>
  <si>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</si>
  <si>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</si>
  <si>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</si>
  <si>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тыс.руб.</t>
  </si>
  <si>
    <t xml:space="preserve">Составлен(а) в базовых ценах 2001г. в редакции 2009г. </t>
  </si>
  <si>
    <t>Е.В.Гордеев</t>
  </si>
  <si>
    <t>Зам. генерального директора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</si>
  <si>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</si>
  <si>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</si>
  <si>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</si>
  <si>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</si>
  <si>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</si>
  <si>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</si>
  <si>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</si>
  <si>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</si>
  <si>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</si>
  <si>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</si>
  <si>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</si>
  <si>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</si>
  <si>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</si>
  <si>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</si>
  <si>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</si>
  <si>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</si>
  <si>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Л.В. Грибанова</t>
  </si>
  <si>
    <t>Инженер по проектно-сметной работе</t>
  </si>
  <si>
    <t>Т.Ш. Ковязина</t>
  </si>
  <si>
    <t>№ п/п</t>
  </si>
  <si>
    <t>100 м борозд</t>
  </si>
  <si>
    <t xml:space="preserve">Сметная стоимость </t>
  </si>
  <si>
    <t>Приложение №__ к договору от "__"______2013 №_______</t>
  </si>
  <si>
    <t>прочих затрат</t>
  </si>
  <si>
    <t>Всего в ценах 2012 (Ксмр=5,56, Коб.=4,19)</t>
  </si>
  <si>
    <t>Согласовано</t>
  </si>
  <si>
    <t>отдел 028</t>
  </si>
  <si>
    <t>Выполнение строительно-монтажных работ по прокладке волокно-оптического кабеля от здания 718 до здания 766 и здания 750 на ФГУП "Комбинат "Электрохимприбор"</t>
  </si>
  <si>
    <t>Выполнение строительно-монтажных работ по прокладке волокно-оптического кабеля от здания 718 до здания 766 и здания 750</t>
  </si>
  <si>
    <t xml:space="preserve">   70% ФОТ (от 14319)  (Поз. 3, 10, 1, 6, 9)</t>
  </si>
  <si>
    <t xml:space="preserve">   65% ФОТ (от 17639)  (Поз. 11-13, 2, 5, 7-8, 14-17, 4, 18-20)</t>
  </si>
  <si>
    <t xml:space="preserve">   120% ФОТ (от 14234)  (Поз. 1, 6, 9)</t>
  </si>
  <si>
    <t xml:space="preserve">   110% ФОТ (от 85)  (Поз. 3, 10)</t>
  </si>
  <si>
    <t xml:space="preserve">   105% ФОТ (от 32)  (Поз. 11-13)</t>
  </si>
  <si>
    <t xml:space="preserve">   100% ФОТ (от 16794)  (Поз. 4, 18-20)</t>
  </si>
  <si>
    <t xml:space="preserve">   95% ФОТ (от 813)  (Поз. 2, 5, 7-8, 14-17)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</si>
  <si>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11-13, 1, 6, 9, 2, 5, 7-8, 14-17, 4, 18-20)</t>
  </si>
  <si>
    <t xml:space="preserve">   Районный к-т 4,3%  (Поз. 3, 10-13, 1, 6, 9, 2, 5, 7-8, 14-17, 4, 18-20)</t>
  </si>
  <si>
    <r>
      <t>Заказная спецификация  материалов (523320,80руб:1,18:5,56)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</si>
  <si>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 xml:space="preserve">                           Раздел 2. Материалы, неучтенные в стоимости монтажных работ</t>
  </si>
  <si>
    <t>1 участок</t>
  </si>
  <si>
    <t>Измерение на смонтированном участке волоконно-оптического кабеля ГТС в одном направлении с числом волокон 24</t>
  </si>
  <si>
    <t>ТЕРм10-06-054-06</t>
  </si>
  <si>
    <t>1 УССЛК</t>
  </si>
  <si>
    <t>Установка, монтаж УССЛК с учетом измерений в процессе монтажа на волоконно-оптическом кабеле ГТС с числом волокон 24</t>
  </si>
  <si>
    <t>ТЕРм10-06-055-06</t>
  </si>
  <si>
    <t>Муфты прямые с учетом измерений рефлектометром в процессе монтажа на кабеле ГТС в колодце с числом волокон 24</t>
  </si>
  <si>
    <t>ТЕРм10-06-051-06</t>
  </si>
  <si>
    <t>100 м кабеля</t>
  </si>
  <si>
    <r>
      <t>Кабель до 35 кВ с креплением накладными скобами, масса 1 м кабеля до 1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</si>
  <si>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ТЕРм08-02-146-02</t>
  </si>
  <si>
    <r>
      <t>Кабель до 35 кВ с креплением накладными скобами, масса 1 м кабеля до 1 кг по фасаду здания 750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</si>
  <si>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Кожухи защитные</t>
  </si>
  <si>
    <t>ТСЦ-509-0814</t>
  </si>
  <si>
    <t>1 кг</t>
  </si>
  <si>
    <t>Кожух металлический для защиты вводов и электрооборудования</t>
  </si>
  <si>
    <t>ТЕРм08-03-545-17</t>
  </si>
  <si>
    <t>Трубы стальные сварные водогазопроводные с резьбой черные легкие (неоцинкованные) диаметр условного прохода 50 мм, толщина стенки 3 мм</t>
  </si>
  <si>
    <t>ТСЦ-103-0006</t>
  </si>
  <si>
    <t>1 т</t>
  </si>
  <si>
    <t>Установка трубы диам. 50мм</t>
  </si>
  <si>
    <t>ТЕР06-01-015-07</t>
  </si>
  <si>
    <t>100 м3</t>
  </si>
  <si>
    <t>Восстановление бетонной отмостки</t>
  </si>
  <si>
    <t>ТЕР06-01-001-01</t>
  </si>
  <si>
    <t>Пробивка в бетонных конструкциях борозд площадью сечения до 100 см2 под трубу</t>
  </si>
  <si>
    <t>ТЕР46-03-012-03</t>
  </si>
  <si>
    <t>Прокладка волоконно-оптических кабелей в канализации в трубопроводе по занятому каналу</t>
  </si>
  <si>
    <t>ТЕРм10-06-048-07</t>
  </si>
  <si>
    <r>
      <t>Кабель до 35 кВ по установленным конструкциям и лоткам с креплением на поворотах и в конце трассы, масса 1 м кабеля до 2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</si>
  <si>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ТЕРм08-02-147-02</t>
  </si>
  <si>
    <r>
      <t>Кабель до 35 кВ с креплением накладными скобами, масса 1 м кабеля до 1 кг по фасаду здания 753а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</si>
  <si>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Прокладка волоконно-оптических кабелей в канализации в трубопроводе по занятому каналу от здания 766 до здания 753а колодец 38</t>
  </si>
  <si>
    <t>1 проход кабеля</t>
  </si>
  <si>
    <t>Герметизация проходов при вводе кабелей во взрывоопасные помещения уплотнительной массой</t>
  </si>
  <si>
    <t>ТЕРм08-02-155-01</t>
  </si>
  <si>
    <t>Устройство для вывода кабеля из канализации на стену с рытьем и засыпкой, без прохода через стену</t>
  </si>
  <si>
    <t>ТЕРм10-06-034-23</t>
  </si>
  <si>
    <t>Пробивка отверстий круглых диаметром до 50 мм при толщине стен до 51 см</t>
  </si>
  <si>
    <r>
      <t>Кабель до 35 кВ по установленным конструкциям и лоткам с креплением на поворотах и в конце трассы, масса 1 м кабеля до 2 кг в здании 766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</si>
  <si>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Прокладка волоконно-оптических кабелей в канализации в трубопроводе по занятому каналу от здания 718 до здания 766 7Б</t>
  </si>
  <si>
    <t xml:space="preserve">                           Раздел 1. Монтаж кабельных трасс от зд 224 (2 промплощадка) до здания 363 (6 промплощадка) через здание 718</t>
  </si>
  <si>
    <t>Материалы ______________________________________</t>
  </si>
  <si>
    <t>_______________________________________________________________________________________________1442,67</t>
  </si>
  <si>
    <t>___________________________31,958</t>
  </si>
  <si>
    <t>_______________________________________________________________________________________________284,906</t>
  </si>
  <si>
    <t>_______________________________________________________________________________________________0,705</t>
  </si>
  <si>
    <t>___________________________285,611</t>
  </si>
  <si>
    <t>Основание: Дефектная ведомость № 48 от 29.06.2012г.; №48 доп от 21.11.2012</t>
  </si>
  <si>
    <t>и далее от здания 766 до здания 750.</t>
  </si>
  <si>
    <t>и здания 750 (пром.площадка 7А). Трасса прокладки ВОЛС: от здания 718 до здания 766</t>
  </si>
  <si>
    <t xml:space="preserve">прокладку волоконно-оптического кабеля от здания 718 (СПЧ-7) до здания 766 (пром.площадка 7Б) </t>
  </si>
  <si>
    <t>(взамен сметы № 24538)</t>
  </si>
  <si>
    <t>ЛОКАЛЬНЫЙ СМЕТНЫЙ РАСЧЕТ № 24538-2</t>
  </si>
  <si>
    <t>Составил _________________________</t>
  </si>
  <si>
    <t>Проверил _______________________</t>
  </si>
  <si>
    <t>24538-2</t>
  </si>
  <si>
    <t>Итого в базисных ценах 2001 г.</t>
  </si>
  <si>
    <t>прокладка волоконно-оптического кабеля от здания 718 (СПЧ-7) до здания 766 (пром.площадка 7Б) и здания 750 (пром.площадка 7А). Трасса прокладки ВОЛС: от здания 718 до здания 766 и далее от здания 766 до здания 750</t>
  </si>
  <si>
    <t>" _____ " ________________ 201_ г.</t>
  </si>
  <si>
    <t>"______ " __________201_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</si>
</sst>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00"/>
  </numFmts>
  <fonts count="47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b/>
      <i/>
      <u/>
      <sz val="10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7" borderId="1" applyNumberFormat="0" applyAlignment="0" applyProtection="0"/>
    <xf numFmtId="0" fontId="21" fillId="7" borderId="1" applyNumberFormat="0" applyAlignment="0" applyProtection="0"/>
    <xf numFmtId="0" fontId="22" fillId="20" borderId="2" applyNumberFormat="0" applyAlignment="0" applyProtection="0"/>
    <xf numFmtId="0" fontId="22" fillId="20" borderId="2" applyNumberFormat="0" applyAlignment="0" applyProtection="0"/>
    <xf numFmtId="0" fontId="23" fillId="20" borderId="1" applyNumberFormat="0" applyAlignment="0" applyProtection="0"/>
    <xf numFmtId="0" fontId="23" fillId="20" borderId="1" applyNumberFormat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8" fillId="21" borderId="7" applyNumberFormat="0" applyAlignment="0" applyProtection="0"/>
    <xf numFmtId="0" fontId="28" fillId="21" borderId="7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1" fillId="0" borderId="0" applyAlignment="0"/>
    <xf numFmtId="0" fontId="36" fillId="0" borderId="0"/>
    <xf numFmtId="0" fontId="36" fillId="0" borderId="0"/>
    <xf numFmtId="0" fontId="31" fillId="3" borderId="0" applyNumberFormat="0" applyBorder="0" applyAlignment="0" applyProtection="0"/>
    <xf numFmtId="0" fontId="31" fillId="3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6" fillId="0" borderId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</cellStyleXfs>
  <cellXfs count="183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11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49" fontId="9" fillId="0" borderId="11" xfId="0" applyNumberFormat="1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/>
    </xf>
    <xf numFmtId="0" fontId="8" fillId="0" borderId="11" xfId="0" applyFont="1" applyBorder="1" applyAlignment="1">
      <alignment horizontal="right" vertical="top" wrapText="1"/>
    </xf>
    <xf numFmtId="0" fontId="8" fillId="0" borderId="11" xfId="0" applyFont="1" applyBorder="1" applyAlignment="1">
      <alignment horizontal="right" vertical="top"/>
    </xf>
    <xf numFmtId="0" fontId="5" fillId="0" borderId="11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right" vertical="top" wrapText="1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left" vertical="top"/>
    </xf>
    <xf numFmtId="0" fontId="1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3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1" fillId="0" borderId="0" xfId="0" applyFont="1"/>
    <xf numFmtId="0" fontId="14" fillId="0" borderId="0" xfId="0" applyFont="1" applyAlignment="1">
      <alignment horizontal="left"/>
    </xf>
    <xf numFmtId="0" fontId="15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16" fillId="0" borderId="0" xfId="0" applyFont="1" applyAlignment="1">
      <alignment horizontal="center" vertical="top"/>
    </xf>
    <xf numFmtId="0" fontId="17" fillId="0" borderId="0" xfId="0" applyFont="1" applyAlignment="1">
      <alignment horizontal="right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 wrapText="1"/>
    </xf>
    <xf numFmtId="49" fontId="16" fillId="0" borderId="0" xfId="0" applyNumberFormat="1" applyFont="1" applyAlignment="1">
      <alignment horizontal="left" vertical="top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3" fontId="4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8" fillId="0" borderId="11" xfId="0" applyNumberFormat="1" applyFont="1" applyBorder="1" applyAlignment="1">
      <alignment horizontal="right" vertical="top"/>
    </xf>
    <xf numFmtId="3" fontId="8" fillId="0" borderId="11" xfId="0" applyNumberFormat="1" applyFont="1" applyBorder="1" applyAlignment="1">
      <alignment horizontal="right" vertical="top" wrapText="1"/>
    </xf>
    <xf numFmtId="3" fontId="11" fillId="0" borderId="11" xfId="0" applyNumberFormat="1" applyFont="1" applyBorder="1" applyAlignment="1">
      <alignment horizontal="right" vertical="top" wrapText="1"/>
    </xf>
    <xf numFmtId="3" fontId="8" fillId="0" borderId="0" xfId="0" applyNumberFormat="1" applyFont="1" applyAlignment="1">
      <alignment horizontal="right" vertical="top"/>
    </xf>
    <xf numFmtId="3" fontId="1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49" fontId="12" fillId="0" borderId="0" xfId="72" applyNumberFormat="1" applyFont="1" applyFill="1"/>
    <xf numFmtId="0" fontId="38" fillId="0" borderId="0" xfId="72" applyFont="1" applyFill="1" applyAlignment="1">
      <alignment horizontal="center" vertical="center"/>
    </xf>
    <xf numFmtId="49" fontId="12" fillId="0" borderId="0" xfId="72" applyNumberFormat="1" applyFont="1" applyFill="1" applyAlignment="1">
      <alignment horizontal="center" vertical="center"/>
    </xf>
    <xf numFmtId="0" fontId="39" fillId="0" borderId="0" xfId="72" applyFont="1" applyFill="1" applyAlignment="1">
      <alignment horizontal="center" vertical="center"/>
    </xf>
    <xf numFmtId="49" fontId="37" fillId="0" borderId="0" xfId="72" applyNumberFormat="1" applyFont="1" applyFill="1" applyAlignment="1">
      <alignment horizontal="center" vertical="center"/>
    </xf>
    <xf numFmtId="49" fontId="40" fillId="0" borderId="0" xfId="72" applyNumberFormat="1" applyFont="1" applyFill="1" applyAlignment="1">
      <alignment wrapText="1"/>
    </xf>
    <xf numFmtId="49" fontId="38" fillId="0" borderId="0" xfId="72" applyNumberFormat="1" applyFont="1" applyFill="1" applyAlignment="1">
      <alignment horizontal="center" vertical="center" wrapText="1"/>
    </xf>
    <xf numFmtId="0" fontId="37" fillId="0" borderId="0" xfId="72" applyFont="1" applyFill="1"/>
    <xf numFmtId="0" fontId="37" fillId="0" borderId="10" xfId="72" applyFont="1" applyFill="1" applyBorder="1"/>
    <xf numFmtId="0" fontId="37" fillId="0" borderId="0" xfId="72" applyFont="1" applyFill="1" applyAlignment="1">
      <alignment horizontal="center"/>
    </xf>
    <xf numFmtId="0" fontId="37" fillId="0" borderId="0" xfId="72" applyFont="1" applyFill="1" applyAlignment="1">
      <alignment horizontal="right"/>
    </xf>
    <xf numFmtId="49" fontId="37" fillId="0" borderId="0" xfId="72" applyNumberFormat="1" applyFont="1" applyFill="1"/>
    <xf numFmtId="49" fontId="12" fillId="0" borderId="0" xfId="72" applyNumberFormat="1" applyFont="1" applyFill="1" applyAlignment="1">
      <alignment horizontal="center"/>
    </xf>
    <xf numFmtId="49" fontId="37" fillId="0" borderId="11" xfId="72" applyNumberFormat="1" applyFont="1" applyFill="1" applyBorder="1" applyAlignment="1">
      <alignment horizontal="center"/>
    </xf>
    <xf numFmtId="49" fontId="37" fillId="0" borderId="12" xfId="72" applyNumberFormat="1" applyFont="1" applyFill="1" applyBorder="1" applyAlignment="1">
      <alignment horizontal="center"/>
    </xf>
    <xf numFmtId="4" fontId="37" fillId="0" borderId="13" xfId="72" applyNumberFormat="1" applyFont="1" applyFill="1" applyBorder="1" applyAlignment="1">
      <alignment horizontal="center" vertical="center"/>
    </xf>
    <xf numFmtId="4" fontId="37" fillId="0" borderId="14" xfId="72" applyNumberFormat="1" applyFont="1" applyFill="1" applyBorder="1" applyAlignment="1">
      <alignment horizontal="center" vertical="center"/>
    </xf>
    <xf numFmtId="0" fontId="12" fillId="0" borderId="0" xfId="72" applyFont="1" applyFill="1" applyAlignment="1">
      <alignment vertical="center"/>
    </xf>
    <xf numFmtId="4" fontId="41" fillId="0" borderId="13" xfId="72" applyNumberFormat="1" applyFont="1" applyFill="1" applyBorder="1" applyAlignment="1">
      <alignment horizontal="center" vertical="center"/>
    </xf>
    <xf numFmtId="4" fontId="41" fillId="0" borderId="14" xfId="72" applyNumberFormat="1" applyFont="1" applyFill="1" applyBorder="1" applyAlignment="1">
      <alignment horizontal="center" vertical="center"/>
    </xf>
    <xf numFmtId="49" fontId="41" fillId="0" borderId="15" xfId="72" applyNumberFormat="1" applyFont="1" applyFill="1" applyBorder="1" applyAlignment="1">
      <alignment horizontal="left" vertical="center"/>
    </xf>
    <xf numFmtId="49" fontId="37" fillId="0" borderId="0" xfId="72" applyNumberFormat="1" applyFont="1" applyFill="1" applyBorder="1" applyAlignment="1">
      <alignment horizontal="centerContinuous" vertical="center" wrapText="1"/>
    </xf>
    <xf numFmtId="165" fontId="41" fillId="0" borderId="13" xfId="72" applyNumberFormat="1" applyFont="1" applyFill="1" applyBorder="1" applyAlignment="1">
      <alignment horizontal="center" vertical="center"/>
    </xf>
    <xf numFmtId="49" fontId="38" fillId="0" borderId="16" xfId="72" applyNumberFormat="1" applyFont="1" applyFill="1" applyBorder="1" applyAlignment="1">
      <alignment horizontal="left" vertical="center"/>
    </xf>
    <xf numFmtId="165" fontId="41" fillId="0" borderId="17" xfId="72" applyNumberFormat="1" applyFont="1" applyFill="1" applyBorder="1" applyAlignment="1">
      <alignment horizontal="center" vertical="center"/>
    </xf>
    <xf numFmtId="4" fontId="41" fillId="0" borderId="18" xfId="72" applyNumberFormat="1" applyFont="1" applyFill="1" applyBorder="1" applyAlignment="1">
      <alignment horizontal="center" vertical="center"/>
    </xf>
    <xf numFmtId="49" fontId="41" fillId="0" borderId="0" xfId="72" applyNumberFormat="1" applyFont="1" applyFill="1" applyBorder="1" applyAlignment="1">
      <alignment horizontal="left" vertical="center"/>
    </xf>
    <xf numFmtId="165" fontId="41" fillId="0" borderId="0" xfId="72" applyNumberFormat="1" applyFont="1" applyFill="1" applyBorder="1" applyAlignment="1">
      <alignment horizontal="center" vertical="center"/>
    </xf>
    <xf numFmtId="0" fontId="37" fillId="0" borderId="0" xfId="72" applyFont="1" applyFill="1" applyAlignment="1">
      <alignment horizontal="center" vertical="center"/>
    </xf>
    <xf numFmtId="0" fontId="37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49" fontId="37" fillId="0" borderId="11" xfId="72" applyNumberFormat="1" applyFont="1" applyFill="1" applyBorder="1" applyAlignment="1">
      <alignment horizontal="center" vertical="center"/>
    </xf>
    <xf numFmtId="49" fontId="37" fillId="0" borderId="13" xfId="72" applyNumberFormat="1" applyFont="1" applyFill="1" applyBorder="1" applyAlignment="1">
      <alignment horizontal="center" vertical="center" wrapText="1"/>
    </xf>
    <xf numFmtId="49" fontId="37" fillId="0" borderId="13" xfId="72" applyNumberFormat="1" applyFont="1" applyFill="1" applyBorder="1" applyAlignment="1">
      <alignment horizontal="centerContinuous" vertical="center" wrapText="1"/>
    </xf>
    <xf numFmtId="49" fontId="37" fillId="0" borderId="17" xfId="72" applyNumberFormat="1" applyFont="1" applyFill="1" applyBorder="1" applyAlignment="1">
      <alignment horizontal="centerContinuous" vertical="center" wrapText="1"/>
    </xf>
    <xf numFmtId="49" fontId="37" fillId="0" borderId="19" xfId="72" applyNumberFormat="1" applyFont="1" applyFill="1" applyBorder="1" applyAlignment="1">
      <alignment horizontal="center"/>
    </xf>
    <xf numFmtId="0" fontId="37" fillId="0" borderId="20" xfId="72" applyNumberFormat="1" applyFont="1" applyFill="1" applyBorder="1" applyAlignment="1">
      <alignment vertical="center" wrapText="1"/>
    </xf>
    <xf numFmtId="0" fontId="41" fillId="0" borderId="15" xfId="72" applyNumberFormat="1" applyFont="1" applyFill="1" applyBorder="1" applyAlignment="1">
      <alignment horizontal="left" vertical="center" wrapText="1"/>
    </xf>
    <xf numFmtId="49" fontId="42" fillId="0" borderId="13" xfId="72" applyNumberFormat="1" applyFont="1" applyFill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top"/>
    </xf>
    <xf numFmtId="49" fontId="40" fillId="0" borderId="15" xfId="72" applyNumberFormat="1" applyFont="1" applyFill="1" applyBorder="1" applyAlignment="1">
      <alignment horizontal="left" vertical="center" wrapText="1"/>
    </xf>
    <xf numFmtId="165" fontId="37" fillId="0" borderId="13" xfId="72" applyNumberFormat="1" applyFont="1" applyFill="1" applyBorder="1" applyAlignment="1">
      <alignment horizontal="center" vertical="center"/>
    </xf>
    <xf numFmtId="0" fontId="12" fillId="24" borderId="0" xfId="73" applyFont="1" applyFill="1"/>
    <xf numFmtId="49" fontId="12" fillId="24" borderId="0" xfId="73" applyNumberFormat="1" applyFont="1" applyFill="1"/>
    <xf numFmtId="49" fontId="40" fillId="24" borderId="0" xfId="73" applyNumberFormat="1" applyFont="1" applyFill="1" applyAlignment="1">
      <alignment wrapText="1"/>
    </xf>
    <xf numFmtId="0" fontId="37" fillId="24" borderId="10" xfId="73" applyFont="1" applyFill="1" applyBorder="1" applyAlignment="1">
      <alignment horizontal="left" vertical="center"/>
    </xf>
    <xf numFmtId="0" fontId="37" fillId="24" borderId="10" xfId="73" applyFont="1" applyFill="1" applyBorder="1"/>
    <xf numFmtId="0" fontId="37" fillId="24" borderId="10" xfId="73" applyFont="1" applyFill="1" applyBorder="1" applyAlignment="1">
      <alignment horizontal="right"/>
    </xf>
    <xf numFmtId="49" fontId="37" fillId="24" borderId="0" xfId="73" applyNumberFormat="1" applyFont="1" applyFill="1"/>
    <xf numFmtId="49" fontId="37" fillId="24" borderId="11" xfId="73" applyNumberFormat="1" applyFont="1" applyFill="1" applyBorder="1" applyAlignment="1">
      <alignment horizontal="center" vertical="center" wrapText="1"/>
    </xf>
    <xf numFmtId="49" fontId="12" fillId="24" borderId="0" xfId="73" applyNumberFormat="1" applyFont="1" applyFill="1" applyAlignment="1">
      <alignment horizontal="center"/>
    </xf>
    <xf numFmtId="49" fontId="37" fillId="24" borderId="11" xfId="73" applyNumberFormat="1" applyFont="1" applyFill="1" applyBorder="1" applyAlignment="1">
      <alignment horizontal="center" vertical="center"/>
    </xf>
    <xf numFmtId="49" fontId="37" fillId="24" borderId="11" xfId="73" applyNumberFormat="1" applyFont="1" applyFill="1" applyBorder="1" applyAlignment="1">
      <alignment horizontal="center"/>
    </xf>
    <xf numFmtId="0" fontId="37" fillId="24" borderId="11" xfId="73" applyNumberFormat="1" applyFont="1" applyFill="1" applyBorder="1" applyAlignment="1">
      <alignment horizontal="center" vertical="center"/>
    </xf>
    <xf numFmtId="49" fontId="42" fillId="24" borderId="11" xfId="73" applyNumberFormat="1" applyFont="1" applyFill="1" applyBorder="1" applyAlignment="1">
      <alignment horizontal="center" vertical="center" wrapText="1"/>
    </xf>
    <xf numFmtId="4" fontId="37" fillId="24" borderId="11" xfId="73" applyNumberFormat="1" applyFont="1" applyFill="1" applyBorder="1" applyAlignment="1">
      <alignment horizontal="center" vertical="center"/>
    </xf>
    <xf numFmtId="49" fontId="41" fillId="24" borderId="21" xfId="73" applyNumberFormat="1" applyFont="1" applyFill="1" applyBorder="1" applyAlignment="1">
      <alignment horizontal="left" vertical="center" wrapText="1"/>
    </xf>
    <xf numFmtId="4" fontId="41" fillId="24" borderId="11" xfId="73" applyNumberFormat="1" applyFont="1" applyFill="1" applyBorder="1" applyAlignment="1">
      <alignment horizontal="center" vertical="center"/>
    </xf>
    <xf numFmtId="0" fontId="12" fillId="24" borderId="0" xfId="73" applyFont="1" applyFill="1" applyAlignment="1">
      <alignment vertical="center"/>
    </xf>
    <xf numFmtId="0" fontId="43" fillId="24" borderId="11" xfId="73" applyFont="1" applyFill="1" applyBorder="1" applyAlignment="1">
      <alignment horizontal="center" vertical="center"/>
    </xf>
    <xf numFmtId="0" fontId="41" fillId="24" borderId="11" xfId="73" applyFont="1" applyFill="1" applyBorder="1" applyAlignment="1">
      <alignment horizontal="left" vertical="center" wrapText="1"/>
    </xf>
    <xf numFmtId="0" fontId="16" fillId="24" borderId="0" xfId="73" applyFont="1" applyFill="1"/>
    <xf numFmtId="0" fontId="37" fillId="24" borderId="11" xfId="73" applyFont="1" applyFill="1" applyBorder="1" applyAlignment="1">
      <alignment horizontal="center" vertical="center"/>
    </xf>
    <xf numFmtId="0" fontId="37" fillId="24" borderId="0" xfId="73" applyFont="1" applyFill="1"/>
    <xf numFmtId="0" fontId="37" fillId="24" borderId="17" xfId="73" applyFont="1" applyFill="1" applyBorder="1" applyAlignment="1">
      <alignment horizontal="center" vertical="center"/>
    </xf>
    <xf numFmtId="0" fontId="41" fillId="24" borderId="10" xfId="73" applyFont="1" applyFill="1" applyBorder="1" applyAlignment="1">
      <alignment horizontal="left" vertical="center"/>
    </xf>
    <xf numFmtId="4" fontId="41" fillId="24" borderId="17" xfId="73" applyNumberFormat="1" applyFont="1" applyFill="1" applyBorder="1" applyAlignment="1">
      <alignment horizontal="center" vertical="center"/>
    </xf>
    <xf numFmtId="0" fontId="12" fillId="24" borderId="0" xfId="73" applyFont="1" applyFill="1" applyAlignment="1">
      <alignment horizontal="center" vertical="center"/>
    </xf>
    <xf numFmtId="0" fontId="12" fillId="24" borderId="0" xfId="73" applyFont="1" applyFill="1" applyBorder="1" applyAlignment="1">
      <alignment horizontal="center" vertical="center"/>
    </xf>
    <xf numFmtId="0" fontId="41" fillId="24" borderId="0" xfId="73" applyFont="1" applyFill="1" applyAlignment="1">
      <alignment horizontal="center" vertical="center"/>
    </xf>
    <xf numFmtId="0" fontId="41" fillId="24" borderId="0" xfId="73" applyFont="1" applyFill="1"/>
    <xf numFmtId="0" fontId="37" fillId="24" borderId="0" xfId="73" applyFont="1" applyFill="1" applyAlignment="1">
      <alignment horizontal="center" vertical="center"/>
    </xf>
    <xf numFmtId="0" fontId="37" fillId="24" borderId="11" xfId="73" applyFont="1" applyFill="1" applyBorder="1" applyAlignment="1">
      <alignment horizontal="left" vertical="center"/>
    </xf>
    <xf numFmtId="0" fontId="37" fillId="0" borderId="0" xfId="72" applyFont="1" applyFill="1" applyAlignment="1">
      <alignment horizontal="center" vertical="center"/>
    </xf>
    <xf numFmtId="0" fontId="3" fillId="0" borderId="11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right"/>
    </xf>
    <xf numFmtId="0" fontId="18" fillId="0" borderId="0" xfId="0" applyFont="1" applyAlignment="1">
      <alignment horizontal="center" vertical="top" wrapText="1"/>
    </xf>
    <xf numFmtId="0" fontId="45" fillId="0" borderId="0" xfId="0" applyFont="1" applyAlignment="1">
      <alignment horizontal="left" vertical="top"/>
    </xf>
    <xf numFmtId="0" fontId="4" fillId="0" borderId="0" xfId="0" applyFont="1" applyBorder="1"/>
    <xf numFmtId="0" fontId="4" fillId="0" borderId="21" xfId="0" applyFont="1" applyBorder="1" applyAlignment="1">
      <alignment horizontal="right" vertical="top"/>
    </xf>
    <xf numFmtId="0" fontId="46" fillId="0" borderId="0" xfId="0" applyFont="1" applyAlignment="1">
      <alignment horizontal="center" vertical="top"/>
    </xf>
    <xf numFmtId="49" fontId="37" fillId="24" borderId="11" xfId="73" applyNumberFormat="1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/>
    </xf>
    <xf numFmtId="0" fontId="4" fillId="0" borderId="21" xfId="0" applyFont="1" applyBorder="1" applyAlignment="1">
      <alignment horizontal="center" vertical="top"/>
    </xf>
    <xf numFmtId="0" fontId="9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/>
    </xf>
    <xf numFmtId="49" fontId="37" fillId="0" borderId="20" xfId="72" applyNumberFormat="1" applyFont="1" applyFill="1" applyBorder="1" applyAlignment="1">
      <alignment horizontal="center" vertical="center" wrapText="1"/>
    </xf>
    <xf numFmtId="49" fontId="37" fillId="0" borderId="15" xfId="72" applyNumberFormat="1" applyFont="1" applyFill="1" applyBorder="1" applyAlignment="1">
      <alignment horizontal="center" vertical="center" wrapText="1"/>
    </xf>
    <xf numFmtId="49" fontId="37" fillId="0" borderId="16" xfId="72" applyNumberFormat="1" applyFont="1" applyFill="1" applyBorder="1" applyAlignment="1">
      <alignment horizontal="center" vertical="center" wrapText="1"/>
    </xf>
    <xf numFmtId="49" fontId="37" fillId="0" borderId="22" xfId="72" applyNumberFormat="1" applyFont="1" applyFill="1" applyBorder="1" applyAlignment="1">
      <alignment horizontal="center" vertical="center" wrapText="1"/>
    </xf>
    <xf numFmtId="49" fontId="37" fillId="0" borderId="13" xfId="72" applyNumberFormat="1" applyFont="1" applyFill="1" applyBorder="1" applyAlignment="1">
      <alignment horizontal="center" vertical="center" wrapText="1"/>
    </xf>
    <xf numFmtId="49" fontId="37" fillId="0" borderId="17" xfId="72" applyNumberFormat="1" applyFont="1" applyFill="1" applyBorder="1" applyAlignment="1">
      <alignment horizontal="center" vertical="center" wrapText="1"/>
    </xf>
    <xf numFmtId="0" fontId="1" fillId="0" borderId="13" xfId="72" applyFont="1" applyBorder="1"/>
    <xf numFmtId="0" fontId="1" fillId="0" borderId="17" xfId="72" applyFont="1" applyBorder="1"/>
    <xf numFmtId="0" fontId="37" fillId="0" borderId="0" xfId="72" applyFont="1" applyFill="1" applyAlignment="1">
      <alignment horizontal="center" vertical="center"/>
    </xf>
    <xf numFmtId="49" fontId="38" fillId="0" borderId="0" xfId="72" applyNumberFormat="1" applyFont="1" applyFill="1" applyAlignment="1">
      <alignment horizontal="center" vertical="center"/>
    </xf>
    <xf numFmtId="49" fontId="38" fillId="0" borderId="0" xfId="72" applyNumberFormat="1" applyFont="1" applyFill="1" applyAlignment="1">
      <alignment horizontal="center" vertical="center" wrapText="1"/>
    </xf>
    <xf numFmtId="0" fontId="12" fillId="24" borderId="0" xfId="73" applyFont="1" applyFill="1" applyAlignment="1">
      <alignment horizontal="right"/>
    </xf>
    <xf numFmtId="49" fontId="37" fillId="24" borderId="11" xfId="73" applyNumberFormat="1" applyFont="1" applyFill="1" applyBorder="1" applyAlignment="1">
      <alignment horizontal="center" vertical="center" wrapText="1"/>
    </xf>
    <xf numFmtId="49" fontId="38" fillId="24" borderId="0" xfId="73" applyNumberFormat="1" applyFont="1" applyFill="1" applyAlignment="1">
      <alignment horizontal="center" vertical="center" wrapText="1"/>
    </xf>
    <xf numFmtId="49" fontId="40" fillId="24" borderId="0" xfId="73" applyNumberFormat="1" applyFont="1" applyFill="1" applyAlignment="1">
      <alignment horizontal="left" vertical="top" wrapText="1"/>
    </xf>
    <xf numFmtId="0" fontId="12" fillId="24" borderId="0" xfId="73" applyFont="1" applyFill="1" applyAlignment="1">
      <alignment horizontal="center" vertical="center"/>
    </xf>
    <xf numFmtId="0" fontId="37" fillId="24" borderId="0" xfId="73" applyFont="1" applyFill="1" applyBorder="1" applyAlignment="1">
      <alignment horizontal="center" vertical="center"/>
    </xf>
    <xf numFmtId="0" fontId="38" fillId="24" borderId="0" xfId="73" applyFont="1" applyFill="1" applyAlignment="1">
      <alignment horizontal="center"/>
    </xf>
    <xf numFmtId="49" fontId="38" fillId="24" borderId="0" xfId="73" applyNumberFormat="1" applyFont="1" applyFill="1" applyAlignment="1">
      <alignment horizontal="center" vertical="top"/>
    </xf>
    <xf numFmtId="49" fontId="37" fillId="24" borderId="11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80"/>
  <sheetViews>
    <sheetView showGridLines="0" zoomScaleNormal="75" zoomScaleSheetLayoutView="75" workbookViewId="0">
      <selection activeCell="M6" sqref="M6"/>
    </sheetView>
  </sheetViews>
  <sheetFormatPr defaultColWidth="9.140625" defaultRowHeight="12.75" outlineLevelRow="2"/>
  <cols>
    <col min="1" max="1" width="3.28515625" style="25" customWidth="1"/>
    <col min="2" max="2" width="16.28515625" style="1" customWidth="1"/>
    <col min="3" max="3" width="34.28515625" style="22" customWidth="1"/>
    <col min="4" max="4" width="7.7109375" style="21" customWidth="1"/>
    <col min="5" max="5" width="10.5703125" style="23" customWidth="1"/>
    <col min="6" max="6" width="7.7109375" style="7" customWidth="1"/>
    <col min="7" max="9" width="6.7109375" style="7" customWidth="1"/>
    <col min="10" max="10" width="7.7109375" style="58" customWidth="1"/>
    <col min="11" max="15" width="6.7109375" style="7" customWidth="1"/>
    <col min="16" max="16" width="9.28515625" style="7" customWidth="1"/>
    <col min="17" max="17" width="6.7109375" style="7" customWidth="1"/>
    <col min="18" max="16384" width="9.140625" style="8"/>
  </cols>
  <sheetData>
    <row r="1" spans="1:18" outlineLevel="2">
      <c r="A1" s="6" t="s">
        <v>37</v>
      </c>
      <c r="B1" s="9"/>
      <c r="C1" s="2"/>
      <c r="D1" s="60"/>
      <c r="E1" s="151" t="s">
        <v>71</v>
      </c>
      <c r="F1" s="151"/>
      <c r="G1" s="151"/>
      <c r="H1" s="151"/>
      <c r="I1" s="151"/>
      <c r="J1" s="51"/>
      <c r="K1" s="5"/>
      <c r="L1" s="5"/>
      <c r="M1" s="6" t="s">
        <v>38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59" t="s">
        <v>20</v>
      </c>
      <c r="H2" s="5"/>
      <c r="I2" s="5"/>
      <c r="J2" s="51"/>
      <c r="K2" s="5"/>
      <c r="L2" s="5"/>
      <c r="M2" s="10" t="s">
        <v>75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59"/>
      <c r="H3" s="5"/>
      <c r="I3" s="5"/>
      <c r="J3" s="51"/>
      <c r="K3" s="5"/>
      <c r="L3" s="10"/>
      <c r="M3" s="10" t="s">
        <v>74</v>
      </c>
      <c r="N3" s="5"/>
      <c r="O3" s="5"/>
      <c r="P3" s="5"/>
      <c r="Q3"/>
      <c r="R3"/>
    </row>
    <row r="4" spans="1:18" outlineLevel="1">
      <c r="A4" s="10" t="s">
        <v>41</v>
      </c>
      <c r="B4" s="9"/>
      <c r="C4" s="2"/>
      <c r="D4" s="3"/>
      <c r="E4" s="3"/>
      <c r="F4" s="5"/>
      <c r="G4" s="5"/>
      <c r="H4" s="5"/>
      <c r="I4" s="5"/>
      <c r="J4" s="51"/>
      <c r="K4" s="5"/>
      <c r="L4" s="5"/>
      <c r="M4" s="10" t="s">
        <v>41</v>
      </c>
      <c r="N4" s="5"/>
      <c r="O4" s="5"/>
      <c r="P4" s="5"/>
      <c r="Q4"/>
      <c r="R4"/>
    </row>
    <row r="5" spans="1:18" outlineLevel="1">
      <c r="A5" s="10" t="s">
        <v>175</v>
      </c>
      <c r="B5" s="9"/>
      <c r="C5" s="2"/>
      <c r="D5" s="3"/>
      <c r="E5" s="3"/>
      <c r="F5" s="5"/>
      <c r="G5" s="5"/>
      <c r="H5" s="5"/>
      <c r="I5" s="5"/>
      <c r="J5" s="51"/>
      <c r="K5" s="5"/>
      <c r="L5" s="5"/>
      <c r="M5" s="10" t="s">
        <v>176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3" t="s">
        <v>169</v>
      </c>
      <c r="H6" s="13"/>
      <c r="I6" s="13"/>
      <c r="J6" s="51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146" t="s">
        <v>168</v>
      </c>
      <c r="H7" s="4"/>
      <c r="I7" s="4"/>
      <c r="J7" s="51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51"/>
      <c r="K8" s="5"/>
      <c r="L8" s="5"/>
      <c r="M8" s="5"/>
      <c r="N8" s="5"/>
      <c r="O8" s="5"/>
      <c r="P8" s="5"/>
      <c r="Q8" s="5"/>
      <c r="R8"/>
    </row>
    <row r="9" spans="1:18">
      <c r="A9" s="4"/>
      <c r="B9" s="9"/>
      <c r="C9" s="14" t="s">
        <v>21</v>
      </c>
      <c r="D9" s="15" t="s">
        <v>167</v>
      </c>
      <c r="E9" s="16"/>
      <c r="F9" s="5"/>
      <c r="G9" s="5"/>
      <c r="H9" s="4"/>
      <c r="I9" s="5"/>
      <c r="J9" s="51"/>
      <c r="K9" s="11"/>
      <c r="L9" s="11"/>
      <c r="M9" s="11"/>
      <c r="N9" s="11"/>
      <c r="O9" s="11"/>
      <c r="P9" s="5"/>
      <c r="Q9" s="5"/>
      <c r="R9"/>
    </row>
    <row r="10" spans="1:18">
      <c r="A10" s="4"/>
      <c r="B10" s="9"/>
      <c r="C10" s="2"/>
      <c r="D10" s="152" t="s">
        <v>166</v>
      </c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45"/>
      <c r="P10" s="5"/>
      <c r="Q10" s="5"/>
      <c r="R10"/>
    </row>
    <row r="11" spans="1:18">
      <c r="A11" s="4"/>
      <c r="B11" s="9"/>
      <c r="C11" s="2"/>
      <c r="D11" s="152" t="s">
        <v>165</v>
      </c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5"/>
      <c r="Q11" s="5"/>
    </row>
    <row r="12" spans="1:18">
      <c r="A12" s="4"/>
      <c r="B12" s="9"/>
      <c r="C12" s="2"/>
      <c r="D12" s="3"/>
      <c r="E12" s="144"/>
      <c r="F12" s="12"/>
      <c r="G12" s="12"/>
      <c r="H12" s="59" t="s">
        <v>22</v>
      </c>
      <c r="I12" s="59"/>
      <c r="J12" s="101"/>
      <c r="K12" s="12"/>
      <c r="L12" s="5"/>
      <c r="M12" s="5"/>
      <c r="N12" s="5"/>
      <c r="O12" s="5"/>
      <c r="P12" s="5"/>
      <c r="Q12" s="5"/>
    </row>
    <row r="13" spans="1:18">
      <c r="A13" s="17"/>
      <c r="B13" s="18"/>
      <c r="C13" s="2"/>
      <c r="D13" s="3"/>
      <c r="E13" s="8"/>
      <c r="F13" s="5"/>
      <c r="G13" s="5"/>
      <c r="H13" s="5"/>
      <c r="I13" s="5"/>
      <c r="J13" s="51"/>
      <c r="K13" s="5"/>
      <c r="L13" s="5"/>
      <c r="M13" s="5"/>
      <c r="N13" s="5"/>
      <c r="O13" s="5"/>
      <c r="P13" s="5"/>
      <c r="Q13" s="5"/>
    </row>
    <row r="14" spans="1:18" ht="14.25">
      <c r="A14" s="4"/>
      <c r="B14" s="9"/>
      <c r="C14" s="2"/>
      <c r="D14" s="16" t="s">
        <v>164</v>
      </c>
      <c r="E14" s="4"/>
      <c r="F14" s="5"/>
      <c r="G14" s="5"/>
      <c r="H14" s="5"/>
      <c r="I14" s="16"/>
      <c r="J14" s="52"/>
      <c r="K14" s="5"/>
      <c r="L14" s="5"/>
      <c r="M14" s="5"/>
      <c r="N14" s="42"/>
      <c r="O14" s="39"/>
      <c r="P14" s="39"/>
      <c r="Q14" s="5"/>
      <c r="R14" s="19"/>
    </row>
    <row r="15" spans="1:18">
      <c r="A15" s="4"/>
      <c r="B15" s="9"/>
      <c r="C15" s="2"/>
      <c r="D15" s="16" t="s">
        <v>68</v>
      </c>
      <c r="E15" s="4"/>
      <c r="F15" s="5"/>
      <c r="G15" s="5"/>
      <c r="H15" s="5"/>
      <c r="I15" s="16"/>
      <c r="J15" s="154" t="s">
        <v>163</v>
      </c>
      <c r="K15" s="155"/>
      <c r="L15" s="10" t="s">
        <v>64</v>
      </c>
      <c r="M15" s="5"/>
      <c r="N15" s="37"/>
      <c r="O15" s="39"/>
      <c r="P15" s="43"/>
      <c r="Q15" s="5"/>
    </row>
    <row r="16" spans="1:18" outlineLevel="1">
      <c r="A16" s="4"/>
      <c r="B16" s="9"/>
      <c r="C16" s="2"/>
      <c r="D16" s="16" t="s">
        <v>70</v>
      </c>
      <c r="E16" s="4"/>
      <c r="F16" s="5"/>
      <c r="G16" s="5"/>
      <c r="H16" s="5"/>
      <c r="I16" s="16"/>
      <c r="J16" s="154" t="s">
        <v>162</v>
      </c>
      <c r="K16" s="155"/>
      <c r="L16" s="10" t="s">
        <v>64</v>
      </c>
      <c r="M16" s="5"/>
      <c r="N16" s="37"/>
      <c r="O16" s="39"/>
      <c r="P16" s="43"/>
      <c r="Q16" s="5"/>
    </row>
    <row r="17" spans="1:17" outlineLevel="1">
      <c r="A17" s="4"/>
      <c r="B17" s="9"/>
      <c r="C17" s="2"/>
      <c r="D17" s="16" t="s">
        <v>69</v>
      </c>
      <c r="E17" s="4"/>
      <c r="F17" s="5"/>
      <c r="G17" s="5"/>
      <c r="H17" s="5"/>
      <c r="I17" s="16"/>
      <c r="J17" s="154" t="s">
        <v>161</v>
      </c>
      <c r="K17" s="155"/>
      <c r="L17" s="10" t="s">
        <v>64</v>
      </c>
      <c r="M17" s="5"/>
      <c r="N17" s="37"/>
      <c r="O17" s="39"/>
      <c r="P17" s="43"/>
      <c r="Q17" s="5"/>
    </row>
    <row r="18" spans="1:17">
      <c r="A18" s="4"/>
      <c r="B18" s="9"/>
      <c r="C18" s="2"/>
      <c r="D18" s="16" t="s">
        <v>65</v>
      </c>
      <c r="E18" s="4"/>
      <c r="F18" s="5"/>
      <c r="G18" s="5"/>
      <c r="H18" s="5"/>
      <c r="I18" s="16"/>
      <c r="J18" s="154" t="s">
        <v>160</v>
      </c>
      <c r="K18" s="155"/>
      <c r="L18" s="10" t="s">
        <v>64</v>
      </c>
      <c r="M18" s="5"/>
      <c r="N18" s="37"/>
      <c r="O18" s="39"/>
      <c r="P18" s="43"/>
      <c r="Q18" s="5"/>
    </row>
    <row r="19" spans="1:17" outlineLevel="1">
      <c r="A19" s="4"/>
      <c r="B19" s="9"/>
      <c r="C19" s="2"/>
      <c r="D19" s="16" t="s">
        <v>66</v>
      </c>
      <c r="E19" s="4"/>
      <c r="F19" s="5"/>
      <c r="G19" s="5"/>
      <c r="H19" s="5"/>
      <c r="I19" s="16"/>
      <c r="J19" s="154" t="s">
        <v>159</v>
      </c>
      <c r="K19" s="155"/>
      <c r="L19" s="10" t="s">
        <v>67</v>
      </c>
      <c r="M19" s="5"/>
      <c r="N19" s="5"/>
      <c r="O19" s="5"/>
      <c r="P19" s="5"/>
      <c r="Q19" s="5"/>
    </row>
    <row r="20" spans="1:17">
      <c r="A20" s="34"/>
      <c r="B20" s="35"/>
      <c r="C20" s="26"/>
      <c r="D20" s="16" t="s">
        <v>158</v>
      </c>
      <c r="E20" s="16"/>
      <c r="F20" s="16"/>
      <c r="G20" s="16"/>
      <c r="H20" s="16"/>
      <c r="I20" s="16"/>
      <c r="J20" s="52"/>
      <c r="K20" s="141">
        <f>J71/1000</f>
        <v>84.427999999999997</v>
      </c>
      <c r="L20" s="16" t="s">
        <v>72</v>
      </c>
      <c r="M20" s="36"/>
      <c r="N20" s="37"/>
      <c r="O20" s="38"/>
      <c r="P20" s="43"/>
      <c r="Q20" s="40"/>
    </row>
    <row r="21" spans="1:17">
      <c r="A21" s="34"/>
      <c r="B21" s="35"/>
      <c r="C21" s="26"/>
      <c r="D21" s="41" t="s">
        <v>73</v>
      </c>
      <c r="E21" s="16"/>
      <c r="F21" s="16"/>
      <c r="G21" s="16"/>
      <c r="H21" s="16"/>
      <c r="I21" s="16"/>
      <c r="J21" s="52"/>
      <c r="K21" s="16"/>
      <c r="L21" s="16"/>
      <c r="M21" s="36"/>
      <c r="N21" s="36"/>
      <c r="O21" s="36"/>
      <c r="P21" s="36"/>
      <c r="Q21"/>
    </row>
    <row r="23" spans="1:17" ht="18" customHeight="1">
      <c r="A23" s="156" t="s">
        <v>23</v>
      </c>
      <c r="B23" s="159" t="s">
        <v>30</v>
      </c>
      <c r="C23" s="156" t="s">
        <v>24</v>
      </c>
      <c r="D23" s="156" t="s">
        <v>25</v>
      </c>
      <c r="E23" s="156" t="s">
        <v>26</v>
      </c>
      <c r="F23" s="156" t="s">
        <v>39</v>
      </c>
      <c r="G23" s="157"/>
      <c r="H23" s="157"/>
      <c r="I23" s="157"/>
      <c r="J23" s="156" t="s">
        <v>40</v>
      </c>
      <c r="K23" s="157"/>
      <c r="L23" s="157"/>
      <c r="M23" s="157"/>
      <c r="N23" s="156" t="s">
        <v>32</v>
      </c>
      <c r="O23" s="156" t="s">
        <v>34</v>
      </c>
      <c r="P23" s="156" t="s">
        <v>33</v>
      </c>
      <c r="Q23" s="156" t="s">
        <v>35</v>
      </c>
    </row>
    <row r="24" spans="1:17" ht="15.75" customHeight="1">
      <c r="A24" s="157"/>
      <c r="B24" s="160"/>
      <c r="C24" s="158"/>
      <c r="D24" s="156"/>
      <c r="E24" s="157"/>
      <c r="F24" s="156" t="s">
        <v>27</v>
      </c>
      <c r="G24" s="156" t="s">
        <v>29</v>
      </c>
      <c r="H24" s="157"/>
      <c r="I24" s="157"/>
      <c r="J24" s="161" t="s">
        <v>27</v>
      </c>
      <c r="K24" s="156" t="s">
        <v>29</v>
      </c>
      <c r="L24" s="157"/>
      <c r="M24" s="157"/>
      <c r="N24" s="156"/>
      <c r="O24" s="156"/>
      <c r="P24" s="156"/>
      <c r="Q24" s="156"/>
    </row>
    <row r="25" spans="1:17" ht="15.75" customHeight="1">
      <c r="A25" s="157"/>
      <c r="B25" s="160"/>
      <c r="C25" s="158"/>
      <c r="D25" s="156"/>
      <c r="E25" s="157"/>
      <c r="F25" s="157"/>
      <c r="G25" s="137" t="s">
        <v>28</v>
      </c>
      <c r="H25" s="137" t="s">
        <v>36</v>
      </c>
      <c r="I25" s="137" t="s">
        <v>31</v>
      </c>
      <c r="J25" s="162"/>
      <c r="K25" s="137" t="s">
        <v>28</v>
      </c>
      <c r="L25" s="137" t="s">
        <v>36</v>
      </c>
      <c r="M25" s="137" t="s">
        <v>31</v>
      </c>
      <c r="N25" s="156"/>
      <c r="O25" s="156"/>
      <c r="P25" s="156"/>
      <c r="Q25" s="156"/>
    </row>
    <row r="26" spans="1:17">
      <c r="A26" s="20">
        <v>1</v>
      </c>
      <c r="B26" s="139">
        <v>2</v>
      </c>
      <c r="C26" s="137">
        <v>3</v>
      </c>
      <c r="D26" s="137">
        <v>4</v>
      </c>
      <c r="E26" s="20">
        <v>5</v>
      </c>
      <c r="F26" s="138">
        <v>6</v>
      </c>
      <c r="G26" s="138">
        <v>7</v>
      </c>
      <c r="H26" s="138">
        <v>8</v>
      </c>
      <c r="I26" s="138">
        <v>9</v>
      </c>
      <c r="J26" s="140">
        <v>10</v>
      </c>
      <c r="K26" s="138">
        <v>11</v>
      </c>
      <c r="L26" s="138">
        <v>12</v>
      </c>
      <c r="M26" s="138">
        <v>13</v>
      </c>
      <c r="N26" s="138">
        <v>14</v>
      </c>
      <c r="O26" s="138">
        <v>15</v>
      </c>
      <c r="P26" s="138">
        <v>16</v>
      </c>
      <c r="Q26" s="138">
        <v>17</v>
      </c>
    </row>
    <row r="27" spans="1:17" ht="19.899999999999999" customHeight="1">
      <c r="A27" s="150" t="s">
        <v>157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</row>
    <row r="28" spans="1:17" ht="37.15" customHeight="1">
      <c r="A28" s="20">
        <v>1</v>
      </c>
      <c r="B28" s="27" t="s">
        <v>144</v>
      </c>
      <c r="C28" s="136" t="s">
        <v>156</v>
      </c>
      <c r="D28" s="28" t="s">
        <v>124</v>
      </c>
      <c r="E28" s="32">
        <v>29.36</v>
      </c>
      <c r="F28" s="30">
        <v>717.55</v>
      </c>
      <c r="G28" s="30">
        <v>291.8</v>
      </c>
      <c r="H28" s="30">
        <v>412.8</v>
      </c>
      <c r="I28" s="30">
        <v>51.08</v>
      </c>
      <c r="J28" s="53">
        <v>21067</v>
      </c>
      <c r="K28" s="31">
        <v>8567</v>
      </c>
      <c r="L28" s="31">
        <v>12120</v>
      </c>
      <c r="M28" s="31">
        <v>1500</v>
      </c>
      <c r="N28" s="31">
        <v>20</v>
      </c>
      <c r="O28" s="31">
        <v>587.20000000000005</v>
      </c>
      <c r="P28" s="31">
        <v>3.27</v>
      </c>
      <c r="Q28" s="31">
        <v>96.01</v>
      </c>
    </row>
    <row r="29" spans="1:17" ht="96.75">
      <c r="A29" s="20">
        <v>2</v>
      </c>
      <c r="B29" s="27" t="s">
        <v>146</v>
      </c>
      <c r="C29" s="136" t="s">
        <v>155</v>
      </c>
      <c r="D29" s="28" t="s">
        <v>124</v>
      </c>
      <c r="E29" s="32">
        <v>1</v>
      </c>
      <c r="F29" s="30">
        <v>1051.55</v>
      </c>
      <c r="G29" s="30">
        <v>219.1</v>
      </c>
      <c r="H29" s="30">
        <v>639.74</v>
      </c>
      <c r="I29" s="30">
        <v>68.540000000000006</v>
      </c>
      <c r="J29" s="53">
        <v>1052</v>
      </c>
      <c r="K29" s="31">
        <v>219</v>
      </c>
      <c r="L29" s="31">
        <v>640</v>
      </c>
      <c r="M29" s="31">
        <v>69</v>
      </c>
      <c r="N29" s="31">
        <v>16.170000000000002</v>
      </c>
      <c r="O29" s="31">
        <v>16.170000000000002</v>
      </c>
      <c r="P29" s="31">
        <v>4.0199999999999996</v>
      </c>
      <c r="Q29" s="31">
        <v>4.0199999999999996</v>
      </c>
    </row>
    <row r="30" spans="1:17" ht="36">
      <c r="A30" s="20">
        <v>3</v>
      </c>
      <c r="B30" s="27" t="s">
        <v>19</v>
      </c>
      <c r="C30" s="136" t="s">
        <v>154</v>
      </c>
      <c r="D30" s="28" t="s">
        <v>44</v>
      </c>
      <c r="E30" s="32">
        <v>0.03</v>
      </c>
      <c r="F30" s="30">
        <v>5264.08</v>
      </c>
      <c r="G30" s="30">
        <v>1256.8599999999999</v>
      </c>
      <c r="H30" s="30">
        <v>4007.22</v>
      </c>
      <c r="I30" s="30">
        <v>443.92</v>
      </c>
      <c r="J30" s="53">
        <v>158</v>
      </c>
      <c r="K30" s="31">
        <v>38</v>
      </c>
      <c r="L30" s="31">
        <v>120</v>
      </c>
      <c r="M30" s="31">
        <v>13</v>
      </c>
      <c r="N30" s="31">
        <v>97.13</v>
      </c>
      <c r="O30" s="31">
        <v>2.91</v>
      </c>
      <c r="P30" s="31">
        <v>28.42</v>
      </c>
      <c r="Q30" s="31">
        <v>0.85</v>
      </c>
    </row>
    <row r="31" spans="1:17" ht="36">
      <c r="A31" s="20">
        <v>4</v>
      </c>
      <c r="B31" s="27" t="s">
        <v>153</v>
      </c>
      <c r="C31" s="136" t="s">
        <v>152</v>
      </c>
      <c r="D31" s="28" t="s">
        <v>44</v>
      </c>
      <c r="E31" s="32">
        <v>0.03</v>
      </c>
      <c r="F31" s="30">
        <v>20608.150000000001</v>
      </c>
      <c r="G31" s="30">
        <v>6775</v>
      </c>
      <c r="H31" s="31"/>
      <c r="I31" s="31"/>
      <c r="J31" s="53">
        <v>618</v>
      </c>
      <c r="K31" s="31">
        <v>203</v>
      </c>
      <c r="L31" s="31"/>
      <c r="M31" s="31"/>
      <c r="N31" s="31">
        <v>500</v>
      </c>
      <c r="O31" s="31">
        <v>15</v>
      </c>
      <c r="P31" s="31"/>
      <c r="Q31" s="31"/>
    </row>
    <row r="32" spans="1:17" ht="36">
      <c r="A32" s="20">
        <v>5</v>
      </c>
      <c r="B32" s="27" t="s">
        <v>151</v>
      </c>
      <c r="C32" s="136" t="s">
        <v>150</v>
      </c>
      <c r="D32" s="28" t="s">
        <v>149</v>
      </c>
      <c r="E32" s="29">
        <v>3</v>
      </c>
      <c r="F32" s="30">
        <v>22.58</v>
      </c>
      <c r="G32" s="30">
        <v>6.37</v>
      </c>
      <c r="H32" s="31"/>
      <c r="I32" s="31"/>
      <c r="J32" s="53">
        <v>68</v>
      </c>
      <c r="K32" s="31">
        <v>19</v>
      </c>
      <c r="L32" s="31"/>
      <c r="M32" s="31"/>
      <c r="N32" s="31">
        <v>0.47</v>
      </c>
      <c r="O32" s="31">
        <v>1.41</v>
      </c>
      <c r="P32" s="31"/>
      <c r="Q32" s="31"/>
    </row>
    <row r="33" spans="1:17" ht="48">
      <c r="A33" s="20">
        <v>6</v>
      </c>
      <c r="B33" s="27" t="s">
        <v>144</v>
      </c>
      <c r="C33" s="136" t="s">
        <v>148</v>
      </c>
      <c r="D33" s="28" t="s">
        <v>124</v>
      </c>
      <c r="E33" s="32">
        <v>5.09</v>
      </c>
      <c r="F33" s="30">
        <v>717.55</v>
      </c>
      <c r="G33" s="30">
        <v>291.8</v>
      </c>
      <c r="H33" s="30">
        <v>412.8</v>
      </c>
      <c r="I33" s="30">
        <v>51.08</v>
      </c>
      <c r="J33" s="53">
        <v>3652</v>
      </c>
      <c r="K33" s="31">
        <v>1485</v>
      </c>
      <c r="L33" s="31">
        <v>2101</v>
      </c>
      <c r="M33" s="31">
        <v>260</v>
      </c>
      <c r="N33" s="31">
        <v>20</v>
      </c>
      <c r="O33" s="31">
        <v>101.8</v>
      </c>
      <c r="P33" s="31">
        <v>3.27</v>
      </c>
      <c r="Q33" s="31">
        <v>16.64</v>
      </c>
    </row>
    <row r="34" spans="1:17" ht="84.75">
      <c r="A34" s="20">
        <v>7</v>
      </c>
      <c r="B34" s="27" t="s">
        <v>126</v>
      </c>
      <c r="C34" s="136" t="s">
        <v>147</v>
      </c>
      <c r="D34" s="28" t="s">
        <v>124</v>
      </c>
      <c r="E34" s="32">
        <v>0.1</v>
      </c>
      <c r="F34" s="30">
        <v>3072.43</v>
      </c>
      <c r="G34" s="30">
        <v>237.6</v>
      </c>
      <c r="H34" s="30">
        <v>1497.69</v>
      </c>
      <c r="I34" s="30">
        <v>168.84</v>
      </c>
      <c r="J34" s="53">
        <v>307</v>
      </c>
      <c r="K34" s="31">
        <v>24</v>
      </c>
      <c r="L34" s="31">
        <v>150</v>
      </c>
      <c r="M34" s="31">
        <v>17</v>
      </c>
      <c r="N34" s="31">
        <v>17.54</v>
      </c>
      <c r="O34" s="31">
        <v>1.75</v>
      </c>
      <c r="P34" s="31">
        <v>9.5500000000000007</v>
      </c>
      <c r="Q34" s="31">
        <v>0.96</v>
      </c>
    </row>
    <row r="35" spans="1:17" ht="96.75">
      <c r="A35" s="20">
        <v>8</v>
      </c>
      <c r="B35" s="27" t="s">
        <v>146</v>
      </c>
      <c r="C35" s="136" t="s">
        <v>145</v>
      </c>
      <c r="D35" s="28" t="s">
        <v>124</v>
      </c>
      <c r="E35" s="32">
        <v>0.2</v>
      </c>
      <c r="F35" s="30">
        <v>1051.55</v>
      </c>
      <c r="G35" s="30">
        <v>219.1</v>
      </c>
      <c r="H35" s="30">
        <v>639.74</v>
      </c>
      <c r="I35" s="30">
        <v>68.540000000000006</v>
      </c>
      <c r="J35" s="53">
        <v>210</v>
      </c>
      <c r="K35" s="31">
        <v>44</v>
      </c>
      <c r="L35" s="31">
        <v>128</v>
      </c>
      <c r="M35" s="31">
        <v>14</v>
      </c>
      <c r="N35" s="31">
        <v>16.170000000000002</v>
      </c>
      <c r="O35" s="31">
        <v>3.23</v>
      </c>
      <c r="P35" s="31">
        <v>4.0199999999999996</v>
      </c>
      <c r="Q35" s="31">
        <v>0.8</v>
      </c>
    </row>
    <row r="36" spans="1:17" ht="36">
      <c r="A36" s="20">
        <v>9</v>
      </c>
      <c r="B36" s="27" t="s">
        <v>144</v>
      </c>
      <c r="C36" s="136" t="s">
        <v>143</v>
      </c>
      <c r="D36" s="28" t="s">
        <v>124</v>
      </c>
      <c r="E36" s="32">
        <v>0.16</v>
      </c>
      <c r="F36" s="30">
        <v>717.55</v>
      </c>
      <c r="G36" s="30">
        <v>291.8</v>
      </c>
      <c r="H36" s="30">
        <v>412.8</v>
      </c>
      <c r="I36" s="30">
        <v>51.08</v>
      </c>
      <c r="J36" s="53">
        <v>115</v>
      </c>
      <c r="K36" s="31">
        <v>47</v>
      </c>
      <c r="L36" s="31">
        <v>66</v>
      </c>
      <c r="M36" s="31">
        <v>8</v>
      </c>
      <c r="N36" s="31">
        <v>20</v>
      </c>
      <c r="O36" s="31">
        <v>3.2</v>
      </c>
      <c r="P36" s="31">
        <v>3.27</v>
      </c>
      <c r="Q36" s="31">
        <v>0.52</v>
      </c>
    </row>
    <row r="37" spans="1:17" ht="24.6" customHeight="1">
      <c r="A37" s="20">
        <v>10</v>
      </c>
      <c r="B37" s="27" t="s">
        <v>142</v>
      </c>
      <c r="C37" s="136" t="s">
        <v>141</v>
      </c>
      <c r="D37" s="28" t="s">
        <v>96</v>
      </c>
      <c r="E37" s="29">
        <v>0.02</v>
      </c>
      <c r="F37" s="30">
        <v>4775.3</v>
      </c>
      <c r="G37" s="30">
        <v>1127.18</v>
      </c>
      <c r="H37" s="30">
        <v>3648.12</v>
      </c>
      <c r="I37" s="30">
        <v>337.86</v>
      </c>
      <c r="J37" s="53">
        <v>96</v>
      </c>
      <c r="K37" s="31">
        <v>23</v>
      </c>
      <c r="L37" s="31">
        <v>73</v>
      </c>
      <c r="M37" s="31">
        <v>7</v>
      </c>
      <c r="N37" s="31">
        <v>85.07</v>
      </c>
      <c r="O37" s="31">
        <v>1.7</v>
      </c>
      <c r="P37" s="31">
        <v>21.63</v>
      </c>
      <c r="Q37" s="31">
        <v>0.43</v>
      </c>
    </row>
    <row r="38" spans="1:17">
      <c r="A38" s="20">
        <v>11</v>
      </c>
      <c r="B38" s="27" t="s">
        <v>140</v>
      </c>
      <c r="C38" s="136" t="s">
        <v>139</v>
      </c>
      <c r="D38" s="28" t="s">
        <v>138</v>
      </c>
      <c r="E38" s="32">
        <v>2E-3</v>
      </c>
      <c r="F38" s="30">
        <v>64980.89</v>
      </c>
      <c r="G38" s="30">
        <v>1978.2</v>
      </c>
      <c r="H38" s="30">
        <v>4648.3500000000004</v>
      </c>
      <c r="I38" s="30">
        <v>327.60000000000002</v>
      </c>
      <c r="J38" s="53">
        <v>130</v>
      </c>
      <c r="K38" s="31">
        <v>4</v>
      </c>
      <c r="L38" s="31">
        <v>9</v>
      </c>
      <c r="M38" s="31">
        <v>1</v>
      </c>
      <c r="N38" s="31">
        <v>180</v>
      </c>
      <c r="O38" s="31">
        <v>0.36</v>
      </c>
      <c r="P38" s="31">
        <v>18</v>
      </c>
      <c r="Q38" s="31">
        <v>0.04</v>
      </c>
    </row>
    <row r="39" spans="1:17">
      <c r="A39" s="20">
        <v>12</v>
      </c>
      <c r="B39" s="27" t="s">
        <v>137</v>
      </c>
      <c r="C39" s="136" t="s">
        <v>136</v>
      </c>
      <c r="D39" s="28" t="s">
        <v>135</v>
      </c>
      <c r="E39" s="32">
        <v>8.0000000000000002E-3</v>
      </c>
      <c r="F39" s="30">
        <v>2800.23</v>
      </c>
      <c r="G39" s="30">
        <v>2758.18</v>
      </c>
      <c r="H39" s="30">
        <v>42.05</v>
      </c>
      <c r="I39" s="30">
        <v>2.73</v>
      </c>
      <c r="J39" s="53">
        <v>22</v>
      </c>
      <c r="K39" s="31">
        <v>22</v>
      </c>
      <c r="L39" s="31"/>
      <c r="M39" s="31"/>
      <c r="N39" s="31">
        <v>215.82</v>
      </c>
      <c r="O39" s="31">
        <v>1.73</v>
      </c>
      <c r="P39" s="31">
        <v>0.15</v>
      </c>
      <c r="Q39" s="31"/>
    </row>
    <row r="40" spans="1:17" ht="60">
      <c r="A40" s="20">
        <v>13</v>
      </c>
      <c r="B40" s="27" t="s">
        <v>134</v>
      </c>
      <c r="C40" s="136" t="s">
        <v>133</v>
      </c>
      <c r="D40" s="28" t="s">
        <v>47</v>
      </c>
      <c r="E40" s="29">
        <v>2</v>
      </c>
      <c r="F40" s="30">
        <v>40.14</v>
      </c>
      <c r="G40" s="31"/>
      <c r="H40" s="31"/>
      <c r="I40" s="31"/>
      <c r="J40" s="53">
        <v>80</v>
      </c>
      <c r="K40" s="31"/>
      <c r="L40" s="31"/>
      <c r="M40" s="31"/>
      <c r="N40" s="31"/>
      <c r="O40" s="31"/>
      <c r="P40" s="31"/>
      <c r="Q40" s="31"/>
    </row>
    <row r="41" spans="1:17" ht="24">
      <c r="A41" s="20">
        <v>14</v>
      </c>
      <c r="B41" s="27" t="s">
        <v>132</v>
      </c>
      <c r="C41" s="136" t="s">
        <v>131</v>
      </c>
      <c r="D41" s="28" t="s">
        <v>130</v>
      </c>
      <c r="E41" s="29">
        <v>12.44</v>
      </c>
      <c r="F41" s="30">
        <v>16.52</v>
      </c>
      <c r="G41" s="30">
        <v>2.2000000000000002</v>
      </c>
      <c r="H41" s="30">
        <v>0.18</v>
      </c>
      <c r="I41" s="31"/>
      <c r="J41" s="53">
        <v>206</v>
      </c>
      <c r="K41" s="31">
        <v>27</v>
      </c>
      <c r="L41" s="31">
        <v>2</v>
      </c>
      <c r="M41" s="31"/>
      <c r="N41" s="31">
        <v>0.17</v>
      </c>
      <c r="O41" s="31">
        <v>2.11</v>
      </c>
      <c r="P41" s="31"/>
      <c r="Q41" s="31"/>
    </row>
    <row r="42" spans="1:17">
      <c r="A42" s="20">
        <v>15</v>
      </c>
      <c r="B42" s="27" t="s">
        <v>129</v>
      </c>
      <c r="C42" s="136" t="s">
        <v>128</v>
      </c>
      <c r="D42" s="28" t="s">
        <v>43</v>
      </c>
      <c r="E42" s="29">
        <v>1</v>
      </c>
      <c r="F42" s="30">
        <v>173.05</v>
      </c>
      <c r="G42" s="31"/>
      <c r="H42" s="31"/>
      <c r="I42" s="31"/>
      <c r="J42" s="53">
        <v>173</v>
      </c>
      <c r="K42" s="31"/>
      <c r="L42" s="31"/>
      <c r="M42" s="31"/>
      <c r="N42" s="31"/>
      <c r="O42" s="31"/>
      <c r="P42" s="31"/>
      <c r="Q42" s="31"/>
    </row>
    <row r="43" spans="1:17" ht="84.75">
      <c r="A43" s="20">
        <v>16</v>
      </c>
      <c r="B43" s="27" t="s">
        <v>126</v>
      </c>
      <c r="C43" s="136" t="s">
        <v>127</v>
      </c>
      <c r="D43" s="28" t="s">
        <v>124</v>
      </c>
      <c r="E43" s="32">
        <v>0.4</v>
      </c>
      <c r="F43" s="30">
        <v>3072.43</v>
      </c>
      <c r="G43" s="30">
        <v>237.6</v>
      </c>
      <c r="H43" s="30">
        <v>1497.69</v>
      </c>
      <c r="I43" s="30">
        <v>168.84</v>
      </c>
      <c r="J43" s="53">
        <v>1229</v>
      </c>
      <c r="K43" s="31">
        <v>95</v>
      </c>
      <c r="L43" s="31">
        <v>599</v>
      </c>
      <c r="M43" s="31">
        <v>68</v>
      </c>
      <c r="N43" s="31">
        <v>17.54</v>
      </c>
      <c r="O43" s="31">
        <v>7.02</v>
      </c>
      <c r="P43" s="31">
        <v>9.5500000000000007</v>
      </c>
      <c r="Q43" s="31">
        <v>3.82</v>
      </c>
    </row>
    <row r="44" spans="1:17" ht="71.45" customHeight="1">
      <c r="A44" s="20">
        <v>17</v>
      </c>
      <c r="B44" s="27" t="s">
        <v>126</v>
      </c>
      <c r="C44" s="136" t="s">
        <v>125</v>
      </c>
      <c r="D44" s="28" t="s">
        <v>124</v>
      </c>
      <c r="E44" s="32">
        <v>0.2</v>
      </c>
      <c r="F44" s="30">
        <v>3072.43</v>
      </c>
      <c r="G44" s="30">
        <v>237.6</v>
      </c>
      <c r="H44" s="30">
        <v>1497.69</v>
      </c>
      <c r="I44" s="30">
        <v>168.84</v>
      </c>
      <c r="J44" s="53">
        <v>614</v>
      </c>
      <c r="K44" s="31">
        <v>48</v>
      </c>
      <c r="L44" s="31">
        <v>300</v>
      </c>
      <c r="M44" s="31">
        <v>34</v>
      </c>
      <c r="N44" s="31">
        <v>17.54</v>
      </c>
      <c r="O44" s="31">
        <v>3.51</v>
      </c>
      <c r="P44" s="31">
        <v>9.5500000000000007</v>
      </c>
      <c r="Q44" s="31">
        <v>1.91</v>
      </c>
    </row>
    <row r="45" spans="1:17" ht="35.450000000000003" customHeight="1">
      <c r="A45" s="20">
        <v>18</v>
      </c>
      <c r="B45" s="27" t="s">
        <v>123</v>
      </c>
      <c r="C45" s="136" t="s">
        <v>122</v>
      </c>
      <c r="D45" s="28" t="s">
        <v>42</v>
      </c>
      <c r="E45" s="29">
        <v>1</v>
      </c>
      <c r="F45" s="30">
        <v>38302.269999999997</v>
      </c>
      <c r="G45" s="30">
        <v>1783.6</v>
      </c>
      <c r="H45" s="30">
        <v>36283.14</v>
      </c>
      <c r="I45" s="30">
        <v>1649.23</v>
      </c>
      <c r="J45" s="53">
        <v>38302</v>
      </c>
      <c r="K45" s="31">
        <v>1784</v>
      </c>
      <c r="L45" s="31">
        <v>36283</v>
      </c>
      <c r="M45" s="31">
        <v>1649</v>
      </c>
      <c r="N45" s="31">
        <v>98</v>
      </c>
      <c r="O45" s="31">
        <v>98</v>
      </c>
      <c r="P45" s="31">
        <v>98.11</v>
      </c>
      <c r="Q45" s="31">
        <v>98.11</v>
      </c>
    </row>
    <row r="46" spans="1:17" ht="48">
      <c r="A46" s="20">
        <v>19</v>
      </c>
      <c r="B46" s="27" t="s">
        <v>121</v>
      </c>
      <c r="C46" s="136" t="s">
        <v>120</v>
      </c>
      <c r="D46" s="28" t="s">
        <v>119</v>
      </c>
      <c r="E46" s="29">
        <v>4</v>
      </c>
      <c r="F46" s="30">
        <v>6212.57</v>
      </c>
      <c r="G46" s="30">
        <v>1302.8399999999999</v>
      </c>
      <c r="H46" s="30">
        <v>4866.55</v>
      </c>
      <c r="I46" s="30">
        <v>602.15</v>
      </c>
      <c r="J46" s="53">
        <v>24850</v>
      </c>
      <c r="K46" s="31">
        <v>5211</v>
      </c>
      <c r="L46" s="31">
        <v>19466</v>
      </c>
      <c r="M46" s="31">
        <v>2409</v>
      </c>
      <c r="N46" s="31">
        <v>77</v>
      </c>
      <c r="O46" s="31">
        <v>308</v>
      </c>
      <c r="P46" s="31">
        <v>38.549999999999997</v>
      </c>
      <c r="Q46" s="31">
        <v>154.19999999999999</v>
      </c>
    </row>
    <row r="47" spans="1:17" ht="48">
      <c r="A47" s="20">
        <v>20</v>
      </c>
      <c r="B47" s="27" t="s">
        <v>118</v>
      </c>
      <c r="C47" s="136" t="s">
        <v>117</v>
      </c>
      <c r="D47" s="28" t="s">
        <v>116</v>
      </c>
      <c r="E47" s="29">
        <v>4</v>
      </c>
      <c r="F47" s="30">
        <v>8755.98</v>
      </c>
      <c r="G47" s="30">
        <v>455</v>
      </c>
      <c r="H47" s="30">
        <v>8291.8799999999992</v>
      </c>
      <c r="I47" s="30">
        <v>231.32</v>
      </c>
      <c r="J47" s="53">
        <v>35024</v>
      </c>
      <c r="K47" s="31">
        <v>1820</v>
      </c>
      <c r="L47" s="31">
        <v>33168</v>
      </c>
      <c r="M47" s="31">
        <v>925</v>
      </c>
      <c r="N47" s="31">
        <v>25</v>
      </c>
      <c r="O47" s="31">
        <v>100</v>
      </c>
      <c r="P47" s="31">
        <v>12.71</v>
      </c>
      <c r="Q47" s="31">
        <v>50.84</v>
      </c>
    </row>
    <row r="48" spans="1:17">
      <c r="A48" s="150" t="s">
        <v>115</v>
      </c>
      <c r="B48" s="149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</row>
    <row r="49" spans="1:17" ht="53.25">
      <c r="A49" s="20">
        <v>21</v>
      </c>
      <c r="B49" s="27" t="s">
        <v>45</v>
      </c>
      <c r="C49" s="136" t="s">
        <v>114</v>
      </c>
      <c r="D49" s="28" t="s">
        <v>46</v>
      </c>
      <c r="E49" s="29">
        <v>1</v>
      </c>
      <c r="F49" s="30">
        <v>81360.08</v>
      </c>
      <c r="G49" s="31"/>
      <c r="H49" s="31"/>
      <c r="I49" s="31"/>
      <c r="J49" s="53">
        <v>81360</v>
      </c>
      <c r="K49" s="31"/>
      <c r="L49" s="31"/>
      <c r="M49" s="31"/>
      <c r="N49" s="31"/>
      <c r="O49" s="31"/>
      <c r="P49" s="31"/>
      <c r="Q49" s="31"/>
    </row>
    <row r="50" spans="1:17">
      <c r="A50" s="148" t="s">
        <v>48</v>
      </c>
      <c r="B50" s="149"/>
      <c r="C50" s="149"/>
      <c r="D50" s="149"/>
      <c r="E50" s="149"/>
      <c r="F50" s="149"/>
      <c r="G50" s="149"/>
      <c r="H50" s="149"/>
      <c r="I50" s="149"/>
      <c r="J50" s="54">
        <v>209333</v>
      </c>
      <c r="K50" s="30">
        <v>19680</v>
      </c>
      <c r="L50" s="30">
        <v>105225</v>
      </c>
      <c r="M50" s="30">
        <v>6974</v>
      </c>
      <c r="N50" s="31"/>
      <c r="O50" s="30">
        <v>1255.0999999999999</v>
      </c>
      <c r="P50" s="31"/>
      <c r="Q50" s="30">
        <v>429.15</v>
      </c>
    </row>
    <row r="51" spans="1:17">
      <c r="A51" s="148" t="s">
        <v>49</v>
      </c>
      <c r="B51" s="149"/>
      <c r="C51" s="149"/>
      <c r="D51" s="149"/>
      <c r="E51" s="149"/>
      <c r="F51" s="149"/>
      <c r="G51" s="149"/>
      <c r="H51" s="149"/>
      <c r="I51" s="149"/>
      <c r="J51" s="54">
        <v>229347</v>
      </c>
      <c r="K51" s="30">
        <v>23595</v>
      </c>
      <c r="L51" s="30">
        <v>121324</v>
      </c>
      <c r="M51" s="30">
        <v>8363</v>
      </c>
      <c r="N51" s="31"/>
      <c r="O51" s="30">
        <v>1442.67</v>
      </c>
      <c r="P51" s="31"/>
      <c r="Q51" s="30">
        <v>493.34</v>
      </c>
    </row>
    <row r="52" spans="1:17">
      <c r="A52" s="148" t="s">
        <v>50</v>
      </c>
      <c r="B52" s="149"/>
      <c r="C52" s="149"/>
      <c r="D52" s="149"/>
      <c r="E52" s="149"/>
      <c r="F52" s="149"/>
      <c r="G52" s="149"/>
      <c r="H52" s="149"/>
      <c r="I52" s="149"/>
      <c r="J52" s="53"/>
      <c r="K52" s="31"/>
      <c r="L52" s="31"/>
      <c r="M52" s="31"/>
      <c r="N52" s="31"/>
      <c r="O52" s="31"/>
      <c r="P52" s="31"/>
      <c r="Q52" s="31"/>
    </row>
    <row r="53" spans="1:17">
      <c r="A53" s="148" t="s">
        <v>113</v>
      </c>
      <c r="B53" s="149"/>
      <c r="C53" s="149"/>
      <c r="D53" s="149"/>
      <c r="E53" s="149"/>
      <c r="F53" s="149"/>
      <c r="G53" s="149"/>
      <c r="H53" s="149"/>
      <c r="I53" s="149"/>
      <c r="J53" s="54">
        <v>1146</v>
      </c>
      <c r="K53" s="30">
        <v>846</v>
      </c>
      <c r="L53" s="30">
        <v>300</v>
      </c>
      <c r="M53" s="30">
        <v>300</v>
      </c>
      <c r="N53" s="31"/>
      <c r="O53" s="31"/>
      <c r="P53" s="31"/>
      <c r="Q53" s="31"/>
    </row>
    <row r="54" spans="1:17" ht="24" customHeight="1">
      <c r="A54" s="148" t="s">
        <v>112</v>
      </c>
      <c r="B54" s="149"/>
      <c r="C54" s="149"/>
      <c r="D54" s="149"/>
      <c r="E54" s="149"/>
      <c r="F54" s="149"/>
      <c r="G54" s="149"/>
      <c r="H54" s="149"/>
      <c r="I54" s="149"/>
      <c r="J54" s="54">
        <v>18868</v>
      </c>
      <c r="K54" s="30">
        <v>3069</v>
      </c>
      <c r="L54" s="30">
        <v>15800</v>
      </c>
      <c r="M54" s="30">
        <v>1088</v>
      </c>
      <c r="N54" s="31"/>
      <c r="O54" s="30">
        <v>187.5735</v>
      </c>
      <c r="P54" s="31"/>
      <c r="Q54" s="30">
        <v>64.180499999999995</v>
      </c>
    </row>
    <row r="55" spans="1:17">
      <c r="A55" s="148" t="s">
        <v>51</v>
      </c>
      <c r="B55" s="149"/>
      <c r="C55" s="149"/>
      <c r="D55" s="149"/>
      <c r="E55" s="149"/>
      <c r="F55" s="149"/>
      <c r="G55" s="149"/>
      <c r="H55" s="149"/>
      <c r="I55" s="149"/>
      <c r="J55" s="54">
        <v>34775</v>
      </c>
      <c r="K55" s="31"/>
      <c r="L55" s="31"/>
      <c r="M55" s="31"/>
      <c r="N55" s="31"/>
      <c r="O55" s="31"/>
      <c r="P55" s="31"/>
      <c r="Q55" s="31"/>
    </row>
    <row r="56" spans="1:17">
      <c r="A56" s="148" t="s">
        <v>50</v>
      </c>
      <c r="B56" s="149"/>
      <c r="C56" s="149"/>
      <c r="D56" s="149"/>
      <c r="E56" s="149"/>
      <c r="F56" s="149"/>
      <c r="G56" s="149"/>
      <c r="H56" s="149"/>
      <c r="I56" s="149"/>
      <c r="J56" s="53"/>
      <c r="K56" s="31"/>
      <c r="L56" s="31"/>
      <c r="M56" s="31"/>
      <c r="N56" s="31"/>
      <c r="O56" s="31"/>
      <c r="P56" s="31"/>
      <c r="Q56" s="31"/>
    </row>
    <row r="57" spans="1:17">
      <c r="A57" s="148" t="s">
        <v>111</v>
      </c>
      <c r="B57" s="149"/>
      <c r="C57" s="149"/>
      <c r="D57" s="149"/>
      <c r="E57" s="149"/>
      <c r="F57" s="149"/>
      <c r="G57" s="149"/>
      <c r="H57" s="149"/>
      <c r="I57" s="149"/>
      <c r="J57" s="54">
        <v>772</v>
      </c>
      <c r="K57" s="31"/>
      <c r="L57" s="31"/>
      <c r="M57" s="31"/>
      <c r="N57" s="31"/>
      <c r="O57" s="31"/>
      <c r="P57" s="31"/>
      <c r="Q57" s="31"/>
    </row>
    <row r="58" spans="1:17">
      <c r="A58" s="148" t="s">
        <v>110</v>
      </c>
      <c r="B58" s="149"/>
      <c r="C58" s="149"/>
      <c r="D58" s="149"/>
      <c r="E58" s="149"/>
      <c r="F58" s="149"/>
      <c r="G58" s="149"/>
      <c r="H58" s="149"/>
      <c r="I58" s="149"/>
      <c r="J58" s="54">
        <v>16794</v>
      </c>
      <c r="K58" s="31"/>
      <c r="L58" s="31"/>
      <c r="M58" s="31"/>
      <c r="N58" s="31"/>
      <c r="O58" s="31"/>
      <c r="P58" s="31"/>
      <c r="Q58" s="31"/>
    </row>
    <row r="59" spans="1:17">
      <c r="A59" s="148" t="s">
        <v>109</v>
      </c>
      <c r="B59" s="149"/>
      <c r="C59" s="149"/>
      <c r="D59" s="149"/>
      <c r="E59" s="149"/>
      <c r="F59" s="149"/>
      <c r="G59" s="149"/>
      <c r="H59" s="149"/>
      <c r="I59" s="149"/>
      <c r="J59" s="54">
        <v>34</v>
      </c>
      <c r="K59" s="31"/>
      <c r="L59" s="31"/>
      <c r="M59" s="31"/>
      <c r="N59" s="31"/>
      <c r="O59" s="31"/>
      <c r="P59" s="31"/>
      <c r="Q59" s="31"/>
    </row>
    <row r="60" spans="1:17">
      <c r="A60" s="148" t="s">
        <v>108</v>
      </c>
      <c r="B60" s="149"/>
      <c r="C60" s="149"/>
      <c r="D60" s="149"/>
      <c r="E60" s="149"/>
      <c r="F60" s="149"/>
      <c r="G60" s="149"/>
      <c r="H60" s="149"/>
      <c r="I60" s="149"/>
      <c r="J60" s="54">
        <v>94</v>
      </c>
      <c r="K60" s="31"/>
      <c r="L60" s="31"/>
      <c r="M60" s="31"/>
      <c r="N60" s="31"/>
      <c r="O60" s="31"/>
      <c r="P60" s="31"/>
      <c r="Q60" s="31"/>
    </row>
    <row r="61" spans="1:17">
      <c r="A61" s="148" t="s">
        <v>107</v>
      </c>
      <c r="B61" s="149"/>
      <c r="C61" s="149"/>
      <c r="D61" s="149"/>
      <c r="E61" s="149"/>
      <c r="F61" s="149"/>
      <c r="G61" s="149"/>
      <c r="H61" s="149"/>
      <c r="I61" s="149"/>
      <c r="J61" s="54">
        <v>17081</v>
      </c>
      <c r="K61" s="31"/>
      <c r="L61" s="31"/>
      <c r="M61" s="31"/>
      <c r="N61" s="31"/>
      <c r="O61" s="31"/>
      <c r="P61" s="31"/>
      <c r="Q61" s="31"/>
    </row>
    <row r="62" spans="1:17">
      <c r="A62" s="148" t="s">
        <v>52</v>
      </c>
      <c r="B62" s="149"/>
      <c r="C62" s="149"/>
      <c r="D62" s="149"/>
      <c r="E62" s="149"/>
      <c r="F62" s="149"/>
      <c r="G62" s="149"/>
      <c r="H62" s="149"/>
      <c r="I62" s="149"/>
      <c r="J62" s="54">
        <v>21489</v>
      </c>
      <c r="K62" s="31"/>
      <c r="L62" s="31"/>
      <c r="M62" s="31"/>
      <c r="N62" s="31"/>
      <c r="O62" s="31"/>
      <c r="P62" s="31"/>
      <c r="Q62" s="31"/>
    </row>
    <row r="63" spans="1:17">
      <c r="A63" s="148" t="s">
        <v>50</v>
      </c>
      <c r="B63" s="149"/>
      <c r="C63" s="149"/>
      <c r="D63" s="149"/>
      <c r="E63" s="149"/>
      <c r="F63" s="149"/>
      <c r="G63" s="149"/>
      <c r="H63" s="149"/>
      <c r="I63" s="149"/>
      <c r="J63" s="53"/>
      <c r="K63" s="31"/>
      <c r="L63" s="31"/>
      <c r="M63" s="31"/>
      <c r="N63" s="31"/>
      <c r="O63" s="31"/>
      <c r="P63" s="31"/>
      <c r="Q63" s="31"/>
    </row>
    <row r="64" spans="1:17">
      <c r="A64" s="148" t="s">
        <v>106</v>
      </c>
      <c r="B64" s="149"/>
      <c r="C64" s="149"/>
      <c r="D64" s="149"/>
      <c r="E64" s="149"/>
      <c r="F64" s="149"/>
      <c r="G64" s="149"/>
      <c r="H64" s="149"/>
      <c r="I64" s="149"/>
      <c r="J64" s="54">
        <v>11465</v>
      </c>
      <c r="K64" s="31"/>
      <c r="L64" s="31"/>
      <c r="M64" s="31"/>
      <c r="N64" s="31"/>
      <c r="O64" s="31"/>
      <c r="P64" s="31"/>
      <c r="Q64" s="31"/>
    </row>
    <row r="65" spans="1:19">
      <c r="A65" s="148" t="s">
        <v>105</v>
      </c>
      <c r="B65" s="149"/>
      <c r="C65" s="149"/>
      <c r="D65" s="149"/>
      <c r="E65" s="149"/>
      <c r="F65" s="149"/>
      <c r="G65" s="149"/>
      <c r="H65" s="149"/>
      <c r="I65" s="149"/>
      <c r="J65" s="54">
        <v>10024</v>
      </c>
      <c r="K65" s="31"/>
      <c r="L65" s="31"/>
      <c r="M65" s="31"/>
      <c r="N65" s="31"/>
      <c r="O65" s="31"/>
      <c r="P65" s="31"/>
      <c r="Q65" s="31"/>
    </row>
    <row r="66" spans="1:19">
      <c r="A66" s="153" t="s">
        <v>53</v>
      </c>
      <c r="B66" s="149"/>
      <c r="C66" s="149"/>
      <c r="D66" s="149"/>
      <c r="E66" s="149"/>
      <c r="F66" s="149"/>
      <c r="G66" s="149"/>
      <c r="H66" s="149"/>
      <c r="I66" s="149"/>
      <c r="J66" s="53"/>
      <c r="K66" s="31"/>
      <c r="L66" s="31"/>
      <c r="M66" s="31"/>
      <c r="N66" s="31"/>
      <c r="O66" s="31"/>
      <c r="P66" s="31"/>
      <c r="Q66" s="31"/>
    </row>
    <row r="67" spans="1:19">
      <c r="A67" s="148" t="s">
        <v>54</v>
      </c>
      <c r="B67" s="149"/>
      <c r="C67" s="149"/>
      <c r="D67" s="149"/>
      <c r="E67" s="149"/>
      <c r="F67" s="149"/>
      <c r="G67" s="149"/>
      <c r="H67" s="149"/>
      <c r="I67" s="149"/>
      <c r="J67" s="54">
        <v>705</v>
      </c>
      <c r="K67" s="31"/>
      <c r="L67" s="31"/>
      <c r="M67" s="31"/>
      <c r="N67" s="31"/>
      <c r="O67" s="30">
        <v>7.01</v>
      </c>
      <c r="P67" s="31"/>
      <c r="Q67" s="30">
        <v>1.33</v>
      </c>
    </row>
    <row r="68" spans="1:19">
      <c r="A68" s="148" t="s">
        <v>55</v>
      </c>
      <c r="B68" s="149"/>
      <c r="C68" s="149"/>
      <c r="D68" s="149"/>
      <c r="E68" s="149"/>
      <c r="F68" s="149"/>
      <c r="G68" s="149"/>
      <c r="H68" s="149"/>
      <c r="I68" s="149"/>
      <c r="J68" s="54">
        <v>284906</v>
      </c>
      <c r="K68" s="31"/>
      <c r="L68" s="31"/>
      <c r="M68" s="31"/>
      <c r="N68" s="31"/>
      <c r="O68" s="30">
        <v>1435.66</v>
      </c>
      <c r="P68" s="31"/>
      <c r="Q68" s="30">
        <v>492.01</v>
      </c>
    </row>
    <row r="69" spans="1:19">
      <c r="A69" s="148" t="s">
        <v>56</v>
      </c>
      <c r="B69" s="149"/>
      <c r="C69" s="149"/>
      <c r="D69" s="149"/>
      <c r="E69" s="149"/>
      <c r="F69" s="149"/>
      <c r="G69" s="149"/>
      <c r="H69" s="149"/>
      <c r="I69" s="149"/>
      <c r="J69" s="54">
        <v>285611</v>
      </c>
      <c r="K69" s="31"/>
      <c r="L69" s="31"/>
      <c r="M69" s="31"/>
      <c r="N69" s="31"/>
      <c r="O69" s="30">
        <v>1442.67</v>
      </c>
      <c r="P69" s="31"/>
      <c r="Q69" s="30">
        <v>493.34</v>
      </c>
    </row>
    <row r="70" spans="1:19">
      <c r="A70" s="148" t="s">
        <v>57</v>
      </c>
      <c r="B70" s="149"/>
      <c r="C70" s="149"/>
      <c r="D70" s="149"/>
      <c r="E70" s="149"/>
      <c r="F70" s="149"/>
      <c r="G70" s="149"/>
      <c r="H70" s="149"/>
      <c r="I70" s="149"/>
      <c r="J70" s="53"/>
      <c r="K70" s="31"/>
      <c r="L70" s="31"/>
      <c r="M70" s="31"/>
      <c r="N70" s="31"/>
      <c r="O70" s="31"/>
      <c r="P70" s="31"/>
      <c r="Q70" s="31"/>
    </row>
    <row r="71" spans="1:19">
      <c r="A71" s="148" t="s">
        <v>58</v>
      </c>
      <c r="B71" s="149"/>
      <c r="C71" s="149"/>
      <c r="D71" s="149"/>
      <c r="E71" s="149"/>
      <c r="F71" s="149"/>
      <c r="G71" s="149"/>
      <c r="H71" s="149"/>
      <c r="I71" s="149"/>
      <c r="J71" s="54">
        <v>84428</v>
      </c>
      <c r="K71" s="31"/>
      <c r="L71" s="31"/>
      <c r="M71" s="31"/>
      <c r="N71" s="31"/>
      <c r="O71" s="31"/>
      <c r="P71" s="31"/>
      <c r="Q71" s="31"/>
    </row>
    <row r="72" spans="1:19">
      <c r="A72" s="148" t="s">
        <v>59</v>
      </c>
      <c r="B72" s="149"/>
      <c r="C72" s="149"/>
      <c r="D72" s="149"/>
      <c r="E72" s="149"/>
      <c r="F72" s="149"/>
      <c r="G72" s="149"/>
      <c r="H72" s="149"/>
      <c r="I72" s="149"/>
      <c r="J72" s="54">
        <f>121324-M51</f>
        <v>112961</v>
      </c>
      <c r="K72" s="31"/>
      <c r="L72" s="31"/>
      <c r="M72" s="31"/>
      <c r="N72" s="31"/>
      <c r="O72" s="31"/>
      <c r="P72" s="31"/>
      <c r="Q72" s="31"/>
    </row>
    <row r="73" spans="1:19">
      <c r="A73" s="148" t="s">
        <v>60</v>
      </c>
      <c r="B73" s="149"/>
      <c r="C73" s="149"/>
      <c r="D73" s="149"/>
      <c r="E73" s="149"/>
      <c r="F73" s="149"/>
      <c r="G73" s="149"/>
      <c r="H73" s="149"/>
      <c r="I73" s="149"/>
      <c r="J73" s="54">
        <v>31958</v>
      </c>
      <c r="K73" s="31"/>
      <c r="L73" s="31"/>
      <c r="M73" s="31"/>
      <c r="N73" s="31"/>
      <c r="O73" s="31"/>
      <c r="P73" s="31"/>
      <c r="Q73" s="31"/>
    </row>
    <row r="74" spans="1:19">
      <c r="A74" s="148" t="s">
        <v>61</v>
      </c>
      <c r="B74" s="149"/>
      <c r="C74" s="149"/>
      <c r="D74" s="149"/>
      <c r="E74" s="149"/>
      <c r="F74" s="149"/>
      <c r="G74" s="149"/>
      <c r="H74" s="149"/>
      <c r="I74" s="149"/>
      <c r="J74" s="54">
        <v>34775</v>
      </c>
      <c r="K74" s="31"/>
      <c r="L74" s="31"/>
      <c r="M74" s="31"/>
      <c r="N74" s="31"/>
      <c r="O74" s="31"/>
      <c r="P74" s="31"/>
      <c r="Q74" s="31"/>
    </row>
    <row r="75" spans="1:19">
      <c r="A75" s="148" t="s">
        <v>62</v>
      </c>
      <c r="B75" s="149"/>
      <c r="C75" s="149"/>
      <c r="D75" s="149"/>
      <c r="E75" s="149"/>
      <c r="F75" s="149"/>
      <c r="G75" s="149"/>
      <c r="H75" s="149"/>
      <c r="I75" s="149"/>
      <c r="J75" s="54">
        <v>21489</v>
      </c>
      <c r="K75" s="31"/>
      <c r="L75" s="31"/>
      <c r="M75" s="31"/>
      <c r="N75" s="31"/>
      <c r="O75" s="31"/>
      <c r="P75" s="31"/>
      <c r="Q75" s="31"/>
    </row>
    <row r="76" spans="1:19">
      <c r="A76" s="153" t="s">
        <v>63</v>
      </c>
      <c r="B76" s="149"/>
      <c r="C76" s="149"/>
      <c r="D76" s="149"/>
      <c r="E76" s="149"/>
      <c r="F76" s="149"/>
      <c r="G76" s="149"/>
      <c r="H76" s="149"/>
      <c r="I76" s="149"/>
      <c r="J76" s="55">
        <f>SUM(J71:J75)</f>
        <v>285611</v>
      </c>
      <c r="K76" s="31"/>
      <c r="L76" s="31"/>
      <c r="M76" s="31"/>
      <c r="N76" s="31"/>
      <c r="O76" s="33">
        <v>1442.67</v>
      </c>
      <c r="P76" s="31"/>
      <c r="Q76" s="33">
        <v>493.34</v>
      </c>
    </row>
    <row r="77" spans="1:19">
      <c r="F77" s="24"/>
      <c r="G77" s="24"/>
      <c r="H77" s="24"/>
      <c r="I77" s="24"/>
      <c r="J77" s="56"/>
      <c r="K77" s="24"/>
      <c r="L77" s="24"/>
      <c r="M77" s="24"/>
      <c r="N77" s="24"/>
      <c r="O77" s="24"/>
      <c r="P77" s="24"/>
      <c r="Q77" s="24"/>
    </row>
    <row r="78" spans="1:19">
      <c r="A78" s="44"/>
      <c r="B78" s="16" t="s">
        <v>170</v>
      </c>
      <c r="C78" s="16"/>
      <c r="D78" s="16"/>
      <c r="E78" s="16"/>
      <c r="F78" s="16"/>
      <c r="G78" s="16"/>
      <c r="H78" s="16"/>
      <c r="I78" s="16" t="s">
        <v>171</v>
      </c>
      <c r="J78" s="52"/>
      <c r="K78" s="16"/>
      <c r="L78" s="16"/>
      <c r="M78" s="16"/>
      <c r="N78" s="45"/>
      <c r="O78" s="45"/>
      <c r="P78" s="45"/>
      <c r="Q78"/>
      <c r="R78"/>
      <c r="S78"/>
    </row>
    <row r="79" spans="1:19">
      <c r="A79" s="44"/>
      <c r="B79" s="46"/>
      <c r="C79" s="143"/>
      <c r="D79" s="47"/>
      <c r="E79" s="46"/>
      <c r="F79" s="46"/>
      <c r="G79" s="143"/>
      <c r="H79" s="36"/>
      <c r="I79" s="16"/>
      <c r="J79" s="52"/>
      <c r="K79" s="16"/>
      <c r="L79" s="16"/>
      <c r="M79" s="16"/>
      <c r="N79" s="45"/>
      <c r="O79" s="45"/>
      <c r="P79" s="45"/>
      <c r="Q79"/>
      <c r="R79"/>
      <c r="S79"/>
    </row>
    <row r="80" spans="1:19">
      <c r="A80" s="44"/>
      <c r="B80" s="48"/>
      <c r="C80" s="49"/>
      <c r="D80" s="50"/>
      <c r="E80" s="142"/>
      <c r="F80" s="45"/>
      <c r="G80" s="45"/>
      <c r="H80" s="45"/>
      <c r="I80" s="45"/>
      <c r="J80" s="57"/>
      <c r="K80" s="45"/>
      <c r="L80" s="45"/>
      <c r="M80" s="45"/>
      <c r="N80" s="45"/>
      <c r="O80" s="45"/>
      <c r="P80" s="45"/>
      <c r="Q80"/>
      <c r="R80"/>
      <c r="S80"/>
    </row>
  </sheetData>
  <mergeCells count="52">
    <mergeCell ref="K24:M24"/>
    <mergeCell ref="J23:M23"/>
    <mergeCell ref="P23:P25"/>
    <mergeCell ref="F24:F25"/>
    <mergeCell ref="F23:I23"/>
    <mergeCell ref="G24:I24"/>
    <mergeCell ref="O23:O25"/>
    <mergeCell ref="N23:N25"/>
    <mergeCell ref="A76:I76"/>
    <mergeCell ref="J15:K15"/>
    <mergeCell ref="J18:K18"/>
    <mergeCell ref="J19:K19"/>
    <mergeCell ref="J17:K17"/>
    <mergeCell ref="J16:K16"/>
    <mergeCell ref="A66:I66"/>
    <mergeCell ref="A67:I67"/>
    <mergeCell ref="A68:I68"/>
    <mergeCell ref="A69:I69"/>
    <mergeCell ref="A50:I50"/>
    <mergeCell ref="A51:I51"/>
    <mergeCell ref="A52:I52"/>
    <mergeCell ref="A53:I53"/>
    <mergeCell ref="A74:I74"/>
    <mergeCell ref="A75:I75"/>
    <mergeCell ref="A73:I73"/>
    <mergeCell ref="A62:I62"/>
    <mergeCell ref="A63:I63"/>
    <mergeCell ref="A64:I64"/>
    <mergeCell ref="A65:I65"/>
    <mergeCell ref="A70:I70"/>
    <mergeCell ref="A71:I71"/>
    <mergeCell ref="A27:Q27"/>
    <mergeCell ref="E1:I1"/>
    <mergeCell ref="D10:N10"/>
    <mergeCell ref="D11:O11"/>
    <mergeCell ref="A72:I72"/>
    <mergeCell ref="A54:I54"/>
    <mergeCell ref="A60:I60"/>
    <mergeCell ref="A61:I61"/>
    <mergeCell ref="A23:A25"/>
    <mergeCell ref="C23:C25"/>
    <mergeCell ref="D23:D25"/>
    <mergeCell ref="E23:E25"/>
    <mergeCell ref="B23:B25"/>
    <mergeCell ref="A48:Q48"/>
    <mergeCell ref="Q23:Q25"/>
    <mergeCell ref="J24:J25"/>
    <mergeCell ref="A55:I55"/>
    <mergeCell ref="A56:I56"/>
    <mergeCell ref="A57:I57"/>
    <mergeCell ref="A58:I58"/>
    <mergeCell ref="A59:I59"/>
  </mergeCells>
  <pageMargins left="0.23622047244094491" right="0" top="0.39370078740157483" bottom="0.39370078740157483" header="0.19685039370078741" footer="0.1968503937007874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29"/>
  <sheetViews>
    <sheetView tabSelected="1" zoomScaleNormal="100" zoomScaleSheetLayoutView="75" workbookViewId="0">
      <selection activeCell="F16" sqref="F16"/>
    </sheetView>
  </sheetViews>
  <sheetFormatPr defaultColWidth="9" defaultRowHeight="12.75"/>
  <cols>
    <col min="1" max="1" width="41.85546875" style="91" customWidth="1"/>
    <col min="2" max="2" width="21.5703125" style="91" customWidth="1"/>
    <col min="3" max="3" width="22.28515625" style="91" customWidth="1"/>
    <col min="4" max="4" width="22.28515625" style="92" customWidth="1"/>
    <col min="5" max="250" width="20.140625" style="91" customWidth="1"/>
    <col min="251" max="251" width="10.7109375" style="91" customWidth="1"/>
    <col min="252" max="252" width="11.140625" style="91" customWidth="1"/>
    <col min="253" max="253" width="21.42578125" style="91" customWidth="1"/>
    <col min="254" max="254" width="21.5703125" style="91" customWidth="1"/>
    <col min="255" max="255" width="22.28515625" style="91" customWidth="1"/>
    <col min="256" max="16384" width="9" style="91"/>
  </cols>
  <sheetData>
    <row r="1" spans="1:4" s="61" customFormat="1" ht="18.75" customHeight="1">
      <c r="A1" s="171" t="s">
        <v>76</v>
      </c>
      <c r="B1" s="171"/>
      <c r="C1" s="171"/>
      <c r="D1" s="171"/>
    </row>
    <row r="2" spans="1:4" s="61" customFormat="1" ht="15.75" customHeight="1">
      <c r="A2" s="62"/>
      <c r="B2" s="62"/>
      <c r="C2" s="62"/>
      <c r="D2" s="62"/>
    </row>
    <row r="3" spans="1:4" s="61" customFormat="1" ht="20.25" customHeight="1">
      <c r="A3" s="172" t="s">
        <v>77</v>
      </c>
      <c r="B3" s="172"/>
      <c r="C3" s="172"/>
      <c r="D3" s="172"/>
    </row>
    <row r="4" spans="1:4" s="61" customFormat="1" ht="15.75" customHeight="1">
      <c r="A4" s="63"/>
      <c r="B4" s="64"/>
      <c r="C4" s="63"/>
      <c r="D4" s="65"/>
    </row>
    <row r="5" spans="1:4" s="66" customFormat="1" ht="45" customHeight="1">
      <c r="A5" s="173" t="s">
        <v>104</v>
      </c>
      <c r="B5" s="173"/>
      <c r="C5" s="173"/>
      <c r="D5" s="173"/>
    </row>
    <row r="6" spans="1:4" s="66" customFormat="1" ht="18.75">
      <c r="A6" s="173" t="s">
        <v>18</v>
      </c>
      <c r="B6" s="173"/>
      <c r="C6" s="173"/>
      <c r="D6" s="173"/>
    </row>
    <row r="7" spans="1:4" s="66" customFormat="1" ht="9" customHeight="1">
      <c r="A7" s="173"/>
      <c r="B7" s="173"/>
      <c r="C7" s="173"/>
      <c r="D7" s="173"/>
    </row>
    <row r="8" spans="1:4" s="66" customFormat="1" ht="15.75" customHeight="1">
      <c r="A8" s="67"/>
      <c r="B8" s="67"/>
      <c r="C8" s="67"/>
      <c r="D8" s="67"/>
    </row>
    <row r="9" spans="1:4" s="72" customFormat="1" ht="15.75" customHeight="1">
      <c r="A9" s="68" t="s">
        <v>78</v>
      </c>
      <c r="B9" s="69"/>
      <c r="C9" s="70"/>
      <c r="D9" s="71" t="s">
        <v>79</v>
      </c>
    </row>
    <row r="10" spans="1:4" s="61" customFormat="1" ht="15.75" customHeight="1">
      <c r="A10" s="163" t="s">
        <v>80</v>
      </c>
      <c r="B10" s="166" t="s">
        <v>81</v>
      </c>
      <c r="C10" s="166" t="s">
        <v>82</v>
      </c>
      <c r="D10" s="166" t="s">
        <v>83</v>
      </c>
    </row>
    <row r="11" spans="1:4" s="73" customFormat="1" ht="12.75" customHeight="1">
      <c r="A11" s="164"/>
      <c r="B11" s="167"/>
      <c r="C11" s="167"/>
      <c r="D11" s="169"/>
    </row>
    <row r="12" spans="1:4" s="73" customFormat="1" ht="12.75" customHeight="1">
      <c r="A12" s="164"/>
      <c r="B12" s="167"/>
      <c r="C12" s="167"/>
      <c r="D12" s="169"/>
    </row>
    <row r="13" spans="1:4" s="73" customFormat="1" ht="42.75" customHeight="1">
      <c r="A13" s="165"/>
      <c r="B13" s="168"/>
      <c r="C13" s="167"/>
      <c r="D13" s="170"/>
    </row>
    <row r="14" spans="1:4" s="61" customFormat="1" ht="15.75">
      <c r="A14" s="97" t="s">
        <v>84</v>
      </c>
      <c r="B14" s="74" t="s">
        <v>85</v>
      </c>
      <c r="C14" s="75" t="s">
        <v>86</v>
      </c>
      <c r="D14" s="93" t="s">
        <v>87</v>
      </c>
    </row>
    <row r="15" spans="1:4" s="78" customFormat="1" ht="112.5" customHeight="1">
      <c r="A15" s="98" t="s">
        <v>174</v>
      </c>
      <c r="B15" s="76">
        <f>'Сводка затрат'!H13</f>
        <v>285611</v>
      </c>
      <c r="C15" s="77">
        <f>'Сводка затрат'!H15</f>
        <v>1587997</v>
      </c>
      <c r="D15" s="100" t="s">
        <v>172</v>
      </c>
    </row>
    <row r="16" spans="1:4" s="78" customFormat="1" ht="20.25" customHeight="1">
      <c r="A16" s="99" t="s">
        <v>88</v>
      </c>
      <c r="B16" s="79">
        <f>SUM(B15:B15)</f>
        <v>285611</v>
      </c>
      <c r="C16" s="80">
        <f>SUM(C15:C15)</f>
        <v>1587997</v>
      </c>
      <c r="D16" s="94"/>
    </row>
    <row r="17" spans="1:4" s="78" customFormat="1" ht="15" customHeight="1">
      <c r="A17" s="81"/>
      <c r="B17" s="79"/>
      <c r="C17" s="80"/>
      <c r="D17" s="95"/>
    </row>
    <row r="18" spans="1:4" s="78" customFormat="1" ht="15.75" customHeight="1">
      <c r="A18" s="102" t="s">
        <v>89</v>
      </c>
      <c r="B18" s="103"/>
      <c r="C18" s="77">
        <f>ROUND(C16*18%,2)</f>
        <v>285839.46000000002</v>
      </c>
      <c r="D18" s="95"/>
    </row>
    <row r="19" spans="1:4" s="78" customFormat="1" ht="15" customHeight="1">
      <c r="A19" s="81"/>
      <c r="B19" s="83"/>
      <c r="C19" s="80"/>
      <c r="D19" s="95"/>
    </row>
    <row r="20" spans="1:4" s="78" customFormat="1" ht="20.100000000000001" customHeight="1">
      <c r="A20" s="84" t="s">
        <v>27</v>
      </c>
      <c r="B20" s="85"/>
      <c r="C20" s="86">
        <f>SUM(C16:C19)</f>
        <v>1873836.46</v>
      </c>
      <c r="D20" s="96"/>
    </row>
    <row r="21" spans="1:4" s="78" customFormat="1" ht="18.75" customHeight="1">
      <c r="A21" s="87"/>
      <c r="B21" s="88"/>
      <c r="C21" s="88"/>
      <c r="D21" s="82"/>
    </row>
    <row r="23" spans="1:4" s="68" customFormat="1" ht="15.75">
      <c r="A23" s="68" t="s">
        <v>90</v>
      </c>
      <c r="D23" s="89"/>
    </row>
    <row r="24" spans="1:4" s="68" customFormat="1" ht="15.75">
      <c r="A24" s="68" t="s">
        <v>91</v>
      </c>
      <c r="B24" s="69"/>
      <c r="C24" s="90" t="s">
        <v>92</v>
      </c>
      <c r="D24" s="89"/>
    </row>
    <row r="25" spans="1:4" s="68" customFormat="1" ht="26.25" customHeight="1">
      <c r="C25" s="90"/>
      <c r="D25" s="89"/>
    </row>
    <row r="26" spans="1:4" s="68" customFormat="1" ht="15.75">
      <c r="A26" s="68" t="s">
        <v>93</v>
      </c>
      <c r="B26" s="69"/>
      <c r="C26" s="90" t="s">
        <v>94</v>
      </c>
      <c r="D26" s="89"/>
    </row>
    <row r="29" spans="1:4" s="68" customFormat="1" ht="15.75">
      <c r="A29" s="68" t="s">
        <v>101</v>
      </c>
      <c r="B29" s="69"/>
      <c r="C29" s="90" t="s">
        <v>102</v>
      </c>
      <c r="D29" s="135"/>
    </row>
  </sheetData>
  <mergeCells count="9">
    <mergeCell ref="A10:A13"/>
    <mergeCell ref="B10:B13"/>
    <mergeCell ref="C10:C13"/>
    <mergeCell ref="D10:D13"/>
    <mergeCell ref="A1:D1"/>
    <mergeCell ref="A3:D3"/>
    <mergeCell ref="A5:D5"/>
    <mergeCell ref="A7:D7"/>
    <mergeCell ref="A6:D6"/>
  </mergeCells>
  <phoneticPr fontId="44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H25"/>
  <sheetViews>
    <sheetView zoomScaleNormal="100" zoomScaleSheetLayoutView="75" workbookViewId="0">
      <selection activeCell="C14" sqref="C14"/>
    </sheetView>
  </sheetViews>
  <sheetFormatPr defaultColWidth="20.140625" defaultRowHeight="12.75"/>
  <cols>
    <col min="1" max="1" width="4" style="129" customWidth="1"/>
    <col min="2" max="2" width="14" style="129" customWidth="1"/>
    <col min="3" max="3" width="33.28515625" style="104" customWidth="1"/>
    <col min="4" max="5" width="17.7109375" style="104" customWidth="1"/>
    <col min="6" max="6" width="16.7109375" style="104" customWidth="1"/>
    <col min="7" max="7" width="11.7109375" style="104" customWidth="1"/>
    <col min="8" max="8" width="17.7109375" style="104" customWidth="1"/>
    <col min="9" max="16384" width="20.140625" style="104"/>
  </cols>
  <sheetData>
    <row r="1" spans="1:8" ht="15.75" customHeight="1">
      <c r="A1" s="174" t="s">
        <v>98</v>
      </c>
      <c r="B1" s="174"/>
      <c r="C1" s="174"/>
      <c r="D1" s="174"/>
      <c r="E1" s="174"/>
      <c r="F1" s="174"/>
      <c r="G1" s="174"/>
      <c r="H1" s="174"/>
    </row>
    <row r="2" spans="1:8" ht="15.75" customHeight="1">
      <c r="A2" s="178"/>
      <c r="B2" s="178"/>
      <c r="C2" s="178"/>
      <c r="D2" s="178"/>
      <c r="E2" s="178"/>
      <c r="F2" s="178"/>
      <c r="G2" s="178"/>
      <c r="H2" s="178"/>
    </row>
    <row r="3" spans="1:8" s="105" customFormat="1" ht="15.75" customHeight="1">
      <c r="A3" s="179" t="s">
        <v>13</v>
      </c>
      <c r="B3" s="179"/>
      <c r="C3" s="179"/>
      <c r="D3" s="179"/>
      <c r="E3" s="179"/>
      <c r="F3" s="179"/>
      <c r="G3" s="179"/>
      <c r="H3" s="179"/>
    </row>
    <row r="4" spans="1:8" s="105" customFormat="1" ht="15.75" customHeight="1">
      <c r="A4" s="180"/>
      <c r="B4" s="180"/>
      <c r="C4" s="180"/>
      <c r="D4" s="180"/>
      <c r="E4" s="180"/>
      <c r="F4" s="180"/>
      <c r="G4" s="180"/>
      <c r="H4" s="180"/>
    </row>
    <row r="5" spans="1:8" s="105" customFormat="1" ht="20.25" customHeight="1">
      <c r="A5" s="181" t="s">
        <v>12</v>
      </c>
      <c r="B5" s="181"/>
      <c r="C5" s="181"/>
      <c r="D5" s="181"/>
      <c r="E5" s="181"/>
      <c r="F5" s="181"/>
      <c r="G5" s="181"/>
      <c r="H5" s="181"/>
    </row>
    <row r="6" spans="1:8" s="105" customFormat="1" ht="12" customHeight="1">
      <c r="A6" s="181"/>
      <c r="B6" s="181"/>
      <c r="C6" s="181"/>
      <c r="D6" s="181"/>
      <c r="E6" s="181"/>
      <c r="F6" s="181"/>
      <c r="G6" s="181"/>
      <c r="H6" s="181"/>
    </row>
    <row r="7" spans="1:8" s="105" customFormat="1" ht="40.5" customHeight="1">
      <c r="A7" s="176" t="s">
        <v>103</v>
      </c>
      <c r="B7" s="176"/>
      <c r="C7" s="176"/>
      <c r="D7" s="176"/>
      <c r="E7" s="176"/>
      <c r="F7" s="176"/>
      <c r="G7" s="176"/>
      <c r="H7" s="176"/>
    </row>
    <row r="8" spans="1:8" s="106" customFormat="1" ht="17.25" customHeight="1">
      <c r="A8" s="177"/>
      <c r="B8" s="177"/>
      <c r="C8" s="177"/>
      <c r="D8" s="177"/>
      <c r="E8" s="177"/>
      <c r="F8" s="177"/>
      <c r="G8" s="177"/>
      <c r="H8" s="177"/>
    </row>
    <row r="9" spans="1:8" s="110" customFormat="1" ht="20.45" customHeight="1">
      <c r="A9" s="107" t="s">
        <v>11</v>
      </c>
      <c r="B9" s="107"/>
      <c r="C9" s="108"/>
      <c r="D9" s="108"/>
      <c r="E9" s="108"/>
      <c r="F9" s="108"/>
      <c r="G9" s="108"/>
      <c r="H9" s="109"/>
    </row>
    <row r="10" spans="1:8" s="105" customFormat="1" ht="31.5" customHeight="1">
      <c r="A10" s="175" t="s">
        <v>95</v>
      </c>
      <c r="B10" s="175" t="s">
        <v>10</v>
      </c>
      <c r="C10" s="182" t="s">
        <v>9</v>
      </c>
      <c r="D10" s="182" t="s">
        <v>97</v>
      </c>
      <c r="E10" s="182"/>
      <c r="F10" s="182"/>
      <c r="G10" s="182"/>
      <c r="H10" s="175" t="s">
        <v>8</v>
      </c>
    </row>
    <row r="11" spans="1:8" s="112" customFormat="1" ht="96" customHeight="1">
      <c r="A11" s="175"/>
      <c r="B11" s="175"/>
      <c r="C11" s="182"/>
      <c r="D11" s="111" t="s">
        <v>7</v>
      </c>
      <c r="E11" s="111" t="s">
        <v>6</v>
      </c>
      <c r="F11" s="111" t="s">
        <v>5</v>
      </c>
      <c r="G11" s="111" t="s">
        <v>99</v>
      </c>
      <c r="H11" s="175"/>
    </row>
    <row r="12" spans="1:8" s="105" customFormat="1" ht="15.75">
      <c r="A12" s="113" t="s">
        <v>84</v>
      </c>
      <c r="B12" s="113" t="s">
        <v>85</v>
      </c>
      <c r="C12" s="114" t="s">
        <v>86</v>
      </c>
      <c r="D12" s="114" t="s">
        <v>87</v>
      </c>
      <c r="E12" s="114" t="s">
        <v>4</v>
      </c>
      <c r="F12" s="114" t="s">
        <v>3</v>
      </c>
      <c r="G12" s="114" t="s">
        <v>2</v>
      </c>
      <c r="H12" s="114" t="s">
        <v>1</v>
      </c>
    </row>
    <row r="13" spans="1:8" s="105" customFormat="1" ht="136.5" customHeight="1">
      <c r="A13" s="115">
        <v>1</v>
      </c>
      <c r="B13" s="116" t="s">
        <v>172</v>
      </c>
      <c r="C13" s="147" t="s">
        <v>174</v>
      </c>
      <c r="D13" s="117">
        <f>'24538-2'!J67</f>
        <v>705</v>
      </c>
      <c r="E13" s="117">
        <f>'24538-2'!J68</f>
        <v>284906</v>
      </c>
      <c r="F13" s="117">
        <v>0</v>
      </c>
      <c r="G13" s="117">
        <v>0</v>
      </c>
      <c r="H13" s="117">
        <f>SUM(D13:G13)</f>
        <v>285611</v>
      </c>
    </row>
    <row r="14" spans="1:8" s="120" customFormat="1" ht="37.5" customHeight="1">
      <c r="A14" s="115"/>
      <c r="B14" s="111"/>
      <c r="C14" s="118" t="s">
        <v>173</v>
      </c>
      <c r="D14" s="119">
        <f>SUM(D13:D13)</f>
        <v>705</v>
      </c>
      <c r="E14" s="119">
        <f>SUM(E13:E13)</f>
        <v>284906</v>
      </c>
      <c r="F14" s="119">
        <f>SUM(F13:F13)</f>
        <v>0</v>
      </c>
      <c r="G14" s="119">
        <f>SUM(G13:G13)</f>
        <v>0</v>
      </c>
      <c r="H14" s="119">
        <f>SUM(D14:G14)</f>
        <v>285611</v>
      </c>
    </row>
    <row r="15" spans="1:8" s="123" customFormat="1" ht="59.25" customHeight="1">
      <c r="A15" s="121"/>
      <c r="B15" s="121"/>
      <c r="C15" s="122" t="s">
        <v>100</v>
      </c>
      <c r="D15" s="119">
        <f>ROUND(D14*5.56,0)</f>
        <v>3920</v>
      </c>
      <c r="E15" s="119">
        <f>ROUND(E14*5.56,0)</f>
        <v>1584077</v>
      </c>
      <c r="F15" s="119">
        <f>ROUND(F14*4.19,0)</f>
        <v>0</v>
      </c>
      <c r="G15" s="119">
        <f>ROUND(G14*9.32,0)</f>
        <v>0</v>
      </c>
      <c r="H15" s="119">
        <f>SUM(D15:G15)</f>
        <v>1587997</v>
      </c>
    </row>
    <row r="16" spans="1:8" s="125" customFormat="1" ht="27.75" customHeight="1">
      <c r="A16" s="124"/>
      <c r="B16" s="124"/>
      <c r="C16" s="134" t="s">
        <v>89</v>
      </c>
      <c r="D16" s="117">
        <f>ROUND(D15*18%,2)</f>
        <v>705.6</v>
      </c>
      <c r="E16" s="117">
        <f t="shared" ref="E16:G16" si="0">ROUND(E15*18%,2)</f>
        <v>285133.86</v>
      </c>
      <c r="F16" s="117">
        <f t="shared" si="0"/>
        <v>0</v>
      </c>
      <c r="G16" s="117">
        <f t="shared" si="0"/>
        <v>0</v>
      </c>
      <c r="H16" s="117">
        <f>SUM(D16:G16)</f>
        <v>285839.45999999996</v>
      </c>
    </row>
    <row r="17" spans="1:8" s="125" customFormat="1" ht="28.5" customHeight="1">
      <c r="A17" s="126"/>
      <c r="B17" s="126"/>
      <c r="C17" s="127" t="s">
        <v>0</v>
      </c>
      <c r="D17" s="128">
        <f>SUM(D15:D16)</f>
        <v>4625.6000000000004</v>
      </c>
      <c r="E17" s="128">
        <f t="shared" ref="E17:G17" si="1">SUM(E15:E16)</f>
        <v>1869210.8599999999</v>
      </c>
      <c r="F17" s="128">
        <f t="shared" si="1"/>
        <v>0</v>
      </c>
      <c r="G17" s="128">
        <f t="shared" si="1"/>
        <v>0</v>
      </c>
      <c r="H17" s="119">
        <f>SUM(D17:G17)</f>
        <v>1873836.46</v>
      </c>
    </row>
    <row r="18" spans="1:8">
      <c r="B18" s="130"/>
    </row>
    <row r="21" spans="1:8" s="132" customFormat="1" ht="15.75">
      <c r="A21" s="131"/>
      <c r="B21" s="131"/>
      <c r="C21" s="132" t="s">
        <v>14</v>
      </c>
      <c r="H21" s="132" t="s">
        <v>15</v>
      </c>
    </row>
    <row r="22" spans="1:8" s="125" customFormat="1" ht="15.75">
      <c r="A22" s="133"/>
      <c r="B22" s="133"/>
      <c r="C22" s="125" t="s">
        <v>16</v>
      </c>
    </row>
    <row r="23" spans="1:8" s="125" customFormat="1" ht="15.75">
      <c r="A23" s="133"/>
      <c r="B23" s="133"/>
      <c r="C23" s="125" t="s">
        <v>71</v>
      </c>
    </row>
    <row r="25" spans="1:8" s="125" customFormat="1" ht="15.75">
      <c r="A25" s="133"/>
      <c r="B25" s="133"/>
      <c r="C25" s="125" t="s">
        <v>17</v>
      </c>
    </row>
  </sheetData>
  <mergeCells count="13">
    <mergeCell ref="A1:H1"/>
    <mergeCell ref="A10:A11"/>
    <mergeCell ref="A7:H7"/>
    <mergeCell ref="A8:H8"/>
    <mergeCell ref="A2:H2"/>
    <mergeCell ref="A3:H3"/>
    <mergeCell ref="A4:H4"/>
    <mergeCell ref="A5:H5"/>
    <mergeCell ref="A6:H6"/>
    <mergeCell ref="H10:H11"/>
    <mergeCell ref="D10:G10"/>
    <mergeCell ref="C10:C11"/>
    <mergeCell ref="B10:B11"/>
  </mergeCells>
  <phoneticPr fontId="44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24538-2</vt:lpstr>
      <vt:lpstr>НМЦ</vt:lpstr>
      <vt:lpstr>Сводка затрат</vt:lpstr>
      <vt:lpstr>'24538-2'!Constr</vt:lpstr>
      <vt:lpstr>'24538-2'!FOT</vt:lpstr>
      <vt:lpstr>'24538-2'!Ind</vt:lpstr>
      <vt:lpstr>'24538-2'!Obj</vt:lpstr>
      <vt:lpstr>'24538-2'!Obosn</vt:lpstr>
      <vt:lpstr>'24538-2'!SmPr</vt:lpstr>
      <vt:lpstr>'24538-2'!Заголовки_для_печати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2013-02-13T05:17:25Z</cp:lastPrinted>
  <dcterms:created xsi:type="dcterms:W3CDTF">2002-02-11T05:58:42Z</dcterms:created>
  <dcterms:modified xsi:type="dcterms:W3CDTF">2013-02-15T10:31:27Z</dcterms:modified>
</cp:coreProperties>
</file>